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"/>
    </mc:Choice>
  </mc:AlternateContent>
  <xr:revisionPtr revIDLastSave="0" documentId="13_ncr:1_{738C0C14-7ABE-4A81-960E-A853DFABAD52}" xr6:coauthVersionLast="43" xr6:coauthVersionMax="43" xr10:uidLastSave="{00000000-0000-0000-0000-000000000000}"/>
  <bookViews>
    <workbookView xWindow="-108" yWindow="-108" windowWidth="23256" windowHeight="12720" firstSheet="4" activeTab="5" xr2:uid="{00000000-000D-0000-FFFF-FFFF00000000}"/>
  </bookViews>
  <sheets>
    <sheet name="DB" sheetId="1" r:id="rId1"/>
    <sheet name="Packing Materials CSV" sheetId="2" r:id="rId2"/>
    <sheet name="Labels, Bags &amp; Pouches CSV" sheetId="3" r:id="rId3"/>
    <sheet name="Formers CSV" sheetId="4" r:id="rId4"/>
    <sheet name="Chemicals CSV" sheetId="5" r:id="rId5"/>
    <sheet name="Latex &amp; Nitrile CSV" sheetId="6" r:id="rId6"/>
    <sheet name="Temp. Packed CSV" sheetId="7" r:id="rId7"/>
    <sheet name="Second Grade CS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0" i="3" l="1"/>
  <c r="M80" i="3"/>
  <c r="L80" i="3"/>
  <c r="K80" i="3"/>
  <c r="J80" i="3"/>
  <c r="I80" i="3"/>
  <c r="I77" i="3"/>
  <c r="L76" i="3"/>
  <c r="J76" i="3"/>
  <c r="I76" i="3"/>
  <c r="H76" i="3"/>
  <c r="J75" i="3"/>
  <c r="I75" i="3"/>
  <c r="H75" i="3"/>
  <c r="G75" i="3"/>
  <c r="L74" i="3"/>
  <c r="H74" i="3"/>
  <c r="G74" i="3"/>
  <c r="H73" i="3"/>
  <c r="L72" i="3"/>
  <c r="J72" i="3"/>
  <c r="I72" i="3"/>
  <c r="H72" i="3"/>
  <c r="G72" i="3"/>
  <c r="J71" i="3"/>
  <c r="I71" i="3"/>
  <c r="H71" i="3"/>
  <c r="J70" i="3"/>
  <c r="I70" i="3"/>
  <c r="J69" i="3"/>
  <c r="I69" i="3"/>
  <c r="H69" i="3"/>
  <c r="L68" i="3"/>
  <c r="J68" i="3"/>
  <c r="J67" i="3"/>
  <c r="I67" i="3"/>
  <c r="H67" i="3"/>
  <c r="I66" i="3"/>
  <c r="H66" i="3"/>
  <c r="F65" i="3"/>
  <c r="F64" i="3"/>
  <c r="F63" i="3"/>
  <c r="F62" i="3"/>
  <c r="L60" i="3"/>
  <c r="J60" i="3"/>
  <c r="I60" i="3"/>
  <c r="H60" i="3"/>
  <c r="L56" i="3"/>
  <c r="J56" i="3"/>
  <c r="H56" i="3"/>
  <c r="N55" i="3"/>
  <c r="M55" i="3"/>
  <c r="L55" i="3"/>
  <c r="J55" i="3"/>
  <c r="I55" i="3"/>
  <c r="H55" i="3"/>
  <c r="N54" i="3"/>
  <c r="M54" i="3"/>
  <c r="L54" i="3"/>
  <c r="J54" i="3"/>
  <c r="I54" i="3"/>
  <c r="H54" i="3"/>
  <c r="J50" i="3"/>
  <c r="I50" i="3"/>
  <c r="L49" i="3"/>
  <c r="J49" i="3"/>
  <c r="I49" i="3"/>
  <c r="H49" i="3"/>
  <c r="J48" i="3"/>
  <c r="I48" i="3"/>
  <c r="H48" i="3"/>
  <c r="L47" i="3"/>
  <c r="J47" i="3"/>
  <c r="I47" i="3"/>
  <c r="H47" i="3"/>
  <c r="L46" i="3"/>
  <c r="J46" i="3"/>
  <c r="I46" i="3"/>
  <c r="H46" i="3"/>
  <c r="L45" i="3"/>
  <c r="J45" i="3"/>
  <c r="I45" i="3"/>
  <c r="L44" i="3"/>
  <c r="J44" i="3"/>
  <c r="I44" i="3"/>
  <c r="H44" i="3"/>
  <c r="L43" i="3"/>
  <c r="J43" i="3"/>
  <c r="I43" i="3"/>
  <c r="H43" i="3"/>
  <c r="L42" i="3"/>
  <c r="J42" i="3"/>
  <c r="I42" i="3"/>
  <c r="H42" i="3"/>
  <c r="L41" i="3"/>
  <c r="J41" i="3"/>
  <c r="I41" i="3"/>
  <c r="H41" i="3"/>
  <c r="L40" i="3"/>
  <c r="J40" i="3"/>
  <c r="I40" i="3"/>
  <c r="H40" i="3"/>
  <c r="L39" i="3"/>
  <c r="J39" i="3"/>
  <c r="I39" i="3"/>
  <c r="H39" i="3"/>
  <c r="J38" i="3"/>
  <c r="I38" i="3"/>
  <c r="H38" i="3"/>
  <c r="J37" i="3"/>
  <c r="I37" i="3"/>
  <c r="H37" i="3"/>
  <c r="L35" i="3"/>
  <c r="J35" i="3"/>
  <c r="I35" i="3"/>
  <c r="H35" i="3"/>
  <c r="M34" i="3"/>
  <c r="L34" i="3"/>
  <c r="J34" i="3"/>
  <c r="I34" i="3"/>
  <c r="H34" i="3"/>
  <c r="J30" i="3"/>
  <c r="I30" i="3"/>
  <c r="H30" i="3"/>
  <c r="J29" i="3"/>
  <c r="I29" i="3"/>
  <c r="H29" i="3"/>
  <c r="M28" i="3"/>
  <c r="L28" i="3"/>
  <c r="J28" i="3"/>
  <c r="I28" i="3"/>
  <c r="M27" i="3"/>
  <c r="L27" i="3"/>
  <c r="J27" i="3"/>
  <c r="I27" i="3"/>
  <c r="F24" i="3"/>
  <c r="L20" i="3"/>
  <c r="J20" i="3"/>
  <c r="I20" i="3"/>
  <c r="M19" i="3"/>
  <c r="L19" i="3"/>
  <c r="J19" i="3"/>
  <c r="I19" i="3"/>
  <c r="H19" i="3"/>
  <c r="G19" i="3"/>
  <c r="F18" i="3"/>
  <c r="L9" i="3"/>
  <c r="J9" i="3"/>
  <c r="H9" i="3"/>
  <c r="H8" i="3"/>
  <c r="G8" i="3"/>
  <c r="J7" i="3"/>
  <c r="I7" i="3"/>
  <c r="G7" i="3"/>
  <c r="L6" i="3"/>
  <c r="J6" i="3"/>
  <c r="I6" i="3"/>
  <c r="G6" i="3"/>
  <c r="M5" i="3"/>
  <c r="K5" i="3"/>
  <c r="I5" i="3"/>
  <c r="M4" i="3"/>
  <c r="L4" i="3"/>
  <c r="J4" i="3"/>
  <c r="I4" i="3"/>
  <c r="H4" i="3"/>
  <c r="G4" i="3"/>
  <c r="L3" i="3"/>
  <c r="K3" i="3"/>
  <c r="J3" i="3"/>
  <c r="I3" i="3"/>
  <c r="H3" i="3"/>
  <c r="L2" i="3"/>
  <c r="K2" i="3"/>
  <c r="J2" i="3"/>
  <c r="I2" i="3"/>
  <c r="H2" i="3"/>
</calcChain>
</file>

<file path=xl/sharedStrings.xml><?xml version="1.0" encoding="utf-8"?>
<sst xmlns="http://schemas.openxmlformats.org/spreadsheetml/2006/main" count="6308" uniqueCount="867">
  <si>
    <t>#</t>
  </si>
  <si>
    <t>Units</t>
  </si>
  <si>
    <t>Product Name</t>
  </si>
  <si>
    <t>Product Code</t>
  </si>
  <si>
    <t>Customer</t>
  </si>
  <si>
    <t>UOM</t>
  </si>
  <si>
    <t>FREE SIZE</t>
  </si>
  <si>
    <t>XS/6.0</t>
  </si>
  <si>
    <t>S/6.5</t>
  </si>
  <si>
    <t>M/7.0</t>
  </si>
  <si>
    <t>L/7.5</t>
  </si>
  <si>
    <t>M/L/8.0</t>
  </si>
  <si>
    <t>XL/8.5</t>
  </si>
  <si>
    <t>2XL/9.0</t>
  </si>
  <si>
    <t>3XL/10.0</t>
  </si>
  <si>
    <t>1</t>
  </si>
  <si>
    <t>Variants</t>
  </si>
  <si>
    <t>KTP G5 LATEX 12" - CARTON LABEL</t>
  </si>
  <si>
    <t>F/SIZE</t>
  </si>
  <si>
    <t>XXS</t>
  </si>
  <si>
    <t>XS</t>
  </si>
  <si>
    <t>S</t>
  </si>
  <si>
    <t>M</t>
  </si>
  <si>
    <t>L</t>
  </si>
  <si>
    <t>XL</t>
  </si>
  <si>
    <t>XXL</t>
  </si>
  <si>
    <t>XXXL</t>
  </si>
  <si>
    <t>KIMBERLY CLARK</t>
  </si>
  <si>
    <t>Q.R.P NF WHITE 245MM</t>
  </si>
  <si>
    <t>LABEL</t>
  </si>
  <si>
    <t>BAGS</t>
  </si>
  <si>
    <t>ACEPLAS</t>
  </si>
  <si>
    <t>BOXES</t>
  </si>
  <si>
    <t>B &amp; C LABORATORY</t>
  </si>
  <si>
    <t>BULK BAG</t>
  </si>
  <si>
    <t>BEST</t>
  </si>
  <si>
    <t>Q.R.P</t>
  </si>
  <si>
    <t>CARTON LINER</t>
  </si>
  <si>
    <t>2</t>
  </si>
  <si>
    <t>KTP G5 LATEX 10" - CARTON LABEL</t>
  </si>
  <si>
    <t>CARTONS</t>
  </si>
  <si>
    <t>CTI</t>
  </si>
  <si>
    <t>DECROWN</t>
  </si>
  <si>
    <t>CYL</t>
  </si>
  <si>
    <t>DIGITCARE</t>
  </si>
  <si>
    <t>DRUMS</t>
  </si>
  <si>
    <t>DYNOVOAG</t>
  </si>
  <si>
    <t>HEADER CARD</t>
  </si>
  <si>
    <t>EBONY</t>
  </si>
  <si>
    <t>INSERT PAPER</t>
  </si>
  <si>
    <t>EBUNO</t>
  </si>
  <si>
    <t>3</t>
  </si>
  <si>
    <t>KTP G3 EVT NITRILE 12" - CARTON LABEL</t>
  </si>
  <si>
    <t>JARS</t>
  </si>
  <si>
    <t>W/SIZE</t>
  </si>
  <si>
    <t>GARDENING</t>
  </si>
  <si>
    <t>Q.R.P NF BLUE 245MM</t>
  </si>
  <si>
    <t>Q.R.P NF BLACK 245MM</t>
  </si>
  <si>
    <t>4</t>
  </si>
  <si>
    <t>KTP G3 BROWN LATEX 12" - CARTON LABEL</t>
  </si>
  <si>
    <t>5</t>
  </si>
  <si>
    <t>KTP G3 BLUE NITRILE 12" - CARTON LABEL</t>
  </si>
  <si>
    <t>6</t>
  </si>
  <si>
    <t>KTP G5 BLUE NITRILE 10" - CARTON LABEL</t>
  </si>
  <si>
    <t>KG</t>
  </si>
  <si>
    <t>XXS/5.5</t>
  </si>
  <si>
    <t>GAYDE</t>
  </si>
  <si>
    <t>7</t>
  </si>
  <si>
    <t>KG G20 NITRILE BLUE PLUS - CARTON LABEL</t>
  </si>
  <si>
    <t>GB MEDICAL</t>
  </si>
  <si>
    <t>PACKET</t>
  </si>
  <si>
    <t>HANDSKAR</t>
  </si>
  <si>
    <t>8</t>
  </si>
  <si>
    <t>KTP SCIENCE BLUE SMOOTH 9798 - CARTON LABEL</t>
  </si>
  <si>
    <t>PCS</t>
  </si>
  <si>
    <t>IAB</t>
  </si>
  <si>
    <t>PLAIN CARD</t>
  </si>
  <si>
    <t>INFITOUCH</t>
  </si>
  <si>
    <t>POUCH</t>
  </si>
  <si>
    <t>XL/8.0</t>
  </si>
  <si>
    <t>KORECA</t>
  </si>
  <si>
    <t>WALLET PAPER</t>
  </si>
  <si>
    <t>XXL/8.5</t>
  </si>
  <si>
    <t>KYOEI</t>
  </si>
  <si>
    <t>9</t>
  </si>
  <si>
    <t>KTP G5 LATEX 12" - INSERT PAPER</t>
  </si>
  <si>
    <t>10</t>
  </si>
  <si>
    <t>KTP G5 LATEX 10" - INSERT PAPER</t>
  </si>
  <si>
    <t>MAPA USA</t>
  </si>
  <si>
    <t>11</t>
  </si>
  <si>
    <t>KTP G5 BLUE NITRILE 10" - INSERT PAPER</t>
  </si>
  <si>
    <t>MEDICARE</t>
  </si>
  <si>
    <t>12</t>
  </si>
  <si>
    <t>MUNITEC</t>
  </si>
  <si>
    <t>KTP G3 BLUE NITRILE 12" - INSERT PAPER</t>
  </si>
  <si>
    <t>NEW INDUSTRIES</t>
  </si>
  <si>
    <t>13</t>
  </si>
  <si>
    <t>KTP G3 BROWN LATEX 12" - INSERT PAPER</t>
  </si>
  <si>
    <t>NISSIN</t>
  </si>
  <si>
    <t>6.0</t>
  </si>
  <si>
    <t>14</t>
  </si>
  <si>
    <t>KTP G3 EVT NITRILE 12" - INSERT PAPER</t>
  </si>
  <si>
    <t>NITRITEX</t>
  </si>
  <si>
    <t>15</t>
  </si>
  <si>
    <t>KTP NXT G3 NITRILE 12" - INSERT PAPER</t>
  </si>
  <si>
    <t>6.5</t>
  </si>
  <si>
    <t>16</t>
  </si>
  <si>
    <t>KTP G3 WHITE NITRILE 12" - INSERT PAPER</t>
  </si>
  <si>
    <t>17</t>
  </si>
  <si>
    <t>PVC BLUE SIZE STICKER - POUCH LABEL</t>
  </si>
  <si>
    <t>SHIELD SCIENTIFIC</t>
  </si>
  <si>
    <t>7.0</t>
  </si>
  <si>
    <t>PCS / HYG</t>
  </si>
  <si>
    <t>7.5</t>
  </si>
  <si>
    <t>PIP</t>
  </si>
  <si>
    <t>8.0</t>
  </si>
  <si>
    <t>PROGRESS</t>
  </si>
  <si>
    <t>8.5</t>
  </si>
  <si>
    <t>18</t>
  </si>
  <si>
    <t>PROPACK</t>
  </si>
  <si>
    <t>PVC SIZE STICKER - BAG LABEL</t>
  </si>
  <si>
    <t>SHOWA BEST</t>
  </si>
  <si>
    <t>9.0</t>
  </si>
  <si>
    <t>PROPACK/NEW INDUS</t>
  </si>
  <si>
    <t>9.5</t>
  </si>
  <si>
    <t>10.0</t>
  </si>
  <si>
    <t>Q.R.P/NISSIN</t>
  </si>
  <si>
    <t>Standard</t>
  </si>
  <si>
    <t>SCIENTIFEX</t>
  </si>
  <si>
    <t>SHIELD</t>
  </si>
  <si>
    <t>SUMMIT</t>
  </si>
  <si>
    <t>THE GLOVE COMPANY</t>
  </si>
  <si>
    <t>19</t>
  </si>
  <si>
    <t>PVC STICKER  BLACK - GLOVES LABEL</t>
  </si>
  <si>
    <t>ANSELL</t>
  </si>
  <si>
    <t>20</t>
  </si>
  <si>
    <t>PVC STICKER WHITE - GLOVE LABEL</t>
  </si>
  <si>
    <t>21</t>
  </si>
  <si>
    <t>INSERT PAPER CE&amp;DI BIG IFU - FOR CARTON</t>
  </si>
  <si>
    <t>22</t>
  </si>
  <si>
    <t>INSERT PAPER ME&amp;DI BIG IFU - FOR CARTON</t>
  </si>
  <si>
    <t>23</t>
  </si>
  <si>
    <t>INSERT PAPER ME&amp;DI MINI IFU 31 LANG - FOR CARTON</t>
  </si>
  <si>
    <t>24</t>
  </si>
  <si>
    <t>INSERT PAPER ME&amp;DI MINI IFU 10 LANG - FOR BOX</t>
  </si>
  <si>
    <t>25</t>
  </si>
  <si>
    <t>DIGITCARE SUPAFLEX LAF24 - CARTON BARCODE LABEL</t>
  </si>
  <si>
    <t>26</t>
  </si>
  <si>
    <t>GREY NITRILE 600mm - BOX BARCODE LABEL</t>
  </si>
  <si>
    <t>27</t>
  </si>
  <si>
    <t>GREY NITRILE 600mm - CTN BARCODE LABEL</t>
  </si>
  <si>
    <t>28</t>
  </si>
  <si>
    <t>NITREX CHEMOCARE 300 - BOX BARCODE LABEL</t>
  </si>
  <si>
    <t>29</t>
  </si>
  <si>
    <t>NITREX CHEMOCARE 240 - BOX BARCODE LABEL</t>
  </si>
  <si>
    <t>30</t>
  </si>
  <si>
    <t>NITREX CX400 GN34 BAG LABEL - WITHOUT LOT NO.</t>
  </si>
  <si>
    <t>31</t>
  </si>
  <si>
    <t>NITREX CX300 GN51 BAG LABEL - WITHOUT LOT NO.</t>
  </si>
  <si>
    <t>32</t>
  </si>
  <si>
    <t>BIOPLUS CX400 GL34 BAG LABEL - WITHOUT LOT NO.</t>
  </si>
  <si>
    <t>33</t>
  </si>
  <si>
    <t>NON STERILE COLOR STICKER - CARTON LABEL</t>
  </si>
  <si>
    <t>34</t>
  </si>
  <si>
    <t>STERILE COLOR STICKER EXAM PRODUCT - CARTON LABEL</t>
  </si>
  <si>
    <t>35</t>
  </si>
  <si>
    <t>STERILE COLOR STICKER SURGICAL PRODUCT - CARTON LABEL</t>
  </si>
  <si>
    <t>-</t>
  </si>
  <si>
    <t>36</t>
  </si>
  <si>
    <t>PURE TECH CL 1000 7MIL -  BAG BARCODE LABEL</t>
  </si>
  <si>
    <t>37</t>
  </si>
  <si>
    <t>PURE TECH CL 100 8MIL - BAG BARCODE LABEL</t>
  </si>
  <si>
    <t>38</t>
  </si>
  <si>
    <t>322400 - 9" LATEX - CARTON BARCODE LABEL</t>
  </si>
  <si>
    <t>39</t>
  </si>
  <si>
    <t>323000 - 12" LATEX - CARTON BARCODE LABEL</t>
  </si>
  <si>
    <t>40</t>
  </si>
  <si>
    <t>332400 - 9" NITRILE - CARTON BARCODE LABEL</t>
  </si>
  <si>
    <t>41</t>
  </si>
  <si>
    <t>333010 - 12" NITRILE CL10 - CARTON BARCODE LABEL</t>
  </si>
  <si>
    <t>42</t>
  </si>
  <si>
    <t>333000 12" NITRILE - CARTON BARCODE LABEL</t>
  </si>
  <si>
    <t>43</t>
  </si>
  <si>
    <t>323010 12" LATEX CL 10 - CARTON BARCODE LABEL</t>
  </si>
  <si>
    <t>44</t>
  </si>
  <si>
    <t>322400 - 9" LATEX - BAG BARCODE LABEL</t>
  </si>
  <si>
    <t>45</t>
  </si>
  <si>
    <t>323000 - 12" LATEX - BAG BARCODE LABEL</t>
  </si>
  <si>
    <t>46</t>
  </si>
  <si>
    <t>332400 - 9" NITRILE - BAG BARCODE LABEL</t>
  </si>
  <si>
    <t>47</t>
  </si>
  <si>
    <t>333010 - 12" NITRILE CL10 - BAG BARCODE LABEL</t>
  </si>
  <si>
    <t>48</t>
  </si>
  <si>
    <t>333000 12" NITRILE - BAG BARCODE LABEL</t>
  </si>
  <si>
    <t>QRP Q095 245 NITRILE</t>
  </si>
  <si>
    <t>49</t>
  </si>
  <si>
    <t>323010 12" LATEX CL 10 - BAG BARCODE LABEL</t>
  </si>
  <si>
    <t>50</t>
  </si>
  <si>
    <t>3499442 - FRANCE - CARTON LABEL</t>
  </si>
  <si>
    <t>MAPA FRANCE</t>
  </si>
  <si>
    <t>51</t>
  </si>
  <si>
    <t>3499843 - FRANCE - CARTON LABEL</t>
  </si>
  <si>
    <t>52</t>
  </si>
  <si>
    <t>3452943x - USA &amp; FRANCE - CARTON LABEL</t>
  </si>
  <si>
    <t>RUBBERMAID</t>
  </si>
  <si>
    <t>53</t>
  </si>
  <si>
    <t>98043 - GERMANY &amp; FRANCE - CARTON LABEL</t>
  </si>
  <si>
    <t>QRP NITRILE 300 Q125</t>
  </si>
  <si>
    <t>HIPRO XC 612HC</t>
  </si>
  <si>
    <t>54</t>
  </si>
  <si>
    <t>98042 - USA - CARTON LABEL</t>
  </si>
  <si>
    <t>12" PLAIN TYPE CTN 315X305X304</t>
  </si>
  <si>
    <t>55</t>
  </si>
  <si>
    <t>98492 - USA - CARTON LABEL</t>
  </si>
  <si>
    <t>NISSIN 918</t>
  </si>
  <si>
    <t>56</t>
  </si>
  <si>
    <t>99390 - USA - CARTON LABEL</t>
  </si>
  <si>
    <t>57</t>
  </si>
  <si>
    <t>99492 - USA - CARTON LABEL</t>
  </si>
  <si>
    <t>58</t>
  </si>
  <si>
    <t>99495 -USA - CARTON LABEL</t>
  </si>
  <si>
    <t>NISSIN 905</t>
  </si>
  <si>
    <t>59</t>
  </si>
  <si>
    <t>99901 - USA - CARTON LABEL</t>
  </si>
  <si>
    <t>NISSIN 903</t>
  </si>
  <si>
    <t>60</t>
  </si>
  <si>
    <t>98395 - USA - CARTON LABEL</t>
  </si>
  <si>
    <t>61</t>
  </si>
  <si>
    <t>903 BAG LABEL</t>
  </si>
  <si>
    <t>NISSIN 995</t>
  </si>
  <si>
    <t>62</t>
  </si>
  <si>
    <t>905 BAG LABEL</t>
  </si>
  <si>
    <t>63</t>
  </si>
  <si>
    <t>995 BAG LABEL</t>
  </si>
  <si>
    <t>NISSIN 236</t>
  </si>
  <si>
    <t>64</t>
  </si>
  <si>
    <t>339 BAG LABEL</t>
  </si>
  <si>
    <t>NISSIN 339</t>
  </si>
  <si>
    <t>65</t>
  </si>
  <si>
    <t>NITRILE EXAM PF 300MM TEXTURED PURPLE BAG LABEL - WITHOUT LOTNO</t>
  </si>
  <si>
    <t>ACEPLAS / PROPACK</t>
  </si>
  <si>
    <t>66</t>
  </si>
  <si>
    <t>NITRILE EXAM PF 245MM FINGER TEXTURED BAG LABEL  - WITHOUT LOTNO</t>
  </si>
  <si>
    <t>13A</t>
  </si>
  <si>
    <t>NISSIN ANGEL 234</t>
  </si>
  <si>
    <t>67</t>
  </si>
  <si>
    <t>NITRILE EXAM PF 300MM FINGER TEXTURED BLUE CL100 BAG LABEL  - WITHOUT LOTNO</t>
  </si>
  <si>
    <t>68</t>
  </si>
  <si>
    <t>NITRILE AMBI PF 245MM TEXTURED BAG LABEL - WITHOUT LOTNO</t>
  </si>
  <si>
    <t>69</t>
  </si>
  <si>
    <t>LATEX DISP PF 300MM TEXTURED BAG LABEL - WITHOUT LOTNO</t>
  </si>
  <si>
    <t>CTI FINGER FLEX NIT PF</t>
  </si>
  <si>
    <t>70</t>
  </si>
  <si>
    <t>NITRILE EXAM PF 245MM FINGER TEXTURED UT BAG LABEL - WITHOUT LOTNO</t>
  </si>
  <si>
    <t xml:space="preserve">ACEPLAS </t>
  </si>
  <si>
    <t>BENUA SAINS</t>
  </si>
  <si>
    <t>71</t>
  </si>
  <si>
    <t>NITRILE EXAM PF 300MM FINGER TEXTURED BAG LABEL - WITHOUT LOTNO</t>
  </si>
  <si>
    <t>CTI FINGER FLEX LATEX</t>
  </si>
  <si>
    <t>72</t>
  </si>
  <si>
    <t>LATEX AMBI POWDER FREE 245MM TEXTURED BAG LABEL - WITHOUT LOTNO</t>
  </si>
  <si>
    <t>SGPF LATEX</t>
  </si>
  <si>
    <t>73</t>
  </si>
  <si>
    <t>NITRILE EXAM POWDER FREE 300MM TEXTURED BAG LABEL - WITHOUT LOTNO</t>
  </si>
  <si>
    <t>NIGERIA</t>
  </si>
  <si>
    <t>NSGF NITRILE</t>
  </si>
  <si>
    <t>74</t>
  </si>
  <si>
    <t>NITRILE DISP POWDER FREE 300MM TEXTURED CL 100 BAG LABEL - WITHOUT LOTNO</t>
  </si>
  <si>
    <t>NITRILE 9" PF</t>
  </si>
  <si>
    <t>75</t>
  </si>
  <si>
    <t>LATEX DISP POWDER FREE 245MM TEXTURED BAG LABEL - WITHOUT LOTNO</t>
  </si>
  <si>
    <t>76</t>
  </si>
  <si>
    <t>LATEX EXAM POWDER FREE 245MM TEXTURED HIGH TACKY CL1000 BAG LABEL  - WITHOUT LOTNO</t>
  </si>
  <si>
    <t>RAMYA</t>
  </si>
  <si>
    <t>SIMTEC RED</t>
  </si>
  <si>
    <t>RAMIYA</t>
  </si>
  <si>
    <t>77</t>
  </si>
  <si>
    <t>L &amp; R WALLET PAPER 400mm</t>
  </si>
  <si>
    <t>PHARMANIAGA</t>
  </si>
  <si>
    <t>PH&amp; S</t>
  </si>
  <si>
    <t>78</t>
  </si>
  <si>
    <t>L &amp; R WALLET PAPER  300mm</t>
  </si>
  <si>
    <t>PH &amp; S</t>
  </si>
  <si>
    <t>SIMTEC BLUE</t>
  </si>
  <si>
    <t>79</t>
  </si>
  <si>
    <t>POWDER FREE L &amp; R WALLET PAPER 300mm</t>
  </si>
  <si>
    <t>PH &amp; S PRODUCTS</t>
  </si>
  <si>
    <t>KC</t>
  </si>
  <si>
    <t>SIMTEC STERILE</t>
  </si>
  <si>
    <t>80</t>
  </si>
  <si>
    <t>POWDERED L &amp; R WALLET PAPER 300mm</t>
  </si>
  <si>
    <t>81</t>
  </si>
  <si>
    <t xml:space="preserve">HDPE 300mm L &amp; R WALLET - 250x380x0.55mm </t>
  </si>
  <si>
    <t>82</t>
  </si>
  <si>
    <t>DECROWN 10" WITHOUT LOGO</t>
  </si>
  <si>
    <t>HDPE 300mm L &amp; R WALLET - 240x360x0.06mm</t>
  </si>
  <si>
    <t xml:space="preserve">SHIELD SCIENTIFIC </t>
  </si>
  <si>
    <t>83</t>
  </si>
  <si>
    <t>HDPE 400mm L &amp; R WALLET- 255x420x0.06mm</t>
  </si>
  <si>
    <t>84</t>
  </si>
  <si>
    <t>HDPE 400mm L &amp; R WALLET- 250x420x0.055mm</t>
  </si>
  <si>
    <t>VARIOUS CUSTOMER</t>
  </si>
  <si>
    <t>85</t>
  </si>
  <si>
    <t>HDPE 600mm L &amp; R WALLET - 250x530x0.055mm</t>
  </si>
  <si>
    <t>KOSLINE</t>
  </si>
  <si>
    <t>86</t>
  </si>
  <si>
    <t>FLEXTRA POUCHES (SINGLES) WITHOUT LOT</t>
  </si>
  <si>
    <t>MEDIFLEX</t>
  </si>
  <si>
    <t>DECROWN 12" WITHOUT LOGO</t>
  </si>
  <si>
    <t>87</t>
  </si>
  <si>
    <t>STERIFLEX POUCHES (SINGLES) WITHOUT LOT</t>
  </si>
  <si>
    <t>88</t>
  </si>
  <si>
    <t>STERIGEL POUCHES (SINGLES) WITHOUT LOT</t>
  </si>
  <si>
    <t>89</t>
  </si>
  <si>
    <t>NIZONE POUCHES (PAIRS) WITHOUT LOT</t>
  </si>
  <si>
    <t>90</t>
  </si>
  <si>
    <t>NITRAFLEX POUCHES (SINGLES) WITHOUT LOT</t>
  </si>
  <si>
    <t>91</t>
  </si>
  <si>
    <t>BRIGHTWAY 300mm STERILE LATEX SURGICAL POWDER FREE POUCHES WITHOUT LOT</t>
  </si>
  <si>
    <t>BRIGHTWAY</t>
  </si>
  <si>
    <t>92</t>
  </si>
  <si>
    <t>BRIGHTWAY 300mm STERILE  NITRILE  POWDER FREE POUCHES WITHOUT LOT</t>
  </si>
  <si>
    <t>DECROWN ORANGE 260</t>
  </si>
  <si>
    <t>93</t>
  </si>
  <si>
    <t>BRIGHTWAY 400mm STERILE LATEX SURGICAL POUCH WITHOUT LOT</t>
  </si>
  <si>
    <t>94</t>
  </si>
  <si>
    <t>BRIGHTWAY 480MM STERILE LATEX POWDER FREE WITHOUT LOT POUCH</t>
  </si>
  <si>
    <t>24A</t>
  </si>
  <si>
    <t>95</t>
  </si>
  <si>
    <t>DECROWN ORANGE 300</t>
  </si>
  <si>
    <t>BRIGHTWAY 530mm STERILE LATEX SURGICAL POUCH WITHOUT LOT</t>
  </si>
  <si>
    <t>96</t>
  </si>
  <si>
    <t>BRIGHTWAY 530mm STERILE LATEX EXAMINATION POUCH WITHOUT LOT</t>
  </si>
  <si>
    <t>97</t>
  </si>
  <si>
    <t>NITRILE GLOVES FOR MEDICAL, PHARMACEUTICAL &amp; LABORATORIES APPLICATION KOSHA HEADER CARD</t>
  </si>
  <si>
    <t>DECROWN LATEX 245MM DARK BLUE</t>
  </si>
  <si>
    <t>98</t>
  </si>
  <si>
    <t>LATEX GLOVES FOR MEDICAL, PHARMACEUTICAL &amp; LABORATORIES APPLICATION NF FRANCE HEADER CARD</t>
  </si>
  <si>
    <t>99</t>
  </si>
  <si>
    <t>LATEX GLOVES FOR CLEANROOM APPLICATION CL 1000, CL 100 COMPATIBLE, CL 100 &amp; CL 10 NF FRANCE HEADER CARD</t>
  </si>
  <si>
    <t>100</t>
  </si>
  <si>
    <t>LATEX GLOVES FOR CLEANROOM APPLICATION CL 1000, CL 100 CAMPATIBLE, CL 100 &amp; CL 10 KOSHA HEADER CARD</t>
  </si>
  <si>
    <t>ADVANCED TECH NT100CL</t>
  </si>
  <si>
    <t>101</t>
  </si>
  <si>
    <t>NITRILE/LATEX GLOVES FOR INDUSTRIAL AND FOOD GRADE APPLICATION NF FRANCE HEADER CARD</t>
  </si>
  <si>
    <t>102</t>
  </si>
  <si>
    <t>LATEX GLOVES FOR MEDICAL PHARMACEUTICAL &amp; LABROTORIES APPLICATION KOSHA HEADER CARD</t>
  </si>
  <si>
    <t>103</t>
  </si>
  <si>
    <t>NITRILE GLOVES FOR CLEANROOM APPLICATION CL 1000, CL 100 COMPATIBLE, CL100 AND CL 10 NF FRANCE HEADER CARD</t>
  </si>
  <si>
    <t>104</t>
  </si>
  <si>
    <t>DISPOSABLE BLUE</t>
  </si>
  <si>
    <t>NITRILE GLOVES FOR MEDICAL PHARMACEUTICAL &amp; LABORATORIES APPLICATION NF FRANCE HEADER CARD</t>
  </si>
  <si>
    <t>105</t>
  </si>
  <si>
    <t>NITRILE GLOVES FOR CLEANROOM APPLICATION CL 1000, CL 100 COMPATIBLE, CL 100 &amp; CL 10 KOSHA HEADER CARD</t>
  </si>
  <si>
    <t>106</t>
  </si>
  <si>
    <t>LATEX GLOVES FOR CLEANROOM APPLICATION CL 1000, CL 100 COMPATIBLE, CL 100 AND CL 10 BAG LABEL</t>
  </si>
  <si>
    <t>10" PLAIN TYPE CTN DW 315X305X255</t>
  </si>
  <si>
    <t>107</t>
  </si>
  <si>
    <t>LATEX GLOVES FOR MEDICAL, PHARMACEUTICAL &amp; LABORATORY APPLICATION BAG LABEL</t>
  </si>
  <si>
    <t>108</t>
  </si>
  <si>
    <t>NITRILE GLOVES FOR CLEANROOM APPLICATION CL 1000, CL 100 COMPATIBLE CL 100 AND CL 10 BAG LABEL</t>
  </si>
  <si>
    <t>109</t>
  </si>
  <si>
    <t>NITRILE GLOVES GOR MEDICAL, PHARMACEUTICAL &amp; LABORATORY APPLICATION BAG LABEL</t>
  </si>
  <si>
    <t>INFITOUCH LATEX PLUS 12" SMOOTH</t>
  </si>
  <si>
    <t>110</t>
  </si>
  <si>
    <t>CHEMO 300MM LATEX STERILE POUCH WITHOUT LOT NO</t>
  </si>
  <si>
    <t>111</t>
  </si>
  <si>
    <t>CHEMO ZERO 300MM NITRILE BLUE STERILE POUCH WITHOUT LOT NO</t>
  </si>
  <si>
    <t>112</t>
  </si>
  <si>
    <t>CHSIN 300mm - CARTON BARCODE LABEL</t>
  </si>
  <si>
    <t>INFITOUCH STEEL BLUE 12 NITRILE 50 PCS</t>
  </si>
  <si>
    <t>113</t>
  </si>
  <si>
    <t>CHSIN 300mm - BOX BARCODE LABEL</t>
  </si>
  <si>
    <t>114</t>
  </si>
  <si>
    <t xml:space="preserve">300mm PLAIN POUCH </t>
  </si>
  <si>
    <t>INFITOUCH LATEX SOFIT TOUCH 9" 100PCS</t>
  </si>
  <si>
    <t>115</t>
  </si>
  <si>
    <t>530mm PLAIN POUCH</t>
  </si>
  <si>
    <t>116</t>
  </si>
  <si>
    <t xml:space="preserve">NITREX 420MM STERILE POUCH WITHOUT LOT NO </t>
  </si>
  <si>
    <t>117</t>
  </si>
  <si>
    <t xml:space="preserve">NITREX 600MM STERILE POUCH WITHOUT LOT NO </t>
  </si>
  <si>
    <t>INFI TOUCH SUPER SOFT BLACK LATEX 12"</t>
  </si>
  <si>
    <t>118</t>
  </si>
  <si>
    <t xml:space="preserve">BIOPLUS 600MM STERILE POUCH WITHOUT LOT NO </t>
  </si>
  <si>
    <t>119</t>
  </si>
  <si>
    <t>EBUNO PRINTED BAG WITHOUT LOT</t>
  </si>
  <si>
    <t>INFI TOUCH STRONG &amp; TOUCH BLACK NITRILE</t>
  </si>
  <si>
    <t>BAG</t>
  </si>
  <si>
    <t>120</t>
  </si>
  <si>
    <t>EBUNO PLAIN CARD</t>
  </si>
  <si>
    <t>121</t>
  </si>
  <si>
    <t xml:space="preserve">HANDPRO 61400  LATEX POUCH WITHOUT LOT NO </t>
  </si>
  <si>
    <t>.</t>
  </si>
  <si>
    <t>122</t>
  </si>
  <si>
    <t>HAND PRO 61700 NITRILE POUCH WITHOUT LOT NO</t>
  </si>
  <si>
    <t>INFITOUCH LATEX PLUS 9" 100PCS</t>
  </si>
  <si>
    <t>123</t>
  </si>
  <si>
    <t xml:space="preserve">HDPE 400 mm PLAIN WHITE POUCH </t>
  </si>
  <si>
    <t>124</t>
  </si>
  <si>
    <t>LAFS 24 STERILE LATEX 600MM POUCH WITHOUT LOT NO</t>
  </si>
  <si>
    <t>125</t>
  </si>
  <si>
    <t>BRIGHTWAY 300MM STERILE LATEX POWDER FREE SURGIONS POUCH - WITH LOTNO</t>
  </si>
  <si>
    <t>DERMA PLUS 6ML BLACK NO</t>
  </si>
  <si>
    <t>126</t>
  </si>
  <si>
    <t>SHILEDSKIN 400MM STERILE LATEX DI+ POUCH WITHOUT LOT</t>
  </si>
  <si>
    <t>127</t>
  </si>
  <si>
    <t>KTP EVT G3 NITRILE 12" PRINTED BAGS</t>
  </si>
  <si>
    <t>128</t>
  </si>
  <si>
    <t>INFITOUCH MULTI PURPOSE 4.5 MIL 9" BLUE</t>
  </si>
  <si>
    <t xml:space="preserve">KTP G3 BROWN LATEX 12" RIGHT PRINTED BAGS </t>
  </si>
  <si>
    <t>129</t>
  </si>
  <si>
    <t xml:space="preserve">KTP G3 BROWN LATEX 12" LEFT PRINTED BAGS </t>
  </si>
  <si>
    <t>130</t>
  </si>
  <si>
    <t xml:space="preserve">KTP G5 LATEX 10" INNER PRINTED BAGS </t>
  </si>
  <si>
    <t>131</t>
  </si>
  <si>
    <t>KTP G3 BLUE NITRILE 12" INNER PRINTED BAGS</t>
  </si>
  <si>
    <t>MEDIGLOVE PF 300 LATEX</t>
  </si>
  <si>
    <t>132</t>
  </si>
  <si>
    <t xml:space="preserve">KTP G5 BLUE NITRILE 10" INNER PRINTED BAGS </t>
  </si>
  <si>
    <t>133</t>
  </si>
  <si>
    <t>CERTICLEAN LATEX 10" &amp; 12" PRINTED BAGS</t>
  </si>
  <si>
    <t>134</t>
  </si>
  <si>
    <t xml:space="preserve">KTP G5 LATEX 12" INNER PRINTED BAGS </t>
  </si>
  <si>
    <t>MEDIGLOVE PF 245 LATEX</t>
  </si>
  <si>
    <t>135</t>
  </si>
  <si>
    <t xml:space="preserve">KTP G3 WHITE NITRILE 12" PRINTED BAGS </t>
  </si>
  <si>
    <t>136</t>
  </si>
  <si>
    <t>KTP G3 NXT NITRILE 12" PRINTED BAGS</t>
  </si>
  <si>
    <t>137</t>
  </si>
  <si>
    <t>KC OUTER PLAIN BAG (14"x16"x0.06mm )</t>
  </si>
  <si>
    <t>MEDIGLOVE PF 245 NITRILE</t>
  </si>
  <si>
    <t>138</t>
  </si>
  <si>
    <t>LDPE PLAIN 400MM CLEANROOM BAGS ( 13"x20"x0.04mm )</t>
  </si>
  <si>
    <t>139</t>
  </si>
  <si>
    <t>LDPE PLAIN 300MM CLEANROOM BAGS ( 13"x16"x0.04mm )</t>
  </si>
  <si>
    <t>140</t>
  </si>
  <si>
    <t>QUALATEX CLEAN ROOM LATEX PRINTED BAG</t>
  </si>
  <si>
    <t>QRP</t>
  </si>
  <si>
    <t>141</t>
  </si>
  <si>
    <t>QUALATRILE CLEAN ROOM NITRILE PRINTED BAG</t>
  </si>
  <si>
    <t>SENSITRON 516</t>
  </si>
  <si>
    <t>142</t>
  </si>
  <si>
    <t>LDPE PLAIN CLEAN ROOM BAG ( 160x240x0.05mm )</t>
  </si>
  <si>
    <t>HYGINALLY</t>
  </si>
  <si>
    <t>143</t>
  </si>
  <si>
    <t>LDPE PLAIN CLEAN ROOM BAG ( 400X430X0.05mm )</t>
  </si>
  <si>
    <t>KOSLINE/COLE PARMER</t>
  </si>
  <si>
    <t>NIPROTEC 52942</t>
  </si>
  <si>
    <t>144</t>
  </si>
  <si>
    <t>PURE SOFIT NITRILE 12" NBR PRINTED BAGS</t>
  </si>
  <si>
    <t>145</t>
  </si>
  <si>
    <t>MAPA ADVANTECH 529 PRINTED BAG</t>
  </si>
  <si>
    <t>GYMAX LATEX 600MM NON STE</t>
  </si>
  <si>
    <t>146</t>
  </si>
  <si>
    <t>MAPA 516 RIGHT PRINTED BAG</t>
  </si>
  <si>
    <t>147</t>
  </si>
  <si>
    <t>MAPA 516 LEFT PRINTED BAG</t>
  </si>
  <si>
    <t>GAYDE LATEX 400MM</t>
  </si>
  <si>
    <t>148</t>
  </si>
  <si>
    <t>MAPA 516 OUTER PRINTED BAG</t>
  </si>
  <si>
    <t>149</t>
  </si>
  <si>
    <t xml:space="preserve">LATEX 245MM PRINTED BAG - 322400 </t>
  </si>
  <si>
    <t>150</t>
  </si>
  <si>
    <t>LATEX 300MM PRINTED BAG - 323000</t>
  </si>
  <si>
    <t>GYMAX STR</t>
  </si>
  <si>
    <t>151</t>
  </si>
  <si>
    <t>NITRILE 300MM PRINTED BAG - 333000</t>
  </si>
  <si>
    <t>152</t>
  </si>
  <si>
    <t xml:space="preserve">NITRILE 245MM PRINTED BAG - 332400 </t>
  </si>
  <si>
    <t>153</t>
  </si>
  <si>
    <t>MICROFLEX 93-243 PRINTED BAG - FREE SIZE</t>
  </si>
  <si>
    <t>154</t>
  </si>
  <si>
    <t>MEDICOM PRINTED BAG SIZE : MEDIUM</t>
  </si>
  <si>
    <t>KOLMI HOPEN</t>
  </si>
  <si>
    <t>155</t>
  </si>
  <si>
    <t>MEDICOM PRINTED BAG SIZE : X-LARGE</t>
  </si>
  <si>
    <t>156</t>
  </si>
  <si>
    <t>PURETEC PRINTED BAG</t>
  </si>
  <si>
    <t>157</t>
  </si>
  <si>
    <t>PLAIN ADHESIVE SAMPLE BAGS - 93283 &amp; 93287 (GREEN &amp; BLUE) -195mm X 240mm+20mm x 0.05mm</t>
  </si>
  <si>
    <t>158</t>
  </si>
  <si>
    <t>PLAIN ADHESIVE SAMPLE BAGS - 93243 -145mm X 205mm+40mm x 0.05mm</t>
  </si>
  <si>
    <t>159</t>
  </si>
  <si>
    <t>PLAIN ADHESIVE SAMPLE BAG - 150mm X 235mm+35mm X 0.05mm - INNER WITH HOLE</t>
  </si>
  <si>
    <t>BARBER HEALTHCARE</t>
  </si>
  <si>
    <t>160</t>
  </si>
  <si>
    <t>PLAIN ADHESIVE SAMPLE BAG - 150mm X 235mm+35mm X 0.05mm</t>
  </si>
  <si>
    <t>SUMMIT GLOVES</t>
  </si>
  <si>
    <t>161</t>
  </si>
  <si>
    <t>GET A GRIP 2TONE SAMPLE PACK LABEL</t>
  </si>
  <si>
    <t>162</t>
  </si>
  <si>
    <t>HOMESTEADERS SAMPLE PACK LABEL</t>
  </si>
  <si>
    <t>163</t>
  </si>
  <si>
    <t>MILKERS HELPERS LOW POWDER 718 SAMPLE PACK LABEL</t>
  </si>
  <si>
    <t>164</t>
  </si>
  <si>
    <t>MILKERS HELPERS POWDER FREE 719 SAMPLE PACK LABEL</t>
  </si>
  <si>
    <t>165</t>
  </si>
  <si>
    <t>RES Q GRIP 2TONE SAMPLE PACK LABEL</t>
  </si>
  <si>
    <t>PH&amp;S</t>
  </si>
  <si>
    <t>166</t>
  </si>
  <si>
    <t>INTERCEPT FREE 1LICFNG 2 TONE SAMPLE PACK LABEL</t>
  </si>
  <si>
    <t>167</t>
  </si>
  <si>
    <t>FLEXTREME 1LFTNG SAMPLE PACK LABEL</t>
  </si>
  <si>
    <t>168</t>
  </si>
  <si>
    <t>LDPE PLAIN BAG -  9.5"x14.5"x0.06mm</t>
  </si>
  <si>
    <t>169</t>
  </si>
  <si>
    <t>LDPE GAZZTED BAG -  10.5"x21"x0.04mm</t>
  </si>
  <si>
    <t>170</t>
  </si>
  <si>
    <t>LDPE PLAIN STERILE OUTER BAG - 9.5"x16"x0.06mm</t>
  </si>
  <si>
    <t>171</t>
  </si>
  <si>
    <t>HDPE OUTER BAG 13"x15.5"X 0.05mm</t>
  </si>
  <si>
    <t>172</t>
  </si>
  <si>
    <t>LDPE PLAIN BAG 13"x20"x0.04mm</t>
  </si>
  <si>
    <t>173</t>
  </si>
  <si>
    <t>LDPE PLAIN BAG 12"x15"x0.04mm</t>
  </si>
  <si>
    <t>174</t>
  </si>
  <si>
    <t>LDPE PLAIN BAG 12"x14"x0.04mm</t>
  </si>
  <si>
    <t>175</t>
  </si>
  <si>
    <t>LDPE PLAIN BAG GAZZTED 17"x17"x0.04mm</t>
  </si>
  <si>
    <t>HOURGLASS</t>
  </si>
  <si>
    <t>176</t>
  </si>
  <si>
    <t>LDPE GAZZTED BAG 18"x19"x0.04mm</t>
  </si>
  <si>
    <t>177</t>
  </si>
  <si>
    <t>SINGLE TIER DISPLAY STAND PLAIN BAG 13"X14"X0.08mm</t>
  </si>
  <si>
    <t>178</t>
  </si>
  <si>
    <t>3 TIER DISPLAY STAND PLAIN BAG 14"x26"x0.08mm</t>
  </si>
  <si>
    <t>179</t>
  </si>
  <si>
    <t>4 TIER DISPLAY STAND PLAIN BAG 14"x34"x0.08mm</t>
  </si>
  <si>
    <t>180</t>
  </si>
  <si>
    <t>SLEEVES PLAIN BAG 9.5"x10"x0.04mm</t>
  </si>
  <si>
    <t>IMV</t>
  </si>
  <si>
    <t>181</t>
  </si>
  <si>
    <t>LDPE PLAIN CARTON LINER 32"x34"x0.05mm</t>
  </si>
  <si>
    <t>182</t>
  </si>
  <si>
    <t>HDPE PLAIN BLACK CARTON LINER 29"x29"x0.025mm</t>
  </si>
  <si>
    <t>183</t>
  </si>
  <si>
    <t>LDPE PLAIN BROWN GLOVES CARTON LINER 25"x28"x0.05</t>
  </si>
  <si>
    <t>184</t>
  </si>
  <si>
    <t>LDPE PLAIN CARTON LINER 29"x29" x 0.05mm</t>
  </si>
  <si>
    <t>185</t>
  </si>
  <si>
    <t>PROP 65 APPROVED - BOX LABEL</t>
  </si>
  <si>
    <t>INFI TOUCH</t>
  </si>
  <si>
    <t>COLE PARMER</t>
  </si>
  <si>
    <t>UTSUNOMIYA</t>
  </si>
  <si>
    <t>SAFETY HUB</t>
  </si>
  <si>
    <t>PDR</t>
  </si>
  <si>
    <t>KROSCHKE</t>
  </si>
  <si>
    <t>WESCO</t>
  </si>
  <si>
    <t>AR.MEDICOM</t>
  </si>
  <si>
    <t>NIPLUS</t>
  </si>
  <si>
    <t>KANAM LATEX</t>
  </si>
  <si>
    <t>LAFENICE</t>
  </si>
  <si>
    <t>MOXCARE</t>
  </si>
  <si>
    <t>VECTOR</t>
  </si>
  <si>
    <t>VAST LAB</t>
  </si>
  <si>
    <t>DOC 400 DOCCL 400 PF</t>
  </si>
  <si>
    <t>DOC CHEMO ZERO STR</t>
  </si>
  <si>
    <t>DOC ZERO 400-ZERPW</t>
  </si>
  <si>
    <t>DOC ZERO CHISIN</t>
  </si>
  <si>
    <t>DOC SCUDO PF</t>
  </si>
  <si>
    <t>RED STRONG NITRILE FOOD</t>
  </si>
  <si>
    <t>DOC 400MM BLUE NO-9ZPW BAG PACKING</t>
  </si>
  <si>
    <t>ACEPLAS 300MM LOGO</t>
  </si>
  <si>
    <t>ACEPLAS 245MM LOGO</t>
  </si>
  <si>
    <t>ACEPLUS 200 PCS</t>
  </si>
  <si>
    <t>ACEPLUS NITRILE P/F</t>
  </si>
  <si>
    <t>CLEANTEAM 100-322400 LATEX</t>
  </si>
  <si>
    <t>CLEANTEAM 323000 LATEX</t>
  </si>
  <si>
    <t>CLEANTEAM 332400 NITRILE</t>
  </si>
  <si>
    <t>CLEANTEAM 333000 NITRILE</t>
  </si>
  <si>
    <t>AMBI CANNER -7.0</t>
  </si>
  <si>
    <t>AMBI CANNER LATEX -8.0</t>
  </si>
  <si>
    <t>AMBI CANNER LATEX - 9.0</t>
  </si>
  <si>
    <t>AMBI CANNER - 10.0</t>
  </si>
  <si>
    <t>TRACERS 550 EXAM 4.5 MIL</t>
  </si>
  <si>
    <t>TRACERS 550 EXAM 3.5 MIL</t>
  </si>
  <si>
    <t>NITREX CX 300</t>
  </si>
  <si>
    <t>NITREX 420 STR</t>
  </si>
  <si>
    <t>NITREX CX 400</t>
  </si>
  <si>
    <t>BIOPLUS CX 300</t>
  </si>
  <si>
    <t>BIOPLUS CX 400</t>
  </si>
  <si>
    <t>BIOPLUS 420 STR</t>
  </si>
  <si>
    <t>BIOPLUS 600 STR</t>
  </si>
  <si>
    <t>NITREX 600</t>
  </si>
  <si>
    <t>NITREX CHEMOCARE 240MM</t>
  </si>
  <si>
    <t>NITREX CHEMOCARE 300MM</t>
  </si>
  <si>
    <t>LAVEN CARE</t>
  </si>
  <si>
    <t>76A</t>
  </si>
  <si>
    <t>CLEAN SKIN LATEX 245MM</t>
  </si>
  <si>
    <t>PURETEC</t>
  </si>
  <si>
    <t>BEST N DEX ( WITHOUT LOT NO )</t>
  </si>
  <si>
    <t>BEST N TEX</t>
  </si>
  <si>
    <t>INTERCEPT STERILE LATEX 300MM</t>
  </si>
  <si>
    <t>INTERCEPT NITRILE 300MM</t>
  </si>
  <si>
    <t>INTERCEPT LATEX 300MM</t>
  </si>
  <si>
    <t>TGC NITRILE GREY 400MM</t>
  </si>
  <si>
    <t>TGC NITRILE GREY 600MM</t>
  </si>
  <si>
    <t>LATEX DW + 300</t>
  </si>
  <si>
    <t>85A</t>
  </si>
  <si>
    <t>DYNOSENSE CREAN LATEX DW+300</t>
  </si>
  <si>
    <t>ULTRA THIN NITRILE DW + 315</t>
  </si>
  <si>
    <t>WHITE NITRILE DW+ 400</t>
  </si>
  <si>
    <t>87A</t>
  </si>
  <si>
    <t>DYNOSENSE DOUBLE NITRILE DW 300 BOX</t>
  </si>
  <si>
    <t>DYNOSENSE DOUBLE NITRILE DW 300</t>
  </si>
  <si>
    <t>88A</t>
  </si>
  <si>
    <t>DYNOSENSE WHITE NITRILE DW+330 STE</t>
  </si>
  <si>
    <t>PROFILE PLAL</t>
  </si>
  <si>
    <t>400MM Finger Textured Former</t>
  </si>
  <si>
    <t>400MM Textured Former</t>
  </si>
  <si>
    <t>400MM Smooth Former</t>
  </si>
  <si>
    <t>400MM N.S.K Smooth Former</t>
  </si>
  <si>
    <t>400MM Finger Flex Former</t>
  </si>
  <si>
    <t>530MM Textured Former</t>
  </si>
  <si>
    <t>730MM Textured Former</t>
  </si>
  <si>
    <t>730MM Smooth Former</t>
  </si>
  <si>
    <t>Finger Cots Textured Former</t>
  </si>
  <si>
    <t>400MM Surgical X2 Textured Former</t>
  </si>
  <si>
    <t>0</t>
  </si>
  <si>
    <t>400MM Surgical Smooth Former</t>
  </si>
  <si>
    <t>400MM Surgical Smooth Former (Taiwan)</t>
  </si>
  <si>
    <t>450MM Sleeve Former</t>
  </si>
  <si>
    <t>400MM Surgical Textured Former (Standard)</t>
  </si>
  <si>
    <t>400MM Surgical Textured Former (KC)</t>
  </si>
  <si>
    <t>530MM Surgical Textured Former</t>
  </si>
  <si>
    <t>730MM Surgical Textured Former</t>
  </si>
  <si>
    <t>360MM Sleeve Former</t>
  </si>
  <si>
    <t>BIOCLEAN-BNHN</t>
  </si>
  <si>
    <t>PROFILE 3000-PLHS</t>
  </si>
  <si>
    <t>91A</t>
  </si>
  <si>
    <t>PROFILE 3000-PNA</t>
  </si>
  <si>
    <t>OMEGA TECHNO (OTEBL)</t>
  </si>
  <si>
    <t>ECO NITRILE PLAIN SAMPLE CTN</t>
  </si>
  <si>
    <t>WHITE NITRILE 400 MM DI+ (69867)</t>
  </si>
  <si>
    <t>330MM LATEX STR (69576)</t>
  </si>
  <si>
    <t>S.SKIN BRIGHT LATEX 300 (67425)</t>
  </si>
  <si>
    <t>S.SKIN BRIGHT LATEX 300 DI+ (69565)</t>
  </si>
  <si>
    <t>ECOSHIELD ECO LATEX PF 250 (62313)</t>
  </si>
  <si>
    <t>S.SKIN XTREME ORG NIT 300 DI (69645)</t>
  </si>
  <si>
    <t>STERILE ORG NIT 300 DI (69655)</t>
  </si>
  <si>
    <t>ORANGE NITRLE 300 STERILE (67635)</t>
  </si>
  <si>
    <t>STERILE LATEX 300 DI (69555)</t>
  </si>
  <si>
    <t>STERILE WHITE NITRILE 400MM DI+ (69877)</t>
  </si>
  <si>
    <t>S.SKIN ORG NIT 260 (67623)</t>
  </si>
  <si>
    <t>S.SKIN ORG NIT 300 (67625)</t>
  </si>
  <si>
    <t>NEO NITRILE 300 PLAN SAMPLE (66925)</t>
  </si>
  <si>
    <t>S.SKIN NEO NITRILE 300 (66925)</t>
  </si>
  <si>
    <t>STERILE LATEX 400DI (69577)</t>
  </si>
  <si>
    <t>DUO SHIELD PFS LATEX 240 (65312)</t>
  </si>
  <si>
    <t>S.SKIN XTREME WHITE NITRILE 300DI++ (69885)</t>
  </si>
  <si>
    <t>ORG NITRILE 300 SAMPLE (67625)</t>
  </si>
  <si>
    <t>ORG NITRILE 260 SAMPLE (67623)</t>
  </si>
  <si>
    <t>STR WHITE NITRILE 600MM (69878)</t>
  </si>
  <si>
    <t>ECO SHIELD NATURAL NITRILE 250MM</t>
  </si>
  <si>
    <t>ECO NITRILE 300MM DI+ (68865)</t>
  </si>
  <si>
    <t>ECO NITRILE 250 PF GREEN.W (62512)</t>
  </si>
  <si>
    <t>PROPACK 12" EXAM PF</t>
  </si>
  <si>
    <t>PROPACK 9" EXAM PF</t>
  </si>
  <si>
    <t>480MM PLAIN CTN (460X270X110)</t>
  </si>
  <si>
    <t>EBONY SAMPLE PACK</t>
  </si>
  <si>
    <t>PURE SOFIT NITRILE NBR</t>
  </si>
  <si>
    <t>RSC5 PURESOFIT CGL 220</t>
  </si>
  <si>
    <t>RSC5 PURESOFIT CGL 240</t>
  </si>
  <si>
    <t>HANDSKAR LATEX''12</t>
  </si>
  <si>
    <t>HANDSKAR WHITE NITRILE CL 1000</t>
  </si>
  <si>
    <t>HANDSKAR ESD WHITE N 300MM</t>
  </si>
  <si>
    <t>CTI PLAIN BROWN CTN</t>
  </si>
  <si>
    <t>BWAY LATEX ELBOW LENGTH 19''/48CM/ELSCT</t>
  </si>
  <si>
    <t>ULTRA LONG PLUS 600MM NITRILE</t>
  </si>
  <si>
    <t>STERILE PF 24" LENGTH</t>
  </si>
  <si>
    <t>DIGITCARE LATEX SUPAFLEX 600MM</t>
  </si>
  <si>
    <t>ULTRA LONG 400MM NITRILE CTNS SPD</t>
  </si>
  <si>
    <t>CENTRAL SUPPLY -SPD PLUS 16''/400MM BLUE R/O</t>
  </si>
  <si>
    <t>PLAIN 300MM 50PCS PACKING</t>
  </si>
  <si>
    <t>SHIELD META PRO NITRILE</t>
  </si>
  <si>
    <t>PLAIN CTN 10" BOX PACK</t>
  </si>
  <si>
    <t>PLAIN CTN 12" BOX PACK</t>
  </si>
  <si>
    <t>BWAY LATEX EXAM P/F 245</t>
  </si>
  <si>
    <t>BWAY NITRILE EXAM P/F 245</t>
  </si>
  <si>
    <t>BWAY LATEX SURGICAL 300mm STERILE P/F LSCT</t>
  </si>
  <si>
    <t>BWAY LATEX SURGICAL 300mm STERILE POWDERED</t>
  </si>
  <si>
    <t>BWAY NITRILE SURGICAL 300mm STERILE P/F (NSCT)</t>
  </si>
  <si>
    <t>BWAY LATEX SURGICAL 400mm STERILE P/F ELSCT</t>
  </si>
  <si>
    <t>BWAY LATEX SURGICAL 400mm STE POWDERED(ELSPT)</t>
  </si>
  <si>
    <t>BWAY NITRILE EXAMINATION 400mm STERILE P/F (ENACT)</t>
  </si>
  <si>
    <t>BWAY LATEX SURGICAL 530mm STERILE P/F OBSGY</t>
  </si>
  <si>
    <t>BWAY LATEX EXAMINATION 530mm STERILE P/F OBS</t>
  </si>
  <si>
    <t>BWAY SOFTNITRILE 245mm EXAM. POWDER CARE</t>
  </si>
  <si>
    <t>BWAY LATEX EXAMINATION 245mm POWDER FREE</t>
  </si>
  <si>
    <t>BWAY LATEX EXAMINATION 245mm PF</t>
  </si>
  <si>
    <t>BWAY STE P/F LATEX SURGICAL 300MM/LSCT</t>
  </si>
  <si>
    <t>BWAY LATEX EXAMINATION 245mm POWDERED</t>
  </si>
  <si>
    <t>BWAY BLUE NITRILE 300mm POWDER FREE</t>
  </si>
  <si>
    <t>BWAY PURPLE NITRILE 300mm POWDER FREE</t>
  </si>
  <si>
    <t>BWAY LATEX EXAMINATION 400mm P/F LACT</t>
  </si>
  <si>
    <t>BWAY ULTRA LONG NITRILE 400MM (NACT ) P/F</t>
  </si>
  <si>
    <t>BWAY LATEX EXAMINATION 530mm POWDER FREE</t>
  </si>
  <si>
    <t>SURGICAL 530 PLAIN BOX PACK</t>
  </si>
  <si>
    <t>BNAL PLAIN 400MM (430X277X280/MM)</t>
  </si>
  <si>
    <t>PLAIN CTNS 340*330*330</t>
  </si>
  <si>
    <t>VITAL SHIELD SC WHITE NITRILE</t>
  </si>
  <si>
    <t>CLEAN IV CARE R3960 PAIR PACKING</t>
  </si>
  <si>
    <t>CLEAN IV CARE R3961 PAIR PACKING</t>
  </si>
  <si>
    <t>CLEAN IV CARE R6171 PAIR PACKING</t>
  </si>
  <si>
    <t>INTERCEPT FREE TONE COLOUR</t>
  </si>
  <si>
    <t>600MM PLAIN CTN (545X266X133/MM)</t>
  </si>
  <si>
    <t>KIMTECH SCIENCE BLUE NITRILE SMOOTH 9798</t>
  </si>
  <si>
    <t>KIMTECH SCIENCE BRAND 400MM</t>
  </si>
  <si>
    <t>BLUE NITRILE PF SMOOTH 5057</t>
  </si>
  <si>
    <t>CERTICLEAN 10"/12" LATEX</t>
  </si>
  <si>
    <t>KC KIMTECH G5 10/12 LATEX</t>
  </si>
  <si>
    <t>KC BLUE NITRILE 10/12"</t>
  </si>
  <si>
    <t>KC KIMTECH LATEX 12" BROWN</t>
  </si>
  <si>
    <t>KC KIMTECH EVT 12''</t>
  </si>
  <si>
    <t>KC KLEENGUARD G20 NITRILE PLUS</t>
  </si>
  <si>
    <t>HAND PRO 6400 BAG PACK LATEX 400MM</t>
  </si>
  <si>
    <t>HAND PRO 61700 STERILE NITRILE 400MM</t>
  </si>
  <si>
    <t>HAND PRO 6100 BAG PACK NITRILE</t>
  </si>
  <si>
    <t>HANDPRO 614000 STE LATEX</t>
  </si>
  <si>
    <t>MEDIFLEX STAND STORM 260MM</t>
  </si>
  <si>
    <t>MEDIFLEX PFLMSS 245</t>
  </si>
  <si>
    <t>MEDIFLEX PFLMSS 260</t>
  </si>
  <si>
    <t>MEDIFLEX PFLMS</t>
  </si>
  <si>
    <t>MEDIFLEX NIT B PFNBL</t>
  </si>
  <si>
    <t>MEDIFLEX NIT B P/F PFNBX</t>
  </si>
  <si>
    <t>MEDIFLEX SUPAFLEX 530MM OBS</t>
  </si>
  <si>
    <t>MEDIFLEX SUPAFLEX STOBS</t>
  </si>
  <si>
    <t>MEDIFLEX STERIGEL PRS</t>
  </si>
  <si>
    <t>MEDIFLEX STERIGEL SINGLES</t>
  </si>
  <si>
    <t>MEDIFLEX NIZONE</t>
  </si>
  <si>
    <t>MEDIFLEX - GELTRON</t>
  </si>
  <si>
    <t>MEDIFLEX BIOFLEX P/F LMS</t>
  </si>
  <si>
    <t>MEDIFLEX BIOFLEX LML</t>
  </si>
  <si>
    <t>NISENSE-245 (NSPF)</t>
  </si>
  <si>
    <t>MEDIFLEX NITRAFLEX SINGLES</t>
  </si>
  <si>
    <t>NBS</t>
  </si>
  <si>
    <t>PFNB</t>
  </si>
  <si>
    <t>PFLML</t>
  </si>
  <si>
    <t>PRIME CARE</t>
  </si>
  <si>
    <t>CODE BLUE PF</t>
  </si>
  <si>
    <t>FLEXTRA PFLMLX</t>
  </si>
  <si>
    <t>PFLMLS</t>
  </si>
  <si>
    <t>PFLMSH</t>
  </si>
  <si>
    <t>NISENSE-3 300MM FINGER FLEX</t>
  </si>
  <si>
    <t>NISENSE -3 245MM FINGER FLEX</t>
  </si>
  <si>
    <t>DENTAFLEX</t>
  </si>
  <si>
    <t>LMST</t>
  </si>
  <si>
    <t>LMSH</t>
  </si>
  <si>
    <t>FLEXTRA ( PFLMSD )</t>
  </si>
  <si>
    <t>BIOPLUS HPFLML</t>
  </si>
  <si>
    <t>PLATINUM BLUE</t>
  </si>
  <si>
    <t>PROTECTOR PLUS</t>
  </si>
  <si>
    <t>FLEXTRA STERILE SINGLES</t>
  </si>
  <si>
    <t>1 TIER DISPLAY STAND</t>
  </si>
  <si>
    <t>SINGLE 4 TIER DISPLAY STAND</t>
  </si>
  <si>
    <t>SINGLE 3 TIER DISPLAY STAND</t>
  </si>
  <si>
    <t>MICROFLEX 93243</t>
  </si>
  <si>
    <t>MICROFLEX 93243 ( CARD )</t>
  </si>
  <si>
    <t>MIDK NIGHT SAMPLE BROWN (CARD)</t>
  </si>
  <si>
    <t>TOUCH N TUFF 93250 20 PCS BOX PACKING</t>
  </si>
  <si>
    <t>MICROFLEX 93287 GREEN (USA)</t>
  </si>
  <si>
    <t>MICROFLEX 93283 BLUE (USA)</t>
  </si>
  <si>
    <t>MICROFLEX SAMPLE PLAIN 300MM</t>
  </si>
  <si>
    <t>MICROFLEX 93287 GREEN SAMPLE CARD</t>
  </si>
  <si>
    <t>Stock</t>
  </si>
  <si>
    <t>AMMONIA</t>
  </si>
  <si>
    <t>RM 19</t>
  </si>
  <si>
    <t>SODIUM SULPHITE</t>
  </si>
  <si>
    <t>RM 96</t>
  </si>
  <si>
    <t>BEVALOID</t>
  </si>
  <si>
    <t>RM 21</t>
  </si>
  <si>
    <t>CALCIUM CARBONATE (precarb)</t>
  </si>
  <si>
    <t>RM 12</t>
  </si>
  <si>
    <t>CALCIUM NITRATE</t>
  </si>
  <si>
    <t>RM 13</t>
  </si>
  <si>
    <t>CAUSTIC SODA LIQUID</t>
  </si>
  <si>
    <t>RM 17</t>
  </si>
  <si>
    <t>CTF -M2</t>
  </si>
  <si>
    <t>RM 57</t>
  </si>
  <si>
    <t>KEOFLO ADP-USP</t>
  </si>
  <si>
    <t>RM 131</t>
  </si>
  <si>
    <t>LIQUID CHLORINE</t>
  </si>
  <si>
    <t>RM 41</t>
  </si>
  <si>
    <t>NITRIC ACID</t>
  </si>
  <si>
    <t>RM 15</t>
  </si>
  <si>
    <t>NRL C3</t>
  </si>
  <si>
    <t>RM 133</t>
  </si>
  <si>
    <t>POLYCOAG-QR801L</t>
  </si>
  <si>
    <t>RM 127</t>
  </si>
  <si>
    <t>DKSR TR 320</t>
  </si>
  <si>
    <t>SULPHUR POWDER</t>
  </si>
  <si>
    <t>RM 04</t>
  </si>
  <si>
    <t>TITANIUM DIOXIDE (TIO2)</t>
  </si>
  <si>
    <t>ZDBC</t>
  </si>
  <si>
    <t>RM 06</t>
  </si>
  <si>
    <t>ZINC OXIDE</t>
  </si>
  <si>
    <t>RM 05</t>
  </si>
  <si>
    <t>ZMBT</t>
  </si>
  <si>
    <t>RM 07</t>
  </si>
  <si>
    <t>CALCIUM CARBONATE (ZANCARB 3NC)</t>
  </si>
  <si>
    <t>KUMANOX</t>
  </si>
  <si>
    <t>RM 10</t>
  </si>
  <si>
    <t>LATEXTAN  HD [VULTAMOL]</t>
  </si>
  <si>
    <t>RM 11</t>
  </si>
  <si>
    <t>LAURIC ACID</t>
  </si>
  <si>
    <t>RM 30</t>
  </si>
  <si>
    <t>POTTASSIUM HYDROXIDE / KOH</t>
  </si>
  <si>
    <t>RM 18</t>
  </si>
  <si>
    <t>KAOLIN</t>
  </si>
  <si>
    <t>ZDEC</t>
  </si>
  <si>
    <t>RM 08</t>
  </si>
  <si>
    <t>BIOGARD</t>
  </si>
  <si>
    <t>PAINT RIP</t>
  </si>
  <si>
    <t>RM 54</t>
  </si>
  <si>
    <t>POLYMERISED CAUSTIC</t>
  </si>
  <si>
    <t>POLYCOL 12</t>
  </si>
  <si>
    <t>SULPHURIC ACID</t>
  </si>
  <si>
    <t>MOBILZER 346/vivashield</t>
  </si>
  <si>
    <t>RM 82</t>
  </si>
  <si>
    <t>POLYSURF</t>
  </si>
  <si>
    <t>RM 129</t>
  </si>
  <si>
    <t>STAB COMP</t>
  </si>
  <si>
    <t>RM 25</t>
  </si>
  <si>
    <t>SINOPOL PEG 4000</t>
  </si>
  <si>
    <t>CROSSLINKER NOZ</t>
  </si>
  <si>
    <t>COMPOSITE NAF-GB</t>
  </si>
  <si>
    <t>MICROFLEX 93283 BLUE SAMPLE CARD</t>
  </si>
  <si>
    <t>COLE PARMER THIN TOUCH NITRILE 245MM</t>
  </si>
  <si>
    <t>THIN TOUCH LX LATEX 245MM</t>
  </si>
  <si>
    <t>THIN TOUCH PROTECTOR 300MM</t>
  </si>
  <si>
    <t>THIN TOUCH PROTECTOR 240MM</t>
  </si>
  <si>
    <t>STERILE CLEAN 400MM STE.LATEX</t>
  </si>
  <si>
    <t>STERILE CLEAN 300MM STE.LATEX</t>
  </si>
  <si>
    <t>HA Latex</t>
  </si>
  <si>
    <t>SAFE HANDS</t>
  </si>
  <si>
    <t>K Latex</t>
  </si>
  <si>
    <t>BRIGHTWAY P/F 300MM BLUE NITRILE</t>
  </si>
  <si>
    <t>Lutex 105</t>
  </si>
  <si>
    <t>PDR 245NITRILE YU</t>
  </si>
  <si>
    <t>Lutex 117</t>
  </si>
  <si>
    <t>Lutex 136</t>
  </si>
  <si>
    <t>Synhtomer 3011</t>
  </si>
  <si>
    <t>KOMACHI 245MM NITRILE</t>
  </si>
  <si>
    <t>Synhtomer 6338</t>
  </si>
  <si>
    <t>Synhtomer 6617</t>
  </si>
  <si>
    <t>SENSATRIL F</t>
  </si>
  <si>
    <t>Synhtomer 6330</t>
  </si>
  <si>
    <t>EL 2664</t>
  </si>
  <si>
    <t>K Nitrile</t>
  </si>
  <si>
    <t>PLAIN BROWN CTN BOX PACKING 295X275X325MM</t>
  </si>
  <si>
    <t>JSR</t>
  </si>
  <si>
    <t>SAFE TOUCH ADVANCED PRO 400MM</t>
  </si>
  <si>
    <t>KNL 834</t>
  </si>
  <si>
    <t>NICLEAN PLUS 300MM</t>
  </si>
  <si>
    <t>Lipren T</t>
  </si>
  <si>
    <t>Polylac 582 N</t>
  </si>
  <si>
    <t>Shoprene LM 61A</t>
  </si>
  <si>
    <t>Synous</t>
  </si>
  <si>
    <t>LAVENDER NITRILE 245MM</t>
  </si>
  <si>
    <t>Butyal Isoprene</t>
  </si>
  <si>
    <t>PHOENIX BLUE NITRILE 400 MM</t>
  </si>
  <si>
    <t>P/FREE NITRILE SLEEVES</t>
  </si>
  <si>
    <t>NYTRO+7</t>
  </si>
  <si>
    <t>VECTOR LATEX STE PRINTED 400MM</t>
  </si>
  <si>
    <t>ALPHA LAB STERILE</t>
  </si>
  <si>
    <t>Unit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</si>
</sst>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color rgb="FF212529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3F3F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49" fontId="0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49" fontId="5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2" fontId="0" fillId="0" borderId="0" xfId="0" applyNumberFormat="1" applyFont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right" wrapText="1"/>
    </xf>
    <xf numFmtId="0" fontId="0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49" fontId="8" fillId="3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3" borderId="0" xfId="0" applyFont="1" applyFill="1" applyAlignment="1">
      <alignment vertical="center"/>
    </xf>
    <xf numFmtId="49" fontId="5" fillId="3" borderId="0" xfId="0" applyNumberFormat="1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wrapText="1"/>
    </xf>
    <xf numFmtId="2" fontId="0" fillId="2" borderId="0" xfId="0" applyNumberFormat="1" applyFont="1" applyFill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0" fillId="0" borderId="0" xfId="0" applyFont="1" applyAlignment="1">
      <alignment horizontal="right"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8" fillId="0" borderId="0" xfId="0" applyFont="1" applyAlignment="1"/>
    <xf numFmtId="3" fontId="5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0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right" wrapText="1"/>
    </xf>
    <xf numFmtId="0" fontId="0" fillId="7" borderId="0" xfId="0" applyFont="1" applyFill="1" applyAlignment="1"/>
    <xf numFmtId="0" fontId="0" fillId="7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about:blank" TargetMode="External"/><Relationship Id="rId299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366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433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475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335" Type="http://schemas.openxmlformats.org/officeDocument/2006/relationships/hyperlink" Target="about:blank" TargetMode="External"/><Relationship Id="rId377" Type="http://schemas.openxmlformats.org/officeDocument/2006/relationships/hyperlink" Target="about:blank" TargetMode="External"/><Relationship Id="rId500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402" Type="http://schemas.openxmlformats.org/officeDocument/2006/relationships/hyperlink" Target="about:blank" TargetMode="External"/><Relationship Id="rId279" Type="http://schemas.openxmlformats.org/officeDocument/2006/relationships/hyperlink" Target="about:blank" TargetMode="External"/><Relationship Id="rId444" Type="http://schemas.openxmlformats.org/officeDocument/2006/relationships/hyperlink" Target="about:blank" TargetMode="External"/><Relationship Id="rId486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290" Type="http://schemas.openxmlformats.org/officeDocument/2006/relationships/hyperlink" Target="about:blank" TargetMode="External"/><Relationship Id="rId304" Type="http://schemas.openxmlformats.org/officeDocument/2006/relationships/hyperlink" Target="about:blank" TargetMode="External"/><Relationship Id="rId346" Type="http://schemas.openxmlformats.org/officeDocument/2006/relationships/hyperlink" Target="about:blank" TargetMode="External"/><Relationship Id="rId388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413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455" Type="http://schemas.openxmlformats.org/officeDocument/2006/relationships/hyperlink" Target="about:blank" TargetMode="External"/><Relationship Id="rId49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315" Type="http://schemas.openxmlformats.org/officeDocument/2006/relationships/hyperlink" Target="about:blank" TargetMode="External"/><Relationship Id="rId357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399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424" Type="http://schemas.openxmlformats.org/officeDocument/2006/relationships/hyperlink" Target="about:blank" TargetMode="External"/><Relationship Id="rId466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26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368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435" Type="http://schemas.openxmlformats.org/officeDocument/2006/relationships/hyperlink" Target="about:blank" TargetMode="External"/><Relationship Id="rId477" Type="http://schemas.openxmlformats.org/officeDocument/2006/relationships/hyperlink" Target="about:blank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about:blank" TargetMode="External"/><Relationship Id="rId502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79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390" Type="http://schemas.openxmlformats.org/officeDocument/2006/relationships/hyperlink" Target="about:blank" TargetMode="External"/><Relationship Id="rId404" Type="http://schemas.openxmlformats.org/officeDocument/2006/relationships/hyperlink" Target="about:blank" TargetMode="External"/><Relationship Id="rId446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292" Type="http://schemas.openxmlformats.org/officeDocument/2006/relationships/hyperlink" Target="about:blank" TargetMode="External"/><Relationship Id="rId306" Type="http://schemas.openxmlformats.org/officeDocument/2006/relationships/hyperlink" Target="about:blank" TargetMode="External"/><Relationship Id="rId488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348" Type="http://schemas.openxmlformats.org/officeDocument/2006/relationships/hyperlink" Target="about:blank" TargetMode="External"/><Relationship Id="rId152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415" Type="http://schemas.openxmlformats.org/officeDocument/2006/relationships/hyperlink" Target="about:blank" TargetMode="External"/><Relationship Id="rId457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49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359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370" Type="http://schemas.openxmlformats.org/officeDocument/2006/relationships/hyperlink" Target="about:blank" TargetMode="External"/><Relationship Id="rId426" Type="http://schemas.openxmlformats.org/officeDocument/2006/relationships/hyperlink" Target="about:blank" TargetMode="External"/><Relationship Id="rId230" Type="http://schemas.openxmlformats.org/officeDocument/2006/relationships/hyperlink" Target="about:blank" TargetMode="External"/><Relationship Id="rId468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328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381" Type="http://schemas.openxmlformats.org/officeDocument/2006/relationships/hyperlink" Target="about:blank" TargetMode="External"/><Relationship Id="rId241" Type="http://schemas.openxmlformats.org/officeDocument/2006/relationships/hyperlink" Target="about:blank" TargetMode="External"/><Relationship Id="rId437" Type="http://schemas.openxmlformats.org/officeDocument/2006/relationships/hyperlink" Target="about:blank" TargetMode="External"/><Relationship Id="rId479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283" Type="http://schemas.openxmlformats.org/officeDocument/2006/relationships/hyperlink" Target="about:blank" TargetMode="External"/><Relationship Id="rId339" Type="http://schemas.openxmlformats.org/officeDocument/2006/relationships/hyperlink" Target="about:blank" TargetMode="External"/><Relationship Id="rId490" Type="http://schemas.openxmlformats.org/officeDocument/2006/relationships/hyperlink" Target="about:blank" TargetMode="External"/><Relationship Id="rId504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350" Type="http://schemas.openxmlformats.org/officeDocument/2006/relationships/hyperlink" Target="about:blank" TargetMode="External"/><Relationship Id="rId406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392" Type="http://schemas.openxmlformats.org/officeDocument/2006/relationships/hyperlink" Target="about:blank" TargetMode="External"/><Relationship Id="rId448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294" Type="http://schemas.openxmlformats.org/officeDocument/2006/relationships/hyperlink" Target="about:blank" TargetMode="External"/><Relationship Id="rId30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361" Type="http://schemas.openxmlformats.org/officeDocument/2006/relationships/hyperlink" Target="about:blank" TargetMode="External"/><Relationship Id="rId196" Type="http://schemas.openxmlformats.org/officeDocument/2006/relationships/hyperlink" Target="about:blank" TargetMode="External"/><Relationship Id="rId417" Type="http://schemas.openxmlformats.org/officeDocument/2006/relationships/hyperlink" Target="about:blank" TargetMode="External"/><Relationship Id="rId459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319" Type="http://schemas.openxmlformats.org/officeDocument/2006/relationships/hyperlink" Target="about:blank" TargetMode="External"/><Relationship Id="rId470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33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372" Type="http://schemas.openxmlformats.org/officeDocument/2006/relationships/hyperlink" Target="about:blank" TargetMode="External"/><Relationship Id="rId428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481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341" Type="http://schemas.openxmlformats.org/officeDocument/2006/relationships/hyperlink" Target="about:blank" TargetMode="External"/><Relationship Id="rId383" Type="http://schemas.openxmlformats.org/officeDocument/2006/relationships/hyperlink" Target="about:blank" TargetMode="External"/><Relationship Id="rId439" Type="http://schemas.openxmlformats.org/officeDocument/2006/relationships/hyperlink" Target="about:blank" TargetMode="External"/><Relationship Id="rId201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285" Type="http://schemas.openxmlformats.org/officeDocument/2006/relationships/hyperlink" Target="about:blank" TargetMode="External"/><Relationship Id="rId450" Type="http://schemas.openxmlformats.org/officeDocument/2006/relationships/hyperlink" Target="about:blank" TargetMode="External"/><Relationship Id="rId506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310" Type="http://schemas.openxmlformats.org/officeDocument/2006/relationships/hyperlink" Target="about:blank" TargetMode="External"/><Relationship Id="rId492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352" Type="http://schemas.openxmlformats.org/officeDocument/2006/relationships/hyperlink" Target="about:blank" TargetMode="External"/><Relationship Id="rId394" Type="http://schemas.openxmlformats.org/officeDocument/2006/relationships/hyperlink" Target="about:blank" TargetMode="External"/><Relationship Id="rId408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96" Type="http://schemas.openxmlformats.org/officeDocument/2006/relationships/hyperlink" Target="about:blank" TargetMode="External"/><Relationship Id="rId461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63" Type="http://schemas.openxmlformats.org/officeDocument/2006/relationships/hyperlink" Target="about:blank" TargetMode="External"/><Relationship Id="rId419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430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472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332" Type="http://schemas.openxmlformats.org/officeDocument/2006/relationships/hyperlink" Target="about:blank" TargetMode="External"/><Relationship Id="rId374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76" Type="http://schemas.openxmlformats.org/officeDocument/2006/relationships/hyperlink" Target="about:blank" TargetMode="External"/><Relationship Id="rId441" Type="http://schemas.openxmlformats.org/officeDocument/2006/relationships/hyperlink" Target="about:blank" TargetMode="External"/><Relationship Id="rId483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301" Type="http://schemas.openxmlformats.org/officeDocument/2006/relationships/hyperlink" Target="about:blank" TargetMode="External"/><Relationship Id="rId343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385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287" Type="http://schemas.openxmlformats.org/officeDocument/2006/relationships/hyperlink" Target="about:blank" TargetMode="External"/><Relationship Id="rId410" Type="http://schemas.openxmlformats.org/officeDocument/2006/relationships/hyperlink" Target="about:blank" TargetMode="External"/><Relationship Id="rId452" Type="http://schemas.openxmlformats.org/officeDocument/2006/relationships/hyperlink" Target="about:blank" TargetMode="External"/><Relationship Id="rId494" Type="http://schemas.openxmlformats.org/officeDocument/2006/relationships/hyperlink" Target="about:blank" TargetMode="External"/><Relationship Id="rId508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312" Type="http://schemas.openxmlformats.org/officeDocument/2006/relationships/hyperlink" Target="about:blank" TargetMode="External"/><Relationship Id="rId354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396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298" Type="http://schemas.openxmlformats.org/officeDocument/2006/relationships/hyperlink" Target="about:blank" TargetMode="External"/><Relationship Id="rId421" Type="http://schemas.openxmlformats.org/officeDocument/2006/relationships/hyperlink" Target="about:blank" TargetMode="External"/><Relationship Id="rId463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323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365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432" Type="http://schemas.openxmlformats.org/officeDocument/2006/relationships/hyperlink" Target="about:blank" TargetMode="External"/><Relationship Id="rId474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334" Type="http://schemas.openxmlformats.org/officeDocument/2006/relationships/hyperlink" Target="about:blank" TargetMode="External"/><Relationship Id="rId376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278" Type="http://schemas.openxmlformats.org/officeDocument/2006/relationships/hyperlink" Target="about:blank" TargetMode="External"/><Relationship Id="rId401" Type="http://schemas.openxmlformats.org/officeDocument/2006/relationships/hyperlink" Target="about:blank" TargetMode="External"/><Relationship Id="rId443" Type="http://schemas.openxmlformats.org/officeDocument/2006/relationships/hyperlink" Target="about:blank" TargetMode="External"/><Relationship Id="rId303" Type="http://schemas.openxmlformats.org/officeDocument/2006/relationships/hyperlink" Target="about:blank" TargetMode="External"/><Relationship Id="rId485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345" Type="http://schemas.openxmlformats.org/officeDocument/2006/relationships/hyperlink" Target="about:blank" TargetMode="External"/><Relationship Id="rId387" Type="http://schemas.openxmlformats.org/officeDocument/2006/relationships/hyperlink" Target="about:blank" TargetMode="External"/><Relationship Id="rId510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412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89" Type="http://schemas.openxmlformats.org/officeDocument/2006/relationships/hyperlink" Target="about:blank" TargetMode="External"/><Relationship Id="rId454" Type="http://schemas.openxmlformats.org/officeDocument/2006/relationships/hyperlink" Target="about:blank" TargetMode="External"/><Relationship Id="rId49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314" Type="http://schemas.openxmlformats.org/officeDocument/2006/relationships/hyperlink" Target="about:blank" TargetMode="External"/><Relationship Id="rId356" Type="http://schemas.openxmlformats.org/officeDocument/2006/relationships/hyperlink" Target="about:blank" TargetMode="External"/><Relationship Id="rId398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465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325" Type="http://schemas.openxmlformats.org/officeDocument/2006/relationships/hyperlink" Target="about:blank" TargetMode="External"/><Relationship Id="rId367" Type="http://schemas.openxmlformats.org/officeDocument/2006/relationships/hyperlink" Target="about:blank" TargetMode="External"/><Relationship Id="rId171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434" Type="http://schemas.openxmlformats.org/officeDocument/2006/relationships/hyperlink" Target="about:blank" TargetMode="External"/><Relationship Id="rId476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280" Type="http://schemas.openxmlformats.org/officeDocument/2006/relationships/hyperlink" Target="about:blank" TargetMode="External"/><Relationship Id="rId336" Type="http://schemas.openxmlformats.org/officeDocument/2006/relationships/hyperlink" Target="about:blank" TargetMode="External"/><Relationship Id="rId501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378" Type="http://schemas.openxmlformats.org/officeDocument/2006/relationships/hyperlink" Target="about:blank" TargetMode="External"/><Relationship Id="rId403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445" Type="http://schemas.openxmlformats.org/officeDocument/2006/relationships/hyperlink" Target="about:blank" TargetMode="External"/><Relationship Id="rId487" Type="http://schemas.openxmlformats.org/officeDocument/2006/relationships/hyperlink" Target="about:blank" TargetMode="External"/><Relationship Id="rId291" Type="http://schemas.openxmlformats.org/officeDocument/2006/relationships/hyperlink" Target="about:blank" TargetMode="External"/><Relationship Id="rId305" Type="http://schemas.openxmlformats.org/officeDocument/2006/relationships/hyperlink" Target="about:blank" TargetMode="External"/><Relationship Id="rId347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389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414" Type="http://schemas.openxmlformats.org/officeDocument/2006/relationships/hyperlink" Target="about:blank" TargetMode="External"/><Relationship Id="rId456" Type="http://schemas.openxmlformats.org/officeDocument/2006/relationships/hyperlink" Target="about:blank" TargetMode="External"/><Relationship Id="rId49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425" Type="http://schemas.openxmlformats.org/officeDocument/2006/relationships/hyperlink" Target="about:blank" TargetMode="External"/><Relationship Id="rId467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369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380" Type="http://schemas.openxmlformats.org/officeDocument/2006/relationships/hyperlink" Target="about:blank" TargetMode="External"/><Relationship Id="rId436" Type="http://schemas.openxmlformats.org/officeDocument/2006/relationships/hyperlink" Target="about:blank" TargetMode="External"/><Relationship Id="rId240" Type="http://schemas.openxmlformats.org/officeDocument/2006/relationships/hyperlink" Target="about:blank" TargetMode="External"/><Relationship Id="rId478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82" Type="http://schemas.openxmlformats.org/officeDocument/2006/relationships/hyperlink" Target="about:blank" TargetMode="External"/><Relationship Id="rId338" Type="http://schemas.openxmlformats.org/officeDocument/2006/relationships/hyperlink" Target="about:blank" TargetMode="External"/><Relationship Id="rId503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391" Type="http://schemas.openxmlformats.org/officeDocument/2006/relationships/hyperlink" Target="about:blank" TargetMode="External"/><Relationship Id="rId405" Type="http://schemas.openxmlformats.org/officeDocument/2006/relationships/hyperlink" Target="about:blank" TargetMode="External"/><Relationship Id="rId447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489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293" Type="http://schemas.openxmlformats.org/officeDocument/2006/relationships/hyperlink" Target="about:blank" TargetMode="External"/><Relationship Id="rId307" Type="http://schemas.openxmlformats.org/officeDocument/2006/relationships/hyperlink" Target="about:blank" TargetMode="External"/><Relationship Id="rId349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360" Type="http://schemas.openxmlformats.org/officeDocument/2006/relationships/hyperlink" Target="about:blank" TargetMode="External"/><Relationship Id="rId416" Type="http://schemas.openxmlformats.org/officeDocument/2006/relationships/hyperlink" Target="about:blank" TargetMode="External"/><Relationship Id="rId220" Type="http://schemas.openxmlformats.org/officeDocument/2006/relationships/hyperlink" Target="about:blank" TargetMode="External"/><Relationship Id="rId458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318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371" Type="http://schemas.openxmlformats.org/officeDocument/2006/relationships/hyperlink" Target="about:blank" TargetMode="External"/><Relationship Id="rId427" Type="http://schemas.openxmlformats.org/officeDocument/2006/relationships/hyperlink" Target="about:blank" TargetMode="External"/><Relationship Id="rId46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329" Type="http://schemas.openxmlformats.org/officeDocument/2006/relationships/hyperlink" Target="about:blank" TargetMode="External"/><Relationship Id="rId480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40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382" Type="http://schemas.openxmlformats.org/officeDocument/2006/relationships/hyperlink" Target="about:blank" TargetMode="External"/><Relationship Id="rId438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284" Type="http://schemas.openxmlformats.org/officeDocument/2006/relationships/hyperlink" Target="about:blank" TargetMode="External"/><Relationship Id="rId491" Type="http://schemas.openxmlformats.org/officeDocument/2006/relationships/hyperlink" Target="about:blank" TargetMode="External"/><Relationship Id="rId505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351" Type="http://schemas.openxmlformats.org/officeDocument/2006/relationships/hyperlink" Target="about:blank" TargetMode="External"/><Relationship Id="rId393" Type="http://schemas.openxmlformats.org/officeDocument/2006/relationships/hyperlink" Target="about:blank" TargetMode="External"/><Relationship Id="rId407" Type="http://schemas.openxmlformats.org/officeDocument/2006/relationships/hyperlink" Target="about:blank" TargetMode="External"/><Relationship Id="rId449" Type="http://schemas.openxmlformats.org/officeDocument/2006/relationships/hyperlink" Target="about:blank" TargetMode="External"/><Relationship Id="rId211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295" Type="http://schemas.openxmlformats.org/officeDocument/2006/relationships/hyperlink" Target="about:blank" TargetMode="External"/><Relationship Id="rId309" Type="http://schemas.openxmlformats.org/officeDocument/2006/relationships/hyperlink" Target="about:blank" TargetMode="External"/><Relationship Id="rId460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362" Type="http://schemas.openxmlformats.org/officeDocument/2006/relationships/hyperlink" Target="about:blank" TargetMode="External"/><Relationship Id="rId418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471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331" Type="http://schemas.openxmlformats.org/officeDocument/2006/relationships/hyperlink" Target="about:blank" TargetMode="External"/><Relationship Id="rId373" Type="http://schemas.openxmlformats.org/officeDocument/2006/relationships/hyperlink" Target="about:blank" TargetMode="External"/><Relationship Id="rId4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440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5" Type="http://schemas.openxmlformats.org/officeDocument/2006/relationships/hyperlink" Target="about:blank" TargetMode="External"/><Relationship Id="rId300" Type="http://schemas.openxmlformats.org/officeDocument/2006/relationships/hyperlink" Target="about:blank" TargetMode="External"/><Relationship Id="rId4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342" Type="http://schemas.openxmlformats.org/officeDocument/2006/relationships/hyperlink" Target="about:blank" TargetMode="External"/><Relationship Id="rId384" Type="http://schemas.openxmlformats.org/officeDocument/2006/relationships/hyperlink" Target="about:blank" TargetMode="External"/><Relationship Id="rId202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286" Type="http://schemas.openxmlformats.org/officeDocument/2006/relationships/hyperlink" Target="about:blank" TargetMode="External"/><Relationship Id="rId451" Type="http://schemas.openxmlformats.org/officeDocument/2006/relationships/hyperlink" Target="about:blank" TargetMode="External"/><Relationship Id="rId493" Type="http://schemas.openxmlformats.org/officeDocument/2006/relationships/hyperlink" Target="about:blank" TargetMode="External"/><Relationship Id="rId507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1" Type="http://schemas.openxmlformats.org/officeDocument/2006/relationships/hyperlink" Target="about:blank" TargetMode="External"/><Relationship Id="rId353" Type="http://schemas.openxmlformats.org/officeDocument/2006/relationships/hyperlink" Target="about:blank" TargetMode="External"/><Relationship Id="rId395" Type="http://schemas.openxmlformats.org/officeDocument/2006/relationships/hyperlink" Target="about:blank" TargetMode="External"/><Relationship Id="rId409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420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297" Type="http://schemas.openxmlformats.org/officeDocument/2006/relationships/hyperlink" Target="about:blank" TargetMode="External"/><Relationship Id="rId462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322" Type="http://schemas.openxmlformats.org/officeDocument/2006/relationships/hyperlink" Target="about:blank" TargetMode="External"/><Relationship Id="rId364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431" Type="http://schemas.openxmlformats.org/officeDocument/2006/relationships/hyperlink" Target="about:blank" TargetMode="External"/><Relationship Id="rId473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33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375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277" Type="http://schemas.openxmlformats.org/officeDocument/2006/relationships/hyperlink" Target="about:blank" TargetMode="External"/><Relationship Id="rId400" Type="http://schemas.openxmlformats.org/officeDocument/2006/relationships/hyperlink" Target="about:blank" TargetMode="External"/><Relationship Id="rId442" Type="http://schemas.openxmlformats.org/officeDocument/2006/relationships/hyperlink" Target="about:blank" TargetMode="External"/><Relationship Id="rId484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302" Type="http://schemas.openxmlformats.org/officeDocument/2006/relationships/hyperlink" Target="about:blank" TargetMode="External"/><Relationship Id="rId344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386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288" Type="http://schemas.openxmlformats.org/officeDocument/2006/relationships/hyperlink" Target="about:blank" TargetMode="External"/><Relationship Id="rId411" Type="http://schemas.openxmlformats.org/officeDocument/2006/relationships/hyperlink" Target="about:blank" TargetMode="External"/><Relationship Id="rId453" Type="http://schemas.openxmlformats.org/officeDocument/2006/relationships/hyperlink" Target="about:blank" TargetMode="External"/><Relationship Id="rId509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313" Type="http://schemas.openxmlformats.org/officeDocument/2006/relationships/hyperlink" Target="about:blank" TargetMode="External"/><Relationship Id="rId49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355" Type="http://schemas.openxmlformats.org/officeDocument/2006/relationships/hyperlink" Target="about:blank" TargetMode="External"/><Relationship Id="rId397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422" Type="http://schemas.openxmlformats.org/officeDocument/2006/relationships/hyperlink" Target="about:blank" TargetMode="External"/><Relationship Id="rId464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about:blank" TargetMode="External"/><Relationship Id="rId299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366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433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475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335" Type="http://schemas.openxmlformats.org/officeDocument/2006/relationships/hyperlink" Target="about:blank" TargetMode="External"/><Relationship Id="rId377" Type="http://schemas.openxmlformats.org/officeDocument/2006/relationships/hyperlink" Target="about:blank" TargetMode="External"/><Relationship Id="rId500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402" Type="http://schemas.openxmlformats.org/officeDocument/2006/relationships/hyperlink" Target="about:blank" TargetMode="External"/><Relationship Id="rId279" Type="http://schemas.openxmlformats.org/officeDocument/2006/relationships/hyperlink" Target="about:blank" TargetMode="External"/><Relationship Id="rId444" Type="http://schemas.openxmlformats.org/officeDocument/2006/relationships/hyperlink" Target="about:blank" TargetMode="External"/><Relationship Id="rId486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290" Type="http://schemas.openxmlformats.org/officeDocument/2006/relationships/hyperlink" Target="about:blank" TargetMode="External"/><Relationship Id="rId304" Type="http://schemas.openxmlformats.org/officeDocument/2006/relationships/hyperlink" Target="about:blank" TargetMode="External"/><Relationship Id="rId346" Type="http://schemas.openxmlformats.org/officeDocument/2006/relationships/hyperlink" Target="about:blank" TargetMode="External"/><Relationship Id="rId388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413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455" Type="http://schemas.openxmlformats.org/officeDocument/2006/relationships/hyperlink" Target="about:blank" TargetMode="External"/><Relationship Id="rId49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315" Type="http://schemas.openxmlformats.org/officeDocument/2006/relationships/hyperlink" Target="about:blank" TargetMode="External"/><Relationship Id="rId357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399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424" Type="http://schemas.openxmlformats.org/officeDocument/2006/relationships/hyperlink" Target="about:blank" TargetMode="External"/><Relationship Id="rId466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26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368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435" Type="http://schemas.openxmlformats.org/officeDocument/2006/relationships/hyperlink" Target="about:blank" TargetMode="External"/><Relationship Id="rId477" Type="http://schemas.openxmlformats.org/officeDocument/2006/relationships/hyperlink" Target="about:blank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about:blank" TargetMode="External"/><Relationship Id="rId502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79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390" Type="http://schemas.openxmlformats.org/officeDocument/2006/relationships/hyperlink" Target="about:blank" TargetMode="External"/><Relationship Id="rId404" Type="http://schemas.openxmlformats.org/officeDocument/2006/relationships/hyperlink" Target="about:blank" TargetMode="External"/><Relationship Id="rId446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292" Type="http://schemas.openxmlformats.org/officeDocument/2006/relationships/hyperlink" Target="about:blank" TargetMode="External"/><Relationship Id="rId306" Type="http://schemas.openxmlformats.org/officeDocument/2006/relationships/hyperlink" Target="about:blank" TargetMode="External"/><Relationship Id="rId488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348" Type="http://schemas.openxmlformats.org/officeDocument/2006/relationships/hyperlink" Target="about:blank" TargetMode="External"/><Relationship Id="rId152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415" Type="http://schemas.openxmlformats.org/officeDocument/2006/relationships/hyperlink" Target="about:blank" TargetMode="External"/><Relationship Id="rId457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49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359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370" Type="http://schemas.openxmlformats.org/officeDocument/2006/relationships/hyperlink" Target="about:blank" TargetMode="External"/><Relationship Id="rId426" Type="http://schemas.openxmlformats.org/officeDocument/2006/relationships/hyperlink" Target="about:blank" TargetMode="External"/><Relationship Id="rId230" Type="http://schemas.openxmlformats.org/officeDocument/2006/relationships/hyperlink" Target="about:blank" TargetMode="External"/><Relationship Id="rId468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328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381" Type="http://schemas.openxmlformats.org/officeDocument/2006/relationships/hyperlink" Target="about:blank" TargetMode="External"/><Relationship Id="rId241" Type="http://schemas.openxmlformats.org/officeDocument/2006/relationships/hyperlink" Target="about:blank" TargetMode="External"/><Relationship Id="rId437" Type="http://schemas.openxmlformats.org/officeDocument/2006/relationships/hyperlink" Target="about:blank" TargetMode="External"/><Relationship Id="rId479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283" Type="http://schemas.openxmlformats.org/officeDocument/2006/relationships/hyperlink" Target="about:blank" TargetMode="External"/><Relationship Id="rId339" Type="http://schemas.openxmlformats.org/officeDocument/2006/relationships/hyperlink" Target="about:blank" TargetMode="External"/><Relationship Id="rId490" Type="http://schemas.openxmlformats.org/officeDocument/2006/relationships/hyperlink" Target="about:blank" TargetMode="External"/><Relationship Id="rId504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350" Type="http://schemas.openxmlformats.org/officeDocument/2006/relationships/hyperlink" Target="about:blank" TargetMode="External"/><Relationship Id="rId406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392" Type="http://schemas.openxmlformats.org/officeDocument/2006/relationships/hyperlink" Target="about:blank" TargetMode="External"/><Relationship Id="rId448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294" Type="http://schemas.openxmlformats.org/officeDocument/2006/relationships/hyperlink" Target="about:blank" TargetMode="External"/><Relationship Id="rId30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361" Type="http://schemas.openxmlformats.org/officeDocument/2006/relationships/hyperlink" Target="about:blank" TargetMode="External"/><Relationship Id="rId196" Type="http://schemas.openxmlformats.org/officeDocument/2006/relationships/hyperlink" Target="about:blank" TargetMode="External"/><Relationship Id="rId417" Type="http://schemas.openxmlformats.org/officeDocument/2006/relationships/hyperlink" Target="about:blank" TargetMode="External"/><Relationship Id="rId459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319" Type="http://schemas.openxmlformats.org/officeDocument/2006/relationships/hyperlink" Target="about:blank" TargetMode="External"/><Relationship Id="rId470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33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372" Type="http://schemas.openxmlformats.org/officeDocument/2006/relationships/hyperlink" Target="about:blank" TargetMode="External"/><Relationship Id="rId428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481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341" Type="http://schemas.openxmlformats.org/officeDocument/2006/relationships/hyperlink" Target="about:blank" TargetMode="External"/><Relationship Id="rId383" Type="http://schemas.openxmlformats.org/officeDocument/2006/relationships/hyperlink" Target="about:blank" TargetMode="External"/><Relationship Id="rId439" Type="http://schemas.openxmlformats.org/officeDocument/2006/relationships/hyperlink" Target="about:blank" TargetMode="External"/><Relationship Id="rId201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285" Type="http://schemas.openxmlformats.org/officeDocument/2006/relationships/hyperlink" Target="about:blank" TargetMode="External"/><Relationship Id="rId450" Type="http://schemas.openxmlformats.org/officeDocument/2006/relationships/hyperlink" Target="about:blank" TargetMode="External"/><Relationship Id="rId506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310" Type="http://schemas.openxmlformats.org/officeDocument/2006/relationships/hyperlink" Target="about:blank" TargetMode="External"/><Relationship Id="rId492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352" Type="http://schemas.openxmlformats.org/officeDocument/2006/relationships/hyperlink" Target="about:blank" TargetMode="External"/><Relationship Id="rId394" Type="http://schemas.openxmlformats.org/officeDocument/2006/relationships/hyperlink" Target="about:blank" TargetMode="External"/><Relationship Id="rId408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96" Type="http://schemas.openxmlformats.org/officeDocument/2006/relationships/hyperlink" Target="about:blank" TargetMode="External"/><Relationship Id="rId461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63" Type="http://schemas.openxmlformats.org/officeDocument/2006/relationships/hyperlink" Target="about:blank" TargetMode="External"/><Relationship Id="rId419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430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472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332" Type="http://schemas.openxmlformats.org/officeDocument/2006/relationships/hyperlink" Target="about:blank" TargetMode="External"/><Relationship Id="rId374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76" Type="http://schemas.openxmlformats.org/officeDocument/2006/relationships/hyperlink" Target="about:blank" TargetMode="External"/><Relationship Id="rId441" Type="http://schemas.openxmlformats.org/officeDocument/2006/relationships/hyperlink" Target="about:blank" TargetMode="External"/><Relationship Id="rId483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301" Type="http://schemas.openxmlformats.org/officeDocument/2006/relationships/hyperlink" Target="about:blank" TargetMode="External"/><Relationship Id="rId343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385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287" Type="http://schemas.openxmlformats.org/officeDocument/2006/relationships/hyperlink" Target="about:blank" TargetMode="External"/><Relationship Id="rId410" Type="http://schemas.openxmlformats.org/officeDocument/2006/relationships/hyperlink" Target="about:blank" TargetMode="External"/><Relationship Id="rId452" Type="http://schemas.openxmlformats.org/officeDocument/2006/relationships/hyperlink" Target="about:blank" TargetMode="External"/><Relationship Id="rId494" Type="http://schemas.openxmlformats.org/officeDocument/2006/relationships/hyperlink" Target="about:blank" TargetMode="External"/><Relationship Id="rId508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312" Type="http://schemas.openxmlformats.org/officeDocument/2006/relationships/hyperlink" Target="about:blank" TargetMode="External"/><Relationship Id="rId354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396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298" Type="http://schemas.openxmlformats.org/officeDocument/2006/relationships/hyperlink" Target="about:blank" TargetMode="External"/><Relationship Id="rId421" Type="http://schemas.openxmlformats.org/officeDocument/2006/relationships/hyperlink" Target="about:blank" TargetMode="External"/><Relationship Id="rId463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323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365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432" Type="http://schemas.openxmlformats.org/officeDocument/2006/relationships/hyperlink" Target="about:blank" TargetMode="External"/><Relationship Id="rId474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334" Type="http://schemas.openxmlformats.org/officeDocument/2006/relationships/hyperlink" Target="about:blank" TargetMode="External"/><Relationship Id="rId376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278" Type="http://schemas.openxmlformats.org/officeDocument/2006/relationships/hyperlink" Target="about:blank" TargetMode="External"/><Relationship Id="rId401" Type="http://schemas.openxmlformats.org/officeDocument/2006/relationships/hyperlink" Target="about:blank" TargetMode="External"/><Relationship Id="rId443" Type="http://schemas.openxmlformats.org/officeDocument/2006/relationships/hyperlink" Target="about:blank" TargetMode="External"/><Relationship Id="rId303" Type="http://schemas.openxmlformats.org/officeDocument/2006/relationships/hyperlink" Target="about:blank" TargetMode="External"/><Relationship Id="rId485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345" Type="http://schemas.openxmlformats.org/officeDocument/2006/relationships/hyperlink" Target="about:blank" TargetMode="External"/><Relationship Id="rId387" Type="http://schemas.openxmlformats.org/officeDocument/2006/relationships/hyperlink" Target="about:blank" TargetMode="External"/><Relationship Id="rId510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412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89" Type="http://schemas.openxmlformats.org/officeDocument/2006/relationships/hyperlink" Target="about:blank" TargetMode="External"/><Relationship Id="rId454" Type="http://schemas.openxmlformats.org/officeDocument/2006/relationships/hyperlink" Target="about:blank" TargetMode="External"/><Relationship Id="rId49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314" Type="http://schemas.openxmlformats.org/officeDocument/2006/relationships/hyperlink" Target="about:blank" TargetMode="External"/><Relationship Id="rId356" Type="http://schemas.openxmlformats.org/officeDocument/2006/relationships/hyperlink" Target="about:blank" TargetMode="External"/><Relationship Id="rId398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465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325" Type="http://schemas.openxmlformats.org/officeDocument/2006/relationships/hyperlink" Target="about:blank" TargetMode="External"/><Relationship Id="rId367" Type="http://schemas.openxmlformats.org/officeDocument/2006/relationships/hyperlink" Target="about:blank" TargetMode="External"/><Relationship Id="rId171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434" Type="http://schemas.openxmlformats.org/officeDocument/2006/relationships/hyperlink" Target="about:blank" TargetMode="External"/><Relationship Id="rId476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280" Type="http://schemas.openxmlformats.org/officeDocument/2006/relationships/hyperlink" Target="about:blank" TargetMode="External"/><Relationship Id="rId336" Type="http://schemas.openxmlformats.org/officeDocument/2006/relationships/hyperlink" Target="about:blank" TargetMode="External"/><Relationship Id="rId501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378" Type="http://schemas.openxmlformats.org/officeDocument/2006/relationships/hyperlink" Target="about:blank" TargetMode="External"/><Relationship Id="rId403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445" Type="http://schemas.openxmlformats.org/officeDocument/2006/relationships/hyperlink" Target="about:blank" TargetMode="External"/><Relationship Id="rId487" Type="http://schemas.openxmlformats.org/officeDocument/2006/relationships/hyperlink" Target="about:blank" TargetMode="External"/><Relationship Id="rId291" Type="http://schemas.openxmlformats.org/officeDocument/2006/relationships/hyperlink" Target="about:blank" TargetMode="External"/><Relationship Id="rId305" Type="http://schemas.openxmlformats.org/officeDocument/2006/relationships/hyperlink" Target="about:blank" TargetMode="External"/><Relationship Id="rId347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389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414" Type="http://schemas.openxmlformats.org/officeDocument/2006/relationships/hyperlink" Target="about:blank" TargetMode="External"/><Relationship Id="rId456" Type="http://schemas.openxmlformats.org/officeDocument/2006/relationships/hyperlink" Target="about:blank" TargetMode="External"/><Relationship Id="rId49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425" Type="http://schemas.openxmlformats.org/officeDocument/2006/relationships/hyperlink" Target="about:blank" TargetMode="External"/><Relationship Id="rId467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369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380" Type="http://schemas.openxmlformats.org/officeDocument/2006/relationships/hyperlink" Target="about:blank" TargetMode="External"/><Relationship Id="rId436" Type="http://schemas.openxmlformats.org/officeDocument/2006/relationships/hyperlink" Target="about:blank" TargetMode="External"/><Relationship Id="rId240" Type="http://schemas.openxmlformats.org/officeDocument/2006/relationships/hyperlink" Target="about:blank" TargetMode="External"/><Relationship Id="rId478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82" Type="http://schemas.openxmlformats.org/officeDocument/2006/relationships/hyperlink" Target="about:blank" TargetMode="External"/><Relationship Id="rId338" Type="http://schemas.openxmlformats.org/officeDocument/2006/relationships/hyperlink" Target="about:blank" TargetMode="External"/><Relationship Id="rId503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391" Type="http://schemas.openxmlformats.org/officeDocument/2006/relationships/hyperlink" Target="about:blank" TargetMode="External"/><Relationship Id="rId405" Type="http://schemas.openxmlformats.org/officeDocument/2006/relationships/hyperlink" Target="about:blank" TargetMode="External"/><Relationship Id="rId447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489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293" Type="http://schemas.openxmlformats.org/officeDocument/2006/relationships/hyperlink" Target="about:blank" TargetMode="External"/><Relationship Id="rId307" Type="http://schemas.openxmlformats.org/officeDocument/2006/relationships/hyperlink" Target="about:blank" TargetMode="External"/><Relationship Id="rId349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360" Type="http://schemas.openxmlformats.org/officeDocument/2006/relationships/hyperlink" Target="about:blank" TargetMode="External"/><Relationship Id="rId416" Type="http://schemas.openxmlformats.org/officeDocument/2006/relationships/hyperlink" Target="about:blank" TargetMode="External"/><Relationship Id="rId220" Type="http://schemas.openxmlformats.org/officeDocument/2006/relationships/hyperlink" Target="about:blank" TargetMode="External"/><Relationship Id="rId458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318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371" Type="http://schemas.openxmlformats.org/officeDocument/2006/relationships/hyperlink" Target="about:blank" TargetMode="External"/><Relationship Id="rId427" Type="http://schemas.openxmlformats.org/officeDocument/2006/relationships/hyperlink" Target="about:blank" TargetMode="External"/><Relationship Id="rId46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329" Type="http://schemas.openxmlformats.org/officeDocument/2006/relationships/hyperlink" Target="about:blank" TargetMode="External"/><Relationship Id="rId480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40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382" Type="http://schemas.openxmlformats.org/officeDocument/2006/relationships/hyperlink" Target="about:blank" TargetMode="External"/><Relationship Id="rId438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284" Type="http://schemas.openxmlformats.org/officeDocument/2006/relationships/hyperlink" Target="about:blank" TargetMode="External"/><Relationship Id="rId491" Type="http://schemas.openxmlformats.org/officeDocument/2006/relationships/hyperlink" Target="about:blank" TargetMode="External"/><Relationship Id="rId505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351" Type="http://schemas.openxmlformats.org/officeDocument/2006/relationships/hyperlink" Target="about:blank" TargetMode="External"/><Relationship Id="rId393" Type="http://schemas.openxmlformats.org/officeDocument/2006/relationships/hyperlink" Target="about:blank" TargetMode="External"/><Relationship Id="rId407" Type="http://schemas.openxmlformats.org/officeDocument/2006/relationships/hyperlink" Target="about:blank" TargetMode="External"/><Relationship Id="rId449" Type="http://schemas.openxmlformats.org/officeDocument/2006/relationships/hyperlink" Target="about:blank" TargetMode="External"/><Relationship Id="rId211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295" Type="http://schemas.openxmlformats.org/officeDocument/2006/relationships/hyperlink" Target="about:blank" TargetMode="External"/><Relationship Id="rId309" Type="http://schemas.openxmlformats.org/officeDocument/2006/relationships/hyperlink" Target="about:blank" TargetMode="External"/><Relationship Id="rId460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362" Type="http://schemas.openxmlformats.org/officeDocument/2006/relationships/hyperlink" Target="about:blank" TargetMode="External"/><Relationship Id="rId418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471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331" Type="http://schemas.openxmlformats.org/officeDocument/2006/relationships/hyperlink" Target="about:blank" TargetMode="External"/><Relationship Id="rId373" Type="http://schemas.openxmlformats.org/officeDocument/2006/relationships/hyperlink" Target="about:blank" TargetMode="External"/><Relationship Id="rId4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440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5" Type="http://schemas.openxmlformats.org/officeDocument/2006/relationships/hyperlink" Target="about:blank" TargetMode="External"/><Relationship Id="rId300" Type="http://schemas.openxmlformats.org/officeDocument/2006/relationships/hyperlink" Target="about:blank" TargetMode="External"/><Relationship Id="rId4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342" Type="http://schemas.openxmlformats.org/officeDocument/2006/relationships/hyperlink" Target="about:blank" TargetMode="External"/><Relationship Id="rId384" Type="http://schemas.openxmlformats.org/officeDocument/2006/relationships/hyperlink" Target="about:blank" TargetMode="External"/><Relationship Id="rId202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286" Type="http://schemas.openxmlformats.org/officeDocument/2006/relationships/hyperlink" Target="about:blank" TargetMode="External"/><Relationship Id="rId451" Type="http://schemas.openxmlformats.org/officeDocument/2006/relationships/hyperlink" Target="about:blank" TargetMode="External"/><Relationship Id="rId493" Type="http://schemas.openxmlformats.org/officeDocument/2006/relationships/hyperlink" Target="about:blank" TargetMode="External"/><Relationship Id="rId507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1" Type="http://schemas.openxmlformats.org/officeDocument/2006/relationships/hyperlink" Target="about:blank" TargetMode="External"/><Relationship Id="rId353" Type="http://schemas.openxmlformats.org/officeDocument/2006/relationships/hyperlink" Target="about:blank" TargetMode="External"/><Relationship Id="rId395" Type="http://schemas.openxmlformats.org/officeDocument/2006/relationships/hyperlink" Target="about:blank" TargetMode="External"/><Relationship Id="rId409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420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297" Type="http://schemas.openxmlformats.org/officeDocument/2006/relationships/hyperlink" Target="about:blank" TargetMode="External"/><Relationship Id="rId462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322" Type="http://schemas.openxmlformats.org/officeDocument/2006/relationships/hyperlink" Target="about:blank" TargetMode="External"/><Relationship Id="rId364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431" Type="http://schemas.openxmlformats.org/officeDocument/2006/relationships/hyperlink" Target="about:blank" TargetMode="External"/><Relationship Id="rId473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33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375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277" Type="http://schemas.openxmlformats.org/officeDocument/2006/relationships/hyperlink" Target="about:blank" TargetMode="External"/><Relationship Id="rId400" Type="http://schemas.openxmlformats.org/officeDocument/2006/relationships/hyperlink" Target="about:blank" TargetMode="External"/><Relationship Id="rId442" Type="http://schemas.openxmlformats.org/officeDocument/2006/relationships/hyperlink" Target="about:blank" TargetMode="External"/><Relationship Id="rId484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302" Type="http://schemas.openxmlformats.org/officeDocument/2006/relationships/hyperlink" Target="about:blank" TargetMode="External"/><Relationship Id="rId344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386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288" Type="http://schemas.openxmlformats.org/officeDocument/2006/relationships/hyperlink" Target="about:blank" TargetMode="External"/><Relationship Id="rId411" Type="http://schemas.openxmlformats.org/officeDocument/2006/relationships/hyperlink" Target="about:blank" TargetMode="External"/><Relationship Id="rId453" Type="http://schemas.openxmlformats.org/officeDocument/2006/relationships/hyperlink" Target="about:blank" TargetMode="External"/><Relationship Id="rId509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313" Type="http://schemas.openxmlformats.org/officeDocument/2006/relationships/hyperlink" Target="about:blank" TargetMode="External"/><Relationship Id="rId49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355" Type="http://schemas.openxmlformats.org/officeDocument/2006/relationships/hyperlink" Target="about:blank" TargetMode="External"/><Relationship Id="rId397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422" Type="http://schemas.openxmlformats.org/officeDocument/2006/relationships/hyperlink" Target="about:blank" TargetMode="External"/><Relationship Id="rId464" Type="http://schemas.openxmlformats.org/officeDocument/2006/relationships/hyperlink" Target="about:blank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about:blank" TargetMode="External"/><Relationship Id="rId299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366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433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475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335" Type="http://schemas.openxmlformats.org/officeDocument/2006/relationships/hyperlink" Target="about:blank" TargetMode="External"/><Relationship Id="rId377" Type="http://schemas.openxmlformats.org/officeDocument/2006/relationships/hyperlink" Target="about:blank" TargetMode="External"/><Relationship Id="rId500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402" Type="http://schemas.openxmlformats.org/officeDocument/2006/relationships/hyperlink" Target="about:blank" TargetMode="External"/><Relationship Id="rId279" Type="http://schemas.openxmlformats.org/officeDocument/2006/relationships/hyperlink" Target="about:blank" TargetMode="External"/><Relationship Id="rId444" Type="http://schemas.openxmlformats.org/officeDocument/2006/relationships/hyperlink" Target="about:blank" TargetMode="External"/><Relationship Id="rId486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290" Type="http://schemas.openxmlformats.org/officeDocument/2006/relationships/hyperlink" Target="about:blank" TargetMode="External"/><Relationship Id="rId304" Type="http://schemas.openxmlformats.org/officeDocument/2006/relationships/hyperlink" Target="about:blank" TargetMode="External"/><Relationship Id="rId346" Type="http://schemas.openxmlformats.org/officeDocument/2006/relationships/hyperlink" Target="about:blank" TargetMode="External"/><Relationship Id="rId388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413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455" Type="http://schemas.openxmlformats.org/officeDocument/2006/relationships/hyperlink" Target="about:blank" TargetMode="External"/><Relationship Id="rId49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315" Type="http://schemas.openxmlformats.org/officeDocument/2006/relationships/hyperlink" Target="about:blank" TargetMode="External"/><Relationship Id="rId357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399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424" Type="http://schemas.openxmlformats.org/officeDocument/2006/relationships/hyperlink" Target="about:blank" TargetMode="External"/><Relationship Id="rId466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26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368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435" Type="http://schemas.openxmlformats.org/officeDocument/2006/relationships/hyperlink" Target="about:blank" TargetMode="External"/><Relationship Id="rId477" Type="http://schemas.openxmlformats.org/officeDocument/2006/relationships/hyperlink" Target="about:blank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about:blank" TargetMode="External"/><Relationship Id="rId502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79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390" Type="http://schemas.openxmlformats.org/officeDocument/2006/relationships/hyperlink" Target="about:blank" TargetMode="External"/><Relationship Id="rId404" Type="http://schemas.openxmlformats.org/officeDocument/2006/relationships/hyperlink" Target="about:blank" TargetMode="External"/><Relationship Id="rId446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292" Type="http://schemas.openxmlformats.org/officeDocument/2006/relationships/hyperlink" Target="about:blank" TargetMode="External"/><Relationship Id="rId306" Type="http://schemas.openxmlformats.org/officeDocument/2006/relationships/hyperlink" Target="about:blank" TargetMode="External"/><Relationship Id="rId488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348" Type="http://schemas.openxmlformats.org/officeDocument/2006/relationships/hyperlink" Target="about:blank" TargetMode="External"/><Relationship Id="rId152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415" Type="http://schemas.openxmlformats.org/officeDocument/2006/relationships/hyperlink" Target="about:blank" TargetMode="External"/><Relationship Id="rId457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49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359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370" Type="http://schemas.openxmlformats.org/officeDocument/2006/relationships/hyperlink" Target="about:blank" TargetMode="External"/><Relationship Id="rId426" Type="http://schemas.openxmlformats.org/officeDocument/2006/relationships/hyperlink" Target="about:blank" TargetMode="External"/><Relationship Id="rId230" Type="http://schemas.openxmlformats.org/officeDocument/2006/relationships/hyperlink" Target="about:blank" TargetMode="External"/><Relationship Id="rId468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328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381" Type="http://schemas.openxmlformats.org/officeDocument/2006/relationships/hyperlink" Target="about:blank" TargetMode="External"/><Relationship Id="rId241" Type="http://schemas.openxmlformats.org/officeDocument/2006/relationships/hyperlink" Target="about:blank" TargetMode="External"/><Relationship Id="rId437" Type="http://schemas.openxmlformats.org/officeDocument/2006/relationships/hyperlink" Target="about:blank" TargetMode="External"/><Relationship Id="rId479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283" Type="http://schemas.openxmlformats.org/officeDocument/2006/relationships/hyperlink" Target="about:blank" TargetMode="External"/><Relationship Id="rId339" Type="http://schemas.openxmlformats.org/officeDocument/2006/relationships/hyperlink" Target="about:blank" TargetMode="External"/><Relationship Id="rId490" Type="http://schemas.openxmlformats.org/officeDocument/2006/relationships/hyperlink" Target="about:blank" TargetMode="External"/><Relationship Id="rId504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350" Type="http://schemas.openxmlformats.org/officeDocument/2006/relationships/hyperlink" Target="about:blank" TargetMode="External"/><Relationship Id="rId406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392" Type="http://schemas.openxmlformats.org/officeDocument/2006/relationships/hyperlink" Target="about:blank" TargetMode="External"/><Relationship Id="rId448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294" Type="http://schemas.openxmlformats.org/officeDocument/2006/relationships/hyperlink" Target="about:blank" TargetMode="External"/><Relationship Id="rId30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361" Type="http://schemas.openxmlformats.org/officeDocument/2006/relationships/hyperlink" Target="about:blank" TargetMode="External"/><Relationship Id="rId196" Type="http://schemas.openxmlformats.org/officeDocument/2006/relationships/hyperlink" Target="about:blank" TargetMode="External"/><Relationship Id="rId417" Type="http://schemas.openxmlformats.org/officeDocument/2006/relationships/hyperlink" Target="about:blank" TargetMode="External"/><Relationship Id="rId459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319" Type="http://schemas.openxmlformats.org/officeDocument/2006/relationships/hyperlink" Target="about:blank" TargetMode="External"/><Relationship Id="rId470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33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372" Type="http://schemas.openxmlformats.org/officeDocument/2006/relationships/hyperlink" Target="about:blank" TargetMode="External"/><Relationship Id="rId428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481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341" Type="http://schemas.openxmlformats.org/officeDocument/2006/relationships/hyperlink" Target="about:blank" TargetMode="External"/><Relationship Id="rId383" Type="http://schemas.openxmlformats.org/officeDocument/2006/relationships/hyperlink" Target="about:blank" TargetMode="External"/><Relationship Id="rId439" Type="http://schemas.openxmlformats.org/officeDocument/2006/relationships/hyperlink" Target="about:blank" TargetMode="External"/><Relationship Id="rId201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285" Type="http://schemas.openxmlformats.org/officeDocument/2006/relationships/hyperlink" Target="about:blank" TargetMode="External"/><Relationship Id="rId450" Type="http://schemas.openxmlformats.org/officeDocument/2006/relationships/hyperlink" Target="about:blank" TargetMode="External"/><Relationship Id="rId506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310" Type="http://schemas.openxmlformats.org/officeDocument/2006/relationships/hyperlink" Target="about:blank" TargetMode="External"/><Relationship Id="rId492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352" Type="http://schemas.openxmlformats.org/officeDocument/2006/relationships/hyperlink" Target="about:blank" TargetMode="External"/><Relationship Id="rId394" Type="http://schemas.openxmlformats.org/officeDocument/2006/relationships/hyperlink" Target="about:blank" TargetMode="External"/><Relationship Id="rId408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96" Type="http://schemas.openxmlformats.org/officeDocument/2006/relationships/hyperlink" Target="about:blank" TargetMode="External"/><Relationship Id="rId461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63" Type="http://schemas.openxmlformats.org/officeDocument/2006/relationships/hyperlink" Target="about:blank" TargetMode="External"/><Relationship Id="rId419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430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472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332" Type="http://schemas.openxmlformats.org/officeDocument/2006/relationships/hyperlink" Target="about:blank" TargetMode="External"/><Relationship Id="rId374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76" Type="http://schemas.openxmlformats.org/officeDocument/2006/relationships/hyperlink" Target="about:blank" TargetMode="External"/><Relationship Id="rId441" Type="http://schemas.openxmlformats.org/officeDocument/2006/relationships/hyperlink" Target="about:blank" TargetMode="External"/><Relationship Id="rId483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301" Type="http://schemas.openxmlformats.org/officeDocument/2006/relationships/hyperlink" Target="about:blank" TargetMode="External"/><Relationship Id="rId343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385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287" Type="http://schemas.openxmlformats.org/officeDocument/2006/relationships/hyperlink" Target="about:blank" TargetMode="External"/><Relationship Id="rId410" Type="http://schemas.openxmlformats.org/officeDocument/2006/relationships/hyperlink" Target="about:blank" TargetMode="External"/><Relationship Id="rId452" Type="http://schemas.openxmlformats.org/officeDocument/2006/relationships/hyperlink" Target="about:blank" TargetMode="External"/><Relationship Id="rId494" Type="http://schemas.openxmlformats.org/officeDocument/2006/relationships/hyperlink" Target="about:blank" TargetMode="External"/><Relationship Id="rId508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312" Type="http://schemas.openxmlformats.org/officeDocument/2006/relationships/hyperlink" Target="about:blank" TargetMode="External"/><Relationship Id="rId354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396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298" Type="http://schemas.openxmlformats.org/officeDocument/2006/relationships/hyperlink" Target="about:blank" TargetMode="External"/><Relationship Id="rId421" Type="http://schemas.openxmlformats.org/officeDocument/2006/relationships/hyperlink" Target="about:blank" TargetMode="External"/><Relationship Id="rId463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323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365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432" Type="http://schemas.openxmlformats.org/officeDocument/2006/relationships/hyperlink" Target="about:blank" TargetMode="External"/><Relationship Id="rId474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334" Type="http://schemas.openxmlformats.org/officeDocument/2006/relationships/hyperlink" Target="about:blank" TargetMode="External"/><Relationship Id="rId376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278" Type="http://schemas.openxmlformats.org/officeDocument/2006/relationships/hyperlink" Target="about:blank" TargetMode="External"/><Relationship Id="rId401" Type="http://schemas.openxmlformats.org/officeDocument/2006/relationships/hyperlink" Target="about:blank" TargetMode="External"/><Relationship Id="rId443" Type="http://schemas.openxmlformats.org/officeDocument/2006/relationships/hyperlink" Target="about:blank" TargetMode="External"/><Relationship Id="rId303" Type="http://schemas.openxmlformats.org/officeDocument/2006/relationships/hyperlink" Target="about:blank" TargetMode="External"/><Relationship Id="rId485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345" Type="http://schemas.openxmlformats.org/officeDocument/2006/relationships/hyperlink" Target="about:blank" TargetMode="External"/><Relationship Id="rId387" Type="http://schemas.openxmlformats.org/officeDocument/2006/relationships/hyperlink" Target="about:blank" TargetMode="External"/><Relationship Id="rId510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412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89" Type="http://schemas.openxmlformats.org/officeDocument/2006/relationships/hyperlink" Target="about:blank" TargetMode="External"/><Relationship Id="rId454" Type="http://schemas.openxmlformats.org/officeDocument/2006/relationships/hyperlink" Target="about:blank" TargetMode="External"/><Relationship Id="rId49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314" Type="http://schemas.openxmlformats.org/officeDocument/2006/relationships/hyperlink" Target="about:blank" TargetMode="External"/><Relationship Id="rId356" Type="http://schemas.openxmlformats.org/officeDocument/2006/relationships/hyperlink" Target="about:blank" TargetMode="External"/><Relationship Id="rId398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465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325" Type="http://schemas.openxmlformats.org/officeDocument/2006/relationships/hyperlink" Target="about:blank" TargetMode="External"/><Relationship Id="rId367" Type="http://schemas.openxmlformats.org/officeDocument/2006/relationships/hyperlink" Target="about:blank" TargetMode="External"/><Relationship Id="rId171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434" Type="http://schemas.openxmlformats.org/officeDocument/2006/relationships/hyperlink" Target="about:blank" TargetMode="External"/><Relationship Id="rId476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280" Type="http://schemas.openxmlformats.org/officeDocument/2006/relationships/hyperlink" Target="about:blank" TargetMode="External"/><Relationship Id="rId336" Type="http://schemas.openxmlformats.org/officeDocument/2006/relationships/hyperlink" Target="about:blank" TargetMode="External"/><Relationship Id="rId501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378" Type="http://schemas.openxmlformats.org/officeDocument/2006/relationships/hyperlink" Target="about:blank" TargetMode="External"/><Relationship Id="rId403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445" Type="http://schemas.openxmlformats.org/officeDocument/2006/relationships/hyperlink" Target="about:blank" TargetMode="External"/><Relationship Id="rId487" Type="http://schemas.openxmlformats.org/officeDocument/2006/relationships/hyperlink" Target="about:blank" TargetMode="External"/><Relationship Id="rId291" Type="http://schemas.openxmlformats.org/officeDocument/2006/relationships/hyperlink" Target="about:blank" TargetMode="External"/><Relationship Id="rId305" Type="http://schemas.openxmlformats.org/officeDocument/2006/relationships/hyperlink" Target="about:blank" TargetMode="External"/><Relationship Id="rId347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389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414" Type="http://schemas.openxmlformats.org/officeDocument/2006/relationships/hyperlink" Target="about:blank" TargetMode="External"/><Relationship Id="rId456" Type="http://schemas.openxmlformats.org/officeDocument/2006/relationships/hyperlink" Target="about:blank" TargetMode="External"/><Relationship Id="rId49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425" Type="http://schemas.openxmlformats.org/officeDocument/2006/relationships/hyperlink" Target="about:blank" TargetMode="External"/><Relationship Id="rId467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369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380" Type="http://schemas.openxmlformats.org/officeDocument/2006/relationships/hyperlink" Target="about:blank" TargetMode="External"/><Relationship Id="rId436" Type="http://schemas.openxmlformats.org/officeDocument/2006/relationships/hyperlink" Target="about:blank" TargetMode="External"/><Relationship Id="rId240" Type="http://schemas.openxmlformats.org/officeDocument/2006/relationships/hyperlink" Target="about:blank" TargetMode="External"/><Relationship Id="rId478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82" Type="http://schemas.openxmlformats.org/officeDocument/2006/relationships/hyperlink" Target="about:blank" TargetMode="External"/><Relationship Id="rId338" Type="http://schemas.openxmlformats.org/officeDocument/2006/relationships/hyperlink" Target="about:blank" TargetMode="External"/><Relationship Id="rId503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391" Type="http://schemas.openxmlformats.org/officeDocument/2006/relationships/hyperlink" Target="about:blank" TargetMode="External"/><Relationship Id="rId405" Type="http://schemas.openxmlformats.org/officeDocument/2006/relationships/hyperlink" Target="about:blank" TargetMode="External"/><Relationship Id="rId447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489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293" Type="http://schemas.openxmlformats.org/officeDocument/2006/relationships/hyperlink" Target="about:blank" TargetMode="External"/><Relationship Id="rId307" Type="http://schemas.openxmlformats.org/officeDocument/2006/relationships/hyperlink" Target="about:blank" TargetMode="External"/><Relationship Id="rId349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360" Type="http://schemas.openxmlformats.org/officeDocument/2006/relationships/hyperlink" Target="about:blank" TargetMode="External"/><Relationship Id="rId416" Type="http://schemas.openxmlformats.org/officeDocument/2006/relationships/hyperlink" Target="about:blank" TargetMode="External"/><Relationship Id="rId220" Type="http://schemas.openxmlformats.org/officeDocument/2006/relationships/hyperlink" Target="about:blank" TargetMode="External"/><Relationship Id="rId458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318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371" Type="http://schemas.openxmlformats.org/officeDocument/2006/relationships/hyperlink" Target="about:blank" TargetMode="External"/><Relationship Id="rId427" Type="http://schemas.openxmlformats.org/officeDocument/2006/relationships/hyperlink" Target="about:blank" TargetMode="External"/><Relationship Id="rId46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329" Type="http://schemas.openxmlformats.org/officeDocument/2006/relationships/hyperlink" Target="about:blank" TargetMode="External"/><Relationship Id="rId480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40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382" Type="http://schemas.openxmlformats.org/officeDocument/2006/relationships/hyperlink" Target="about:blank" TargetMode="External"/><Relationship Id="rId438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284" Type="http://schemas.openxmlformats.org/officeDocument/2006/relationships/hyperlink" Target="about:blank" TargetMode="External"/><Relationship Id="rId491" Type="http://schemas.openxmlformats.org/officeDocument/2006/relationships/hyperlink" Target="about:blank" TargetMode="External"/><Relationship Id="rId505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351" Type="http://schemas.openxmlformats.org/officeDocument/2006/relationships/hyperlink" Target="about:blank" TargetMode="External"/><Relationship Id="rId393" Type="http://schemas.openxmlformats.org/officeDocument/2006/relationships/hyperlink" Target="about:blank" TargetMode="External"/><Relationship Id="rId407" Type="http://schemas.openxmlformats.org/officeDocument/2006/relationships/hyperlink" Target="about:blank" TargetMode="External"/><Relationship Id="rId449" Type="http://schemas.openxmlformats.org/officeDocument/2006/relationships/hyperlink" Target="about:blank" TargetMode="External"/><Relationship Id="rId211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295" Type="http://schemas.openxmlformats.org/officeDocument/2006/relationships/hyperlink" Target="about:blank" TargetMode="External"/><Relationship Id="rId309" Type="http://schemas.openxmlformats.org/officeDocument/2006/relationships/hyperlink" Target="about:blank" TargetMode="External"/><Relationship Id="rId460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362" Type="http://schemas.openxmlformats.org/officeDocument/2006/relationships/hyperlink" Target="about:blank" TargetMode="External"/><Relationship Id="rId418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471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331" Type="http://schemas.openxmlformats.org/officeDocument/2006/relationships/hyperlink" Target="about:blank" TargetMode="External"/><Relationship Id="rId373" Type="http://schemas.openxmlformats.org/officeDocument/2006/relationships/hyperlink" Target="about:blank" TargetMode="External"/><Relationship Id="rId4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440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5" Type="http://schemas.openxmlformats.org/officeDocument/2006/relationships/hyperlink" Target="about:blank" TargetMode="External"/><Relationship Id="rId300" Type="http://schemas.openxmlformats.org/officeDocument/2006/relationships/hyperlink" Target="about:blank" TargetMode="External"/><Relationship Id="rId4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342" Type="http://schemas.openxmlformats.org/officeDocument/2006/relationships/hyperlink" Target="about:blank" TargetMode="External"/><Relationship Id="rId384" Type="http://schemas.openxmlformats.org/officeDocument/2006/relationships/hyperlink" Target="about:blank" TargetMode="External"/><Relationship Id="rId202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286" Type="http://schemas.openxmlformats.org/officeDocument/2006/relationships/hyperlink" Target="about:blank" TargetMode="External"/><Relationship Id="rId451" Type="http://schemas.openxmlformats.org/officeDocument/2006/relationships/hyperlink" Target="about:blank" TargetMode="External"/><Relationship Id="rId493" Type="http://schemas.openxmlformats.org/officeDocument/2006/relationships/hyperlink" Target="about:blank" TargetMode="External"/><Relationship Id="rId507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1" Type="http://schemas.openxmlformats.org/officeDocument/2006/relationships/hyperlink" Target="about:blank" TargetMode="External"/><Relationship Id="rId353" Type="http://schemas.openxmlformats.org/officeDocument/2006/relationships/hyperlink" Target="about:blank" TargetMode="External"/><Relationship Id="rId395" Type="http://schemas.openxmlformats.org/officeDocument/2006/relationships/hyperlink" Target="about:blank" TargetMode="External"/><Relationship Id="rId409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420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297" Type="http://schemas.openxmlformats.org/officeDocument/2006/relationships/hyperlink" Target="about:blank" TargetMode="External"/><Relationship Id="rId462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322" Type="http://schemas.openxmlformats.org/officeDocument/2006/relationships/hyperlink" Target="about:blank" TargetMode="External"/><Relationship Id="rId364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431" Type="http://schemas.openxmlformats.org/officeDocument/2006/relationships/hyperlink" Target="about:blank" TargetMode="External"/><Relationship Id="rId473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33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375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277" Type="http://schemas.openxmlformats.org/officeDocument/2006/relationships/hyperlink" Target="about:blank" TargetMode="External"/><Relationship Id="rId400" Type="http://schemas.openxmlformats.org/officeDocument/2006/relationships/hyperlink" Target="about:blank" TargetMode="External"/><Relationship Id="rId442" Type="http://schemas.openxmlformats.org/officeDocument/2006/relationships/hyperlink" Target="about:blank" TargetMode="External"/><Relationship Id="rId484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302" Type="http://schemas.openxmlformats.org/officeDocument/2006/relationships/hyperlink" Target="about:blank" TargetMode="External"/><Relationship Id="rId344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386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288" Type="http://schemas.openxmlformats.org/officeDocument/2006/relationships/hyperlink" Target="about:blank" TargetMode="External"/><Relationship Id="rId411" Type="http://schemas.openxmlformats.org/officeDocument/2006/relationships/hyperlink" Target="about:blank" TargetMode="External"/><Relationship Id="rId453" Type="http://schemas.openxmlformats.org/officeDocument/2006/relationships/hyperlink" Target="about:blank" TargetMode="External"/><Relationship Id="rId509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313" Type="http://schemas.openxmlformats.org/officeDocument/2006/relationships/hyperlink" Target="about:blank" TargetMode="External"/><Relationship Id="rId49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355" Type="http://schemas.openxmlformats.org/officeDocument/2006/relationships/hyperlink" Target="about:blank" TargetMode="External"/><Relationship Id="rId397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422" Type="http://schemas.openxmlformats.org/officeDocument/2006/relationships/hyperlink" Target="about:blank" TargetMode="External"/><Relationship Id="rId46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98"/>
  <sheetViews>
    <sheetView workbookViewId="0"/>
  </sheetViews>
  <sheetFormatPr defaultColWidth="14.44140625" defaultRowHeight="15.75" customHeight="1" x14ac:dyDescent="0.25"/>
  <cols>
    <col min="1" max="1" width="19.33203125" customWidth="1"/>
    <col min="2" max="2" width="16" customWidth="1"/>
    <col min="3" max="3" width="25.44140625" customWidth="1"/>
    <col min="4" max="4" width="15.88671875" customWidth="1"/>
  </cols>
  <sheetData>
    <row r="1" spans="1:26" ht="15.75" customHeight="1" x14ac:dyDescent="0.25">
      <c r="A1" s="8" t="s">
        <v>1</v>
      </c>
      <c r="B1" s="8" t="s">
        <v>16</v>
      </c>
      <c r="C1" s="8" t="s">
        <v>4</v>
      </c>
      <c r="D1" s="14"/>
      <c r="E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5">
      <c r="A2" s="17" t="s">
        <v>30</v>
      </c>
      <c r="B2" s="19" t="s">
        <v>18</v>
      </c>
      <c r="C2" s="19" t="s">
        <v>31</v>
      </c>
      <c r="E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A3" s="23" t="s">
        <v>32</v>
      </c>
      <c r="B3" s="19" t="s">
        <v>19</v>
      </c>
      <c r="C3" s="19" t="s">
        <v>33</v>
      </c>
      <c r="E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5">
      <c r="A4" s="23" t="s">
        <v>34</v>
      </c>
      <c r="B4" s="19" t="s">
        <v>20</v>
      </c>
      <c r="C4" s="19" t="s">
        <v>35</v>
      </c>
      <c r="E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26" t="s">
        <v>37</v>
      </c>
      <c r="B5" s="19" t="s">
        <v>21</v>
      </c>
      <c r="C5" s="19" t="s">
        <v>41</v>
      </c>
      <c r="E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3" t="s">
        <v>40</v>
      </c>
      <c r="B6" s="19" t="s">
        <v>22</v>
      </c>
      <c r="C6" s="19" t="s">
        <v>42</v>
      </c>
      <c r="D6" s="17"/>
      <c r="E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17" t="s">
        <v>43</v>
      </c>
      <c r="B7" s="19" t="s">
        <v>23</v>
      </c>
      <c r="C7" s="19" t="s">
        <v>44</v>
      </c>
      <c r="D7" s="17"/>
      <c r="E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17" t="s">
        <v>45</v>
      </c>
      <c r="B8" s="19" t="s">
        <v>24</v>
      </c>
      <c r="C8" s="19" t="s">
        <v>46</v>
      </c>
      <c r="D8" s="17"/>
      <c r="E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26" t="s">
        <v>47</v>
      </c>
      <c r="B9" s="19" t="s">
        <v>25</v>
      </c>
      <c r="C9" s="19" t="s">
        <v>48</v>
      </c>
      <c r="D9" s="17"/>
      <c r="E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5">
      <c r="A10" s="26" t="s">
        <v>49</v>
      </c>
      <c r="B10" s="19" t="s">
        <v>26</v>
      </c>
      <c r="C10" s="19" t="s">
        <v>50</v>
      </c>
      <c r="D10" s="3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17" t="s">
        <v>53</v>
      </c>
      <c r="B11" s="24" t="s">
        <v>54</v>
      </c>
      <c r="C11" s="19" t="s">
        <v>55</v>
      </c>
      <c r="D11" s="34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5">
      <c r="A12" s="23" t="s">
        <v>64</v>
      </c>
      <c r="B12" s="24" t="s">
        <v>65</v>
      </c>
      <c r="C12" s="19" t="s">
        <v>66</v>
      </c>
      <c r="D12" s="3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26" t="s">
        <v>29</v>
      </c>
      <c r="B13" s="24" t="s">
        <v>7</v>
      </c>
      <c r="C13" s="19" t="s">
        <v>69</v>
      </c>
      <c r="D13" s="3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5">
      <c r="A14" s="17" t="s">
        <v>70</v>
      </c>
      <c r="B14" s="24" t="s">
        <v>8</v>
      </c>
      <c r="C14" s="19" t="s">
        <v>71</v>
      </c>
      <c r="D14" s="1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23" t="s">
        <v>74</v>
      </c>
      <c r="B15" s="24" t="s">
        <v>9</v>
      </c>
      <c r="C15" s="19" t="s">
        <v>75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26" t="s">
        <v>76</v>
      </c>
      <c r="B16" s="24" t="s">
        <v>10</v>
      </c>
      <c r="C16" s="19" t="s">
        <v>77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26" t="s">
        <v>78</v>
      </c>
      <c r="B17" s="24" t="s">
        <v>79</v>
      </c>
      <c r="C17" s="19" t="s">
        <v>80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26" t="s">
        <v>81</v>
      </c>
      <c r="B18" s="24" t="s">
        <v>82</v>
      </c>
      <c r="C18" s="19" t="s">
        <v>83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B19" s="36" t="s">
        <v>11</v>
      </c>
      <c r="C19" s="19" t="s">
        <v>88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B20" s="36" t="s">
        <v>12</v>
      </c>
      <c r="C20" s="19" t="s">
        <v>91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B21" s="36" t="s">
        <v>13</v>
      </c>
      <c r="C21" s="19" t="s">
        <v>93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B22" s="36" t="s">
        <v>14</v>
      </c>
      <c r="C22" s="19" t="s">
        <v>95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B23" s="11" t="s">
        <v>6</v>
      </c>
      <c r="C23" s="19" t="s">
        <v>98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B24" s="38" t="s">
        <v>99</v>
      </c>
      <c r="C24" s="19" t="s">
        <v>102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B25" s="38" t="s">
        <v>105</v>
      </c>
      <c r="C25" s="19" t="s">
        <v>74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B26" s="38" t="s">
        <v>111</v>
      </c>
      <c r="C26" s="19" t="s">
        <v>112</v>
      </c>
      <c r="D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B27" s="38" t="s">
        <v>113</v>
      </c>
      <c r="C27" s="19" t="s">
        <v>114</v>
      </c>
      <c r="F27" s="19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B28" s="38" t="s">
        <v>115</v>
      </c>
      <c r="C28" s="19" t="s">
        <v>116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3.2" x14ac:dyDescent="0.25">
      <c r="B29" s="38" t="s">
        <v>117</v>
      </c>
      <c r="C29" s="19" t="s">
        <v>119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3.2" x14ac:dyDescent="0.25">
      <c r="B30" s="38" t="s">
        <v>122</v>
      </c>
      <c r="C30" s="19" t="s">
        <v>123</v>
      </c>
      <c r="F30" s="1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3.2" x14ac:dyDescent="0.25">
      <c r="B31" s="38" t="s">
        <v>124</v>
      </c>
      <c r="C31" s="24" t="s">
        <v>36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.2" x14ac:dyDescent="0.25">
      <c r="B32" s="38" t="s">
        <v>125</v>
      </c>
      <c r="C32" s="19" t="s">
        <v>126</v>
      </c>
      <c r="F32" s="19"/>
      <c r="S32" s="21"/>
      <c r="T32" s="21"/>
      <c r="U32" s="21"/>
      <c r="V32" s="21"/>
      <c r="W32" s="21"/>
      <c r="X32" s="21"/>
      <c r="Y32" s="21"/>
      <c r="Z32" s="21"/>
    </row>
    <row r="33" spans="2:26" ht="13.2" x14ac:dyDescent="0.25">
      <c r="B33" s="40" t="s">
        <v>127</v>
      </c>
      <c r="C33" s="19" t="s">
        <v>128</v>
      </c>
      <c r="F33" s="19"/>
      <c r="S33" s="21"/>
      <c r="T33" s="21"/>
      <c r="U33" s="21"/>
      <c r="V33" s="21"/>
      <c r="W33" s="21"/>
      <c r="X33" s="21"/>
      <c r="Y33" s="21"/>
      <c r="Z33" s="21"/>
    </row>
    <row r="34" spans="2:26" ht="13.2" x14ac:dyDescent="0.25">
      <c r="C34" s="19" t="s">
        <v>129</v>
      </c>
      <c r="F34" s="19"/>
      <c r="S34" s="21"/>
      <c r="T34" s="21"/>
      <c r="U34" s="21"/>
      <c r="V34" s="21"/>
      <c r="W34" s="21"/>
      <c r="X34" s="21"/>
      <c r="Y34" s="21"/>
      <c r="Z34" s="21"/>
    </row>
    <row r="35" spans="2:26" ht="13.2" x14ac:dyDescent="0.25">
      <c r="C35" s="19" t="s">
        <v>130</v>
      </c>
      <c r="F35" s="19"/>
      <c r="S35" s="21"/>
      <c r="T35" s="21"/>
      <c r="U35" s="21"/>
      <c r="V35" s="21"/>
      <c r="W35" s="21"/>
      <c r="X35" s="21"/>
      <c r="Y35" s="21"/>
      <c r="Z35" s="21"/>
    </row>
    <row r="36" spans="2:26" ht="13.2" x14ac:dyDescent="0.25">
      <c r="B36" s="21"/>
      <c r="C36" s="19" t="s">
        <v>131</v>
      </c>
      <c r="D36" s="21"/>
      <c r="F36" s="24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2:26" ht="13.2" x14ac:dyDescent="0.25">
      <c r="C37" s="19"/>
      <c r="D37" s="21"/>
      <c r="F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2:26" ht="13.2" x14ac:dyDescent="0.25">
      <c r="C38" s="19"/>
      <c r="D38" s="21"/>
      <c r="F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2:26" ht="13.2" x14ac:dyDescent="0.25">
      <c r="C39" s="19"/>
      <c r="D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2:26" ht="13.2" x14ac:dyDescent="0.25">
      <c r="B40" s="21"/>
      <c r="C40" s="19"/>
      <c r="D40" s="21"/>
      <c r="F40" s="24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2:26" ht="13.2" x14ac:dyDescent="0.25">
      <c r="B41" s="21"/>
      <c r="C41" s="19"/>
      <c r="D41" s="21"/>
      <c r="F41" s="24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2:26" ht="13.2" x14ac:dyDescent="0.25">
      <c r="B42" s="21"/>
      <c r="D42" s="21"/>
      <c r="F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2:26" ht="13.2" x14ac:dyDescent="0.25">
      <c r="B43" s="21"/>
      <c r="D43" s="21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2:26" ht="13.2" x14ac:dyDescent="0.25">
      <c r="B44" s="21"/>
      <c r="D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2:26" ht="13.2" x14ac:dyDescent="0.25">
      <c r="B45" s="21"/>
      <c r="C45" s="19"/>
      <c r="D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2:26" ht="13.2" x14ac:dyDescent="0.25">
      <c r="B46" s="21"/>
      <c r="C46" s="19"/>
      <c r="D46" s="21"/>
      <c r="E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2:26" ht="13.2" x14ac:dyDescent="0.25">
      <c r="B47" s="21"/>
      <c r="C47" s="19"/>
      <c r="D47" s="21"/>
      <c r="E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2:26" ht="13.2" x14ac:dyDescent="0.25">
      <c r="B48" s="21"/>
      <c r="D48" s="21"/>
      <c r="E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.2" x14ac:dyDescent="0.25">
      <c r="B49" s="21"/>
      <c r="D49" s="21"/>
      <c r="E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.2" x14ac:dyDescent="0.25">
      <c r="B50" s="21"/>
      <c r="D50" s="21"/>
      <c r="E50" s="21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.2" x14ac:dyDescent="0.25">
      <c r="B51" s="21"/>
      <c r="D51" s="21"/>
      <c r="E51" s="21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.2" x14ac:dyDescent="0.25">
      <c r="B52" s="21"/>
      <c r="D52" s="21"/>
      <c r="E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.2" x14ac:dyDescent="0.25">
      <c r="B53" s="21"/>
      <c r="D53" s="21"/>
      <c r="E53" s="21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.2" x14ac:dyDescent="0.25">
      <c r="B54" s="21"/>
      <c r="D54" s="21"/>
      <c r="E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.2" x14ac:dyDescent="0.25">
      <c r="B55" s="21"/>
      <c r="C55" s="19"/>
      <c r="D55" s="21"/>
      <c r="E55" s="21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.2" x14ac:dyDescent="0.25">
      <c r="B56" s="21"/>
      <c r="C56" s="19"/>
      <c r="D56" s="21"/>
      <c r="E56" s="21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.2" x14ac:dyDescent="0.25">
      <c r="B57" s="21"/>
      <c r="D57" s="21"/>
      <c r="E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.2" x14ac:dyDescent="0.25">
      <c r="B58" s="21"/>
      <c r="C58" s="19"/>
      <c r="D58" s="21"/>
      <c r="E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.2" x14ac:dyDescent="0.25">
      <c r="B59" s="21"/>
      <c r="C59" s="19"/>
      <c r="D59" s="21"/>
      <c r="E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.2" x14ac:dyDescent="0.25">
      <c r="B60" s="21"/>
      <c r="C60" s="19"/>
      <c r="D60" s="21"/>
      <c r="E60" s="21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.2" x14ac:dyDescent="0.25">
      <c r="B61" s="21"/>
      <c r="D61" s="21"/>
      <c r="E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.2" x14ac:dyDescent="0.25">
      <c r="A62" s="21"/>
      <c r="B62" s="21"/>
      <c r="D62" s="21"/>
      <c r="E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.2" x14ac:dyDescent="0.25">
      <c r="A63" s="21"/>
      <c r="B63" s="21"/>
      <c r="C63" s="19"/>
      <c r="D63" s="21"/>
      <c r="E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.2" x14ac:dyDescent="0.25">
      <c r="A64" s="21"/>
      <c r="B64" s="21"/>
      <c r="C64" s="19"/>
      <c r="D64" s="21"/>
      <c r="E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.2" x14ac:dyDescent="0.25">
      <c r="A65" s="21"/>
      <c r="B65" s="21"/>
      <c r="C65" s="19"/>
      <c r="D65" s="21"/>
      <c r="E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.2" x14ac:dyDescent="0.25">
      <c r="A66" s="21"/>
      <c r="B66" s="21"/>
      <c r="C66" s="19"/>
      <c r="D66" s="21"/>
      <c r="E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.2" x14ac:dyDescent="0.25">
      <c r="A67" s="21"/>
      <c r="B67" s="21"/>
      <c r="D67" s="21"/>
      <c r="E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.2" x14ac:dyDescent="0.25">
      <c r="A68" s="21"/>
      <c r="B68" s="21"/>
      <c r="C68" s="19"/>
      <c r="D68" s="21"/>
      <c r="E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.2" x14ac:dyDescent="0.25">
      <c r="A69" s="21"/>
      <c r="B69" s="21"/>
      <c r="C69" s="19"/>
      <c r="D69" s="21"/>
      <c r="E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.2" x14ac:dyDescent="0.25">
      <c r="A70" s="21"/>
      <c r="B70" s="21"/>
      <c r="C70" s="19"/>
      <c r="D70" s="21"/>
      <c r="E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.2" x14ac:dyDescent="0.25">
      <c r="A71" s="21"/>
      <c r="B71" s="21"/>
      <c r="C71" s="19"/>
      <c r="D71" s="21"/>
      <c r="E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.2" x14ac:dyDescent="0.25">
      <c r="A72" s="21"/>
      <c r="B72" s="21"/>
      <c r="C72" s="19"/>
      <c r="D72" s="21"/>
      <c r="E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.2" x14ac:dyDescent="0.25">
      <c r="A73" s="21"/>
      <c r="B73" s="21"/>
      <c r="C73" s="19"/>
      <c r="D73" s="21"/>
      <c r="E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.2" x14ac:dyDescent="0.25">
      <c r="A74" s="21"/>
      <c r="B74" s="21"/>
      <c r="C74" s="19"/>
      <c r="D74" s="21"/>
      <c r="E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.2" x14ac:dyDescent="0.25">
      <c r="A75" s="21"/>
      <c r="B75" s="21"/>
      <c r="C75" s="19"/>
      <c r="D75" s="21"/>
      <c r="E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.2" x14ac:dyDescent="0.25">
      <c r="A76" s="21"/>
      <c r="B76" s="21"/>
      <c r="C76" s="19"/>
      <c r="D76" s="21"/>
      <c r="E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.2" x14ac:dyDescent="0.25">
      <c r="A77" s="21"/>
      <c r="B77" s="21"/>
      <c r="D77" s="21"/>
      <c r="E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.2" x14ac:dyDescent="0.25">
      <c r="A78" s="21"/>
      <c r="B78" s="21"/>
      <c r="C78" s="19"/>
      <c r="D78" s="21"/>
      <c r="E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.2" x14ac:dyDescent="0.25">
      <c r="A79" s="21"/>
      <c r="B79" s="21"/>
      <c r="C79" s="19"/>
      <c r="D79" s="21"/>
      <c r="E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.2" x14ac:dyDescent="0.25">
      <c r="A80" s="21"/>
      <c r="B80" s="21"/>
      <c r="D80" s="21"/>
      <c r="E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.2" x14ac:dyDescent="0.25">
      <c r="A81" s="21"/>
      <c r="B81" s="21"/>
      <c r="C81" s="19"/>
      <c r="D81" s="21"/>
      <c r="E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.2" x14ac:dyDescent="0.25">
      <c r="A82" s="21"/>
      <c r="B82" s="21"/>
      <c r="D82" s="21"/>
      <c r="E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.2" x14ac:dyDescent="0.25">
      <c r="A83" s="21"/>
      <c r="B83" s="21"/>
      <c r="D83" s="21"/>
      <c r="E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.2" x14ac:dyDescent="0.25">
      <c r="A84" s="21"/>
      <c r="B84" s="21"/>
      <c r="D84" s="21"/>
      <c r="E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.2" x14ac:dyDescent="0.25">
      <c r="A85" s="21"/>
      <c r="B85" s="21"/>
      <c r="D85" s="21"/>
      <c r="E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.2" x14ac:dyDescent="0.25">
      <c r="A86" s="21"/>
      <c r="B86" s="21"/>
      <c r="D86" s="21"/>
      <c r="E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.2" x14ac:dyDescent="0.25">
      <c r="A87" s="21"/>
      <c r="B87" s="21"/>
      <c r="D87" s="21"/>
      <c r="E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.2" x14ac:dyDescent="0.25">
      <c r="A88" s="21"/>
      <c r="B88" s="21"/>
      <c r="D88" s="21"/>
      <c r="E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.2" x14ac:dyDescent="0.25">
      <c r="A89" s="21"/>
      <c r="B89" s="21"/>
      <c r="C89" s="19"/>
      <c r="D89" s="21"/>
      <c r="E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.2" x14ac:dyDescent="0.25">
      <c r="A90" s="21"/>
      <c r="B90" s="21"/>
      <c r="C90" s="19"/>
      <c r="D90" s="21"/>
      <c r="E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.2" x14ac:dyDescent="0.25">
      <c r="A91" s="21"/>
      <c r="B91" s="21"/>
      <c r="C91" s="19"/>
      <c r="D91" s="21"/>
      <c r="E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.2" x14ac:dyDescent="0.25">
      <c r="A92" s="21"/>
      <c r="B92" s="21"/>
      <c r="C92" s="19"/>
      <c r="D92" s="21"/>
      <c r="E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.2" x14ac:dyDescent="0.25">
      <c r="A93" s="21"/>
      <c r="B93" s="21"/>
      <c r="C93" s="19"/>
      <c r="D93" s="21"/>
      <c r="E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.2" x14ac:dyDescent="0.25">
      <c r="A94" s="21"/>
      <c r="B94" s="21"/>
      <c r="D94" s="21"/>
      <c r="E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.2" x14ac:dyDescent="0.25">
      <c r="A95" s="21"/>
      <c r="B95" s="21"/>
      <c r="C95" s="44"/>
      <c r="D95" s="21"/>
      <c r="E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.2" x14ac:dyDescent="0.25">
      <c r="A96" s="21"/>
      <c r="B96" s="21"/>
      <c r="C96" s="10"/>
      <c r="D96" s="21"/>
      <c r="E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.2" x14ac:dyDescent="0.25">
      <c r="A97" s="21"/>
      <c r="B97" s="21"/>
      <c r="D97" s="21"/>
      <c r="E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.2" x14ac:dyDescent="0.25">
      <c r="A98" s="21"/>
      <c r="B98" s="21"/>
      <c r="C98" s="19"/>
      <c r="D98" s="21"/>
      <c r="E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.2" x14ac:dyDescent="0.25">
      <c r="A99" s="21"/>
      <c r="B99" s="21"/>
      <c r="D99" s="21"/>
      <c r="E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.2" x14ac:dyDescent="0.25">
      <c r="A100" s="21"/>
      <c r="B100" s="21"/>
      <c r="D100" s="21"/>
      <c r="E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.2" x14ac:dyDescent="0.25">
      <c r="A101" s="21"/>
      <c r="B101" s="21"/>
      <c r="D101" s="21"/>
      <c r="E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.2" x14ac:dyDescent="0.25">
      <c r="A102" s="21"/>
      <c r="B102" s="21"/>
      <c r="D102" s="21"/>
      <c r="E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.2" x14ac:dyDescent="0.25">
      <c r="A103" s="21"/>
      <c r="B103" s="21"/>
      <c r="D103" s="21"/>
      <c r="E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.2" x14ac:dyDescent="0.25">
      <c r="A104" s="21"/>
      <c r="B104" s="21"/>
      <c r="D104" s="21"/>
      <c r="E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2" x14ac:dyDescent="0.25">
      <c r="A105" s="21"/>
      <c r="B105" s="21"/>
      <c r="D105" s="21"/>
      <c r="E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.2" x14ac:dyDescent="0.25">
      <c r="A106" s="21"/>
      <c r="B106" s="21"/>
      <c r="D106" s="21"/>
      <c r="E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.2" x14ac:dyDescent="0.25">
      <c r="A107" s="21"/>
      <c r="B107" s="21"/>
      <c r="D107" s="21"/>
      <c r="E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.2" x14ac:dyDescent="0.25">
      <c r="A108" s="21"/>
      <c r="B108" s="21"/>
      <c r="D108" s="21"/>
      <c r="E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.2" x14ac:dyDescent="0.25">
      <c r="A109" s="21"/>
      <c r="B109" s="21"/>
      <c r="D109" s="21"/>
      <c r="E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.2" x14ac:dyDescent="0.25">
      <c r="A110" s="21"/>
      <c r="B110" s="21"/>
      <c r="D110" s="21"/>
      <c r="E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.2" x14ac:dyDescent="0.25">
      <c r="A111" s="21"/>
      <c r="B111" s="21"/>
      <c r="D111" s="21"/>
      <c r="E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.2" x14ac:dyDescent="0.25">
      <c r="A112" s="21"/>
      <c r="B112" s="21"/>
      <c r="D112" s="21"/>
      <c r="E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.2" x14ac:dyDescent="0.25">
      <c r="A113" s="21"/>
      <c r="B113" s="21"/>
      <c r="D113" s="21"/>
      <c r="E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.2" x14ac:dyDescent="0.25">
      <c r="A114" s="21"/>
      <c r="B114" s="21"/>
      <c r="D114" s="21"/>
      <c r="E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.2" x14ac:dyDescent="0.25">
      <c r="A115" s="21"/>
      <c r="B115" s="21"/>
      <c r="D115" s="21"/>
      <c r="E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.2" x14ac:dyDescent="0.25">
      <c r="A116" s="21"/>
      <c r="B116" s="21"/>
      <c r="D116" s="21"/>
      <c r="E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.2" x14ac:dyDescent="0.25">
      <c r="A117" s="21"/>
      <c r="B117" s="21"/>
      <c r="D117" s="21"/>
      <c r="E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.2" x14ac:dyDescent="0.25">
      <c r="A118" s="21"/>
      <c r="B118" s="21"/>
      <c r="D118" s="21"/>
      <c r="E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2" x14ac:dyDescent="0.25">
      <c r="A119" s="21"/>
      <c r="B119" s="21"/>
      <c r="D119" s="21"/>
      <c r="E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2" x14ac:dyDescent="0.25">
      <c r="A120" s="21"/>
      <c r="B120" s="21"/>
      <c r="D120" s="21"/>
      <c r="E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.2" x14ac:dyDescent="0.25">
      <c r="A121" s="21"/>
      <c r="B121" s="21"/>
      <c r="D121" s="21"/>
      <c r="E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.2" x14ac:dyDescent="0.25">
      <c r="A122" s="21"/>
      <c r="B122" s="21"/>
      <c r="C122" s="19"/>
      <c r="D122" s="21"/>
      <c r="E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.2" x14ac:dyDescent="0.25">
      <c r="A123" s="21"/>
      <c r="B123" s="21"/>
      <c r="C123" s="19"/>
      <c r="D123" s="21"/>
      <c r="E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.2" x14ac:dyDescent="0.25">
      <c r="A124" s="21"/>
      <c r="B124" s="21"/>
      <c r="C124" s="19"/>
      <c r="D124" s="21"/>
      <c r="E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.2" x14ac:dyDescent="0.25">
      <c r="A125" s="21"/>
      <c r="B125" s="21"/>
      <c r="D125" s="21"/>
      <c r="E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.2" x14ac:dyDescent="0.25">
      <c r="A126" s="21"/>
      <c r="B126" s="21"/>
      <c r="C126" s="19"/>
      <c r="D126" s="21"/>
      <c r="E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.2" x14ac:dyDescent="0.25">
      <c r="A127" s="21"/>
      <c r="B127" s="21"/>
      <c r="D127" s="21"/>
      <c r="E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.2" x14ac:dyDescent="0.25">
      <c r="A128" s="21"/>
      <c r="B128" s="21"/>
      <c r="D128" s="21"/>
      <c r="E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.2" x14ac:dyDescent="0.25">
      <c r="A129" s="21"/>
      <c r="B129" s="21"/>
      <c r="D129" s="21"/>
      <c r="E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.2" x14ac:dyDescent="0.25">
      <c r="A130" s="21"/>
      <c r="B130" s="21"/>
      <c r="D130" s="21"/>
      <c r="E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2" x14ac:dyDescent="0.25">
      <c r="A131" s="21"/>
      <c r="B131" s="21"/>
      <c r="D131" s="21"/>
      <c r="E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.2" x14ac:dyDescent="0.25">
      <c r="A132" s="21"/>
      <c r="B132" s="21"/>
      <c r="D132" s="21"/>
      <c r="E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.2" x14ac:dyDescent="0.25">
      <c r="A133" s="21"/>
      <c r="B133" s="21"/>
      <c r="D133" s="21"/>
      <c r="E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.2" x14ac:dyDescent="0.25">
      <c r="A134" s="21"/>
      <c r="B134" s="21"/>
      <c r="D134" s="21"/>
      <c r="E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.2" x14ac:dyDescent="0.25">
      <c r="A135" s="21"/>
      <c r="B135" s="21"/>
      <c r="D135" s="21"/>
      <c r="E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.2" x14ac:dyDescent="0.25">
      <c r="A136" s="21"/>
      <c r="B136" s="21"/>
      <c r="D136" s="21"/>
      <c r="E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.2" x14ac:dyDescent="0.25">
      <c r="A137" s="21"/>
      <c r="B137" s="21"/>
      <c r="D137" s="21"/>
      <c r="E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.2" x14ac:dyDescent="0.25">
      <c r="A138" s="21"/>
      <c r="B138" s="21"/>
      <c r="D138" s="21"/>
      <c r="E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.2" x14ac:dyDescent="0.25">
      <c r="A139" s="21"/>
      <c r="B139" s="21"/>
      <c r="D139" s="21"/>
      <c r="E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.2" x14ac:dyDescent="0.25">
      <c r="A140" s="21"/>
      <c r="B140" s="21"/>
      <c r="D140" s="21"/>
      <c r="E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.2" x14ac:dyDescent="0.25">
      <c r="A141" s="21"/>
      <c r="B141" s="21"/>
      <c r="D141" s="21"/>
      <c r="E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.2" x14ac:dyDescent="0.25">
      <c r="A142" s="21"/>
      <c r="B142" s="21"/>
      <c r="D142" s="21"/>
      <c r="E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.2" x14ac:dyDescent="0.25">
      <c r="A143" s="21"/>
      <c r="B143" s="21"/>
      <c r="D143" s="21"/>
      <c r="E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.2" x14ac:dyDescent="0.25">
      <c r="A144" s="21"/>
      <c r="B144" s="21"/>
      <c r="D144" s="21"/>
      <c r="E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.2" x14ac:dyDescent="0.25">
      <c r="A145" s="21"/>
      <c r="B145" s="21"/>
      <c r="D145" s="21"/>
      <c r="E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2" x14ac:dyDescent="0.25">
      <c r="A146" s="21"/>
      <c r="B146" s="21"/>
      <c r="D146" s="21"/>
      <c r="E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2" x14ac:dyDescent="0.25">
      <c r="A147" s="21"/>
      <c r="B147" s="21"/>
      <c r="D147" s="21"/>
      <c r="E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2" x14ac:dyDescent="0.25">
      <c r="A148" s="21"/>
      <c r="B148" s="21"/>
      <c r="D148" s="21"/>
      <c r="E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2" x14ac:dyDescent="0.25">
      <c r="A149" s="21"/>
      <c r="B149" s="21"/>
      <c r="D149" s="21"/>
      <c r="E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2" x14ac:dyDescent="0.25">
      <c r="A150" s="21"/>
      <c r="B150" s="21"/>
      <c r="D150" s="21"/>
      <c r="E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2" x14ac:dyDescent="0.25">
      <c r="A151" s="21"/>
      <c r="B151" s="21"/>
      <c r="D151" s="21"/>
      <c r="E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2" x14ac:dyDescent="0.25">
      <c r="A152" s="21"/>
      <c r="B152" s="21"/>
      <c r="D152" s="21"/>
      <c r="E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2" x14ac:dyDescent="0.25">
      <c r="A153" s="21"/>
      <c r="B153" s="21"/>
      <c r="D153" s="21"/>
      <c r="E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.2" x14ac:dyDescent="0.25">
      <c r="A154" s="21"/>
      <c r="B154" s="21"/>
      <c r="D154" s="21"/>
      <c r="E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2" x14ac:dyDescent="0.25">
      <c r="A155" s="21"/>
      <c r="B155" s="21"/>
      <c r="D155" s="21"/>
      <c r="E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.2" x14ac:dyDescent="0.25">
      <c r="A156" s="21"/>
      <c r="B156" s="21"/>
      <c r="D156" s="21"/>
      <c r="E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2" x14ac:dyDescent="0.25">
      <c r="A157" s="21"/>
      <c r="B157" s="21"/>
      <c r="D157" s="21"/>
      <c r="E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2" x14ac:dyDescent="0.25">
      <c r="A158" s="21"/>
      <c r="B158" s="21"/>
      <c r="C158" s="19"/>
      <c r="D158" s="21"/>
      <c r="E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.2" x14ac:dyDescent="0.25">
      <c r="A159" s="21"/>
      <c r="B159" s="21"/>
      <c r="C159" s="19"/>
      <c r="D159" s="21"/>
      <c r="E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.2" x14ac:dyDescent="0.25">
      <c r="A160" s="21"/>
      <c r="B160" s="21"/>
      <c r="C160" s="19"/>
      <c r="D160" s="21"/>
      <c r="E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2" x14ac:dyDescent="0.25">
      <c r="A161" s="21"/>
      <c r="B161" s="21"/>
      <c r="C161" s="19"/>
      <c r="D161" s="21"/>
      <c r="E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2" x14ac:dyDescent="0.25">
      <c r="A162" s="21"/>
      <c r="B162" s="21"/>
      <c r="C162" s="19"/>
      <c r="D162" s="21"/>
      <c r="E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.2" x14ac:dyDescent="0.25">
      <c r="A163" s="21"/>
      <c r="B163" s="21"/>
      <c r="C163" s="19"/>
      <c r="D163" s="21"/>
      <c r="E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.2" x14ac:dyDescent="0.25">
      <c r="A164" s="21"/>
      <c r="B164" s="21"/>
      <c r="C164" s="19"/>
      <c r="D164" s="21"/>
      <c r="E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.2" x14ac:dyDescent="0.25">
      <c r="A165" s="21"/>
      <c r="B165" s="21"/>
      <c r="C165" s="19"/>
      <c r="D165" s="21"/>
      <c r="E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.2" x14ac:dyDescent="0.25">
      <c r="A166" s="21"/>
      <c r="B166" s="21"/>
      <c r="C166" s="19"/>
      <c r="D166" s="21"/>
      <c r="E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.2" x14ac:dyDescent="0.25">
      <c r="A167" s="21"/>
      <c r="B167" s="21"/>
      <c r="C167" s="19"/>
      <c r="D167" s="21"/>
      <c r="E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.2" x14ac:dyDescent="0.25">
      <c r="A168" s="21"/>
      <c r="B168" s="21"/>
      <c r="C168" s="19"/>
      <c r="D168" s="21"/>
      <c r="E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.2" x14ac:dyDescent="0.25">
      <c r="A169" s="21"/>
      <c r="B169" s="21"/>
      <c r="C169" s="19"/>
      <c r="D169" s="21"/>
      <c r="E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2" x14ac:dyDescent="0.25">
      <c r="A170" s="21"/>
      <c r="B170" s="21"/>
      <c r="C170" s="19"/>
      <c r="D170" s="21"/>
      <c r="E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.2" x14ac:dyDescent="0.25">
      <c r="A171" s="21"/>
      <c r="B171" s="21"/>
      <c r="C171" s="19"/>
      <c r="D171" s="21"/>
      <c r="E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2" x14ac:dyDescent="0.25">
      <c r="A172" s="21"/>
      <c r="B172" s="21"/>
      <c r="D172" s="21"/>
      <c r="E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2" x14ac:dyDescent="0.25">
      <c r="A173" s="21"/>
      <c r="B173" s="21"/>
      <c r="D173" s="21"/>
      <c r="E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.2" x14ac:dyDescent="0.25">
      <c r="A174" s="21"/>
      <c r="B174" s="21"/>
      <c r="D174" s="21"/>
      <c r="E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.2" x14ac:dyDescent="0.25">
      <c r="A175" s="21"/>
      <c r="B175" s="21"/>
      <c r="D175" s="21"/>
      <c r="E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.2" x14ac:dyDescent="0.25">
      <c r="A176" s="21"/>
      <c r="B176" s="21"/>
      <c r="D176" s="21"/>
      <c r="E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.2" x14ac:dyDescent="0.25">
      <c r="A177" s="21"/>
      <c r="B177" s="21"/>
      <c r="D177" s="21"/>
      <c r="E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2" x14ac:dyDescent="0.25">
      <c r="A178" s="21"/>
      <c r="B178" s="21"/>
      <c r="D178" s="21"/>
      <c r="E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.2" x14ac:dyDescent="0.25">
      <c r="A179" s="21"/>
      <c r="B179" s="21"/>
      <c r="D179" s="21"/>
      <c r="E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.2" x14ac:dyDescent="0.25">
      <c r="A180" s="21"/>
      <c r="B180" s="21"/>
      <c r="D180" s="21"/>
      <c r="E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.2" x14ac:dyDescent="0.25">
      <c r="A181" s="21"/>
      <c r="B181" s="21"/>
      <c r="D181" s="21"/>
      <c r="E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.2" x14ac:dyDescent="0.25">
      <c r="A182" s="21"/>
      <c r="B182" s="21"/>
      <c r="D182" s="21"/>
      <c r="E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.2" x14ac:dyDescent="0.25">
      <c r="A183" s="21"/>
      <c r="B183" s="21"/>
      <c r="D183" s="21"/>
      <c r="E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.2" x14ac:dyDescent="0.25">
      <c r="A184" s="21"/>
      <c r="B184" s="21"/>
      <c r="C184" s="19"/>
      <c r="D184" s="21"/>
      <c r="E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.2" x14ac:dyDescent="0.25">
      <c r="A185" s="21"/>
      <c r="B185" s="21"/>
      <c r="D185" s="21"/>
      <c r="E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.2" x14ac:dyDescent="0.25">
      <c r="A186" s="21"/>
      <c r="B186" s="21"/>
      <c r="C186" s="19"/>
      <c r="D186" s="21"/>
      <c r="E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.2" x14ac:dyDescent="0.25">
      <c r="A187" s="21"/>
      <c r="B187" s="21"/>
      <c r="C187" s="19"/>
      <c r="D187" s="21"/>
      <c r="E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.2" x14ac:dyDescent="0.25">
      <c r="A188" s="21"/>
      <c r="B188" s="21"/>
      <c r="C188" s="19"/>
      <c r="D188" s="21"/>
      <c r="E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.2" x14ac:dyDescent="0.25">
      <c r="A189" s="21"/>
      <c r="B189" s="21"/>
      <c r="C189" s="44"/>
      <c r="D189" s="21"/>
      <c r="E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.2" x14ac:dyDescent="0.25">
      <c r="A190" s="21"/>
      <c r="B190" s="21"/>
      <c r="C190" s="10"/>
      <c r="D190" s="21"/>
      <c r="E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.2" x14ac:dyDescent="0.25">
      <c r="A191" s="21"/>
      <c r="B191" s="21"/>
      <c r="C191" s="19"/>
      <c r="D191" s="21"/>
      <c r="E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.2" x14ac:dyDescent="0.25">
      <c r="A192" s="21"/>
      <c r="B192" s="21"/>
      <c r="D192" s="21"/>
      <c r="E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.2" x14ac:dyDescent="0.25">
      <c r="A193" s="21"/>
      <c r="B193" s="21"/>
      <c r="D193" s="21"/>
      <c r="E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.2" x14ac:dyDescent="0.25">
      <c r="A194" s="21"/>
      <c r="B194" s="21"/>
      <c r="C194" s="48"/>
      <c r="D194" s="21"/>
      <c r="E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.2" x14ac:dyDescent="0.25">
      <c r="A195" s="21"/>
      <c r="B195" s="21"/>
      <c r="C195" s="48"/>
      <c r="D195" s="21"/>
      <c r="E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.2" x14ac:dyDescent="0.25">
      <c r="A196" s="21"/>
      <c r="B196" s="21"/>
      <c r="C196" s="19" t="s">
        <v>255</v>
      </c>
      <c r="D196" s="21"/>
      <c r="E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.2" x14ac:dyDescent="0.25">
      <c r="A197" s="21"/>
      <c r="B197" s="21"/>
      <c r="C197" s="19" t="s">
        <v>255</v>
      </c>
      <c r="D197" s="21"/>
      <c r="E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.2" x14ac:dyDescent="0.25">
      <c r="A198" s="21"/>
      <c r="B198" s="21"/>
      <c r="C198" s="48"/>
      <c r="D198" s="21"/>
      <c r="E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.2" x14ac:dyDescent="0.25">
      <c r="A199" s="21"/>
      <c r="B199" s="21"/>
      <c r="C199" s="48"/>
      <c r="D199" s="21"/>
      <c r="E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.2" x14ac:dyDescent="0.25">
      <c r="A200" s="21"/>
      <c r="B200" s="21"/>
      <c r="C200" s="48"/>
      <c r="D200" s="21"/>
      <c r="E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.2" x14ac:dyDescent="0.25">
      <c r="A201" s="21"/>
      <c r="B201" s="21"/>
      <c r="C201" s="48"/>
      <c r="D201" s="21"/>
      <c r="E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.2" x14ac:dyDescent="0.25">
      <c r="A202" s="21"/>
      <c r="B202" s="21"/>
      <c r="C202" s="48"/>
      <c r="D202" s="21"/>
      <c r="E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.2" x14ac:dyDescent="0.25">
      <c r="A203" s="21"/>
      <c r="B203" s="21"/>
      <c r="C203" s="48"/>
      <c r="D203" s="21"/>
      <c r="E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.2" x14ac:dyDescent="0.25">
      <c r="A204" s="21"/>
      <c r="B204" s="21"/>
      <c r="C204" s="48"/>
      <c r="D204" s="21"/>
      <c r="E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.2" x14ac:dyDescent="0.25">
      <c r="A205" s="21"/>
      <c r="B205" s="21"/>
      <c r="C205" s="48"/>
      <c r="D205" s="21"/>
      <c r="E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.2" x14ac:dyDescent="0.25">
      <c r="A206" s="21"/>
      <c r="B206" s="21"/>
      <c r="C206" s="48"/>
      <c r="D206" s="21"/>
      <c r="E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.2" x14ac:dyDescent="0.25">
      <c r="A207" s="21"/>
      <c r="B207" s="21"/>
      <c r="C207" s="48"/>
      <c r="D207" s="21"/>
      <c r="E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.2" x14ac:dyDescent="0.25">
      <c r="A208" s="21"/>
      <c r="B208" s="21"/>
      <c r="C208" s="19" t="s">
        <v>264</v>
      </c>
      <c r="D208" s="21"/>
      <c r="E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.2" x14ac:dyDescent="0.25">
      <c r="A209" s="21"/>
      <c r="B209" s="21"/>
      <c r="C209" s="19" t="s">
        <v>264</v>
      </c>
      <c r="D209" s="21"/>
      <c r="E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.2" x14ac:dyDescent="0.25">
      <c r="A210" s="21"/>
      <c r="B210" s="21"/>
      <c r="C210" s="48"/>
      <c r="D210" s="21"/>
      <c r="E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.2" x14ac:dyDescent="0.25">
      <c r="A211" s="21"/>
      <c r="B211" s="21"/>
      <c r="C211" s="48"/>
      <c r="D211" s="21"/>
      <c r="E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.2" x14ac:dyDescent="0.25">
      <c r="A212" s="21"/>
      <c r="B212" s="21"/>
      <c r="C212" s="48"/>
      <c r="D212" s="21"/>
      <c r="E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.2" x14ac:dyDescent="0.25">
      <c r="A213" s="21"/>
      <c r="B213" s="21"/>
      <c r="C213" s="48"/>
      <c r="D213" s="21"/>
      <c r="E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.2" x14ac:dyDescent="0.25">
      <c r="A214" s="21"/>
      <c r="B214" s="21"/>
      <c r="C214" s="48"/>
      <c r="D214" s="21"/>
      <c r="E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.2" x14ac:dyDescent="0.25">
      <c r="A215" s="21"/>
      <c r="B215" s="21"/>
      <c r="C215" s="48"/>
      <c r="D215" s="21"/>
      <c r="E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.2" x14ac:dyDescent="0.25">
      <c r="A216" s="21"/>
      <c r="B216" s="21"/>
      <c r="C216" s="48"/>
      <c r="D216" s="21"/>
      <c r="E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.2" x14ac:dyDescent="0.25">
      <c r="A217" s="21"/>
      <c r="B217" s="21"/>
      <c r="C217" s="19" t="s">
        <v>273</v>
      </c>
      <c r="D217" s="21"/>
      <c r="E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.2" x14ac:dyDescent="0.25">
      <c r="A218" s="21"/>
      <c r="B218" s="21"/>
      <c r="C218" s="19" t="s">
        <v>275</v>
      </c>
      <c r="D218" s="21"/>
      <c r="E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.2" x14ac:dyDescent="0.25">
      <c r="A219" s="21"/>
      <c r="B219" s="21"/>
      <c r="C219" s="19" t="s">
        <v>279</v>
      </c>
      <c r="D219" s="21"/>
      <c r="E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.2" x14ac:dyDescent="0.25">
      <c r="A220" s="21"/>
      <c r="B220" s="21"/>
      <c r="C220" s="19" t="s">
        <v>282</v>
      </c>
      <c r="D220" s="21"/>
      <c r="E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.2" x14ac:dyDescent="0.25">
      <c r="A221" s="21"/>
      <c r="B221" s="21"/>
      <c r="C221" s="19" t="s">
        <v>282</v>
      </c>
      <c r="D221" s="21"/>
      <c r="E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.2" x14ac:dyDescent="0.25">
      <c r="A222" s="21"/>
      <c r="B222" s="21"/>
      <c r="C222" s="19" t="s">
        <v>282</v>
      </c>
      <c r="D222" s="21"/>
      <c r="E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.2" x14ac:dyDescent="0.25">
      <c r="A223" s="21"/>
      <c r="B223" s="21"/>
      <c r="C223" s="19" t="s">
        <v>286</v>
      </c>
      <c r="D223" s="21"/>
      <c r="E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.2" x14ac:dyDescent="0.25">
      <c r="A224" s="21"/>
      <c r="B224" s="21"/>
      <c r="C224" s="19" t="s">
        <v>286</v>
      </c>
      <c r="D224" s="21"/>
      <c r="E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.2" x14ac:dyDescent="0.25">
      <c r="A225" s="21"/>
      <c r="B225" s="21"/>
      <c r="C225" s="50" t="s">
        <v>287</v>
      </c>
      <c r="D225" s="21"/>
      <c r="E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.2" x14ac:dyDescent="0.25">
      <c r="A226" s="21"/>
      <c r="B226" s="21"/>
      <c r="C226" s="51" t="s">
        <v>287</v>
      </c>
      <c r="D226" s="21"/>
      <c r="E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.2" x14ac:dyDescent="0.25">
      <c r="A227" s="21"/>
      <c r="B227" s="21"/>
      <c r="C227" s="51" t="s">
        <v>287</v>
      </c>
      <c r="D227" s="21"/>
      <c r="E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.2" x14ac:dyDescent="0.25">
      <c r="A228" s="21"/>
      <c r="B228" s="21"/>
      <c r="C228" s="51" t="s">
        <v>287</v>
      </c>
      <c r="D228" s="21"/>
      <c r="E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.2" x14ac:dyDescent="0.25">
      <c r="A229" s="21"/>
      <c r="B229" s="21"/>
      <c r="C229" s="51" t="s">
        <v>287</v>
      </c>
      <c r="D229" s="21"/>
      <c r="E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.2" x14ac:dyDescent="0.25">
      <c r="A230" s="21"/>
      <c r="B230" s="21"/>
      <c r="C230" s="51" t="s">
        <v>287</v>
      </c>
      <c r="D230" s="21"/>
      <c r="E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.2" x14ac:dyDescent="0.25">
      <c r="A231" s="21"/>
      <c r="B231" s="21"/>
      <c r="C231" s="51" t="s">
        <v>287</v>
      </c>
      <c r="D231" s="21"/>
      <c r="E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.2" x14ac:dyDescent="0.25">
      <c r="A232" s="21"/>
      <c r="B232" s="21"/>
      <c r="C232" s="51" t="s">
        <v>287</v>
      </c>
      <c r="D232" s="21"/>
      <c r="E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2" x14ac:dyDescent="0.25">
      <c r="A233" s="21"/>
      <c r="B233" s="21"/>
      <c r="C233" s="51" t="s">
        <v>287</v>
      </c>
      <c r="D233" s="21"/>
      <c r="E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.2" x14ac:dyDescent="0.25">
      <c r="A234" s="21"/>
      <c r="B234" s="21"/>
      <c r="C234" s="19" t="s">
        <v>304</v>
      </c>
      <c r="D234" s="21"/>
      <c r="E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.2" x14ac:dyDescent="0.25">
      <c r="A235" s="21"/>
      <c r="B235" s="21"/>
      <c r="C235" s="19" t="s">
        <v>304</v>
      </c>
      <c r="D235" s="21"/>
      <c r="E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.2" x14ac:dyDescent="0.25">
      <c r="A236" s="21"/>
      <c r="B236" s="21"/>
      <c r="C236" s="19" t="s">
        <v>304</v>
      </c>
      <c r="D236" s="21"/>
      <c r="E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.2" x14ac:dyDescent="0.25">
      <c r="A237" s="21"/>
      <c r="B237" s="21"/>
      <c r="C237" s="54"/>
      <c r="D237" s="21"/>
      <c r="E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2" x14ac:dyDescent="0.25">
      <c r="A238" s="21"/>
      <c r="B238" s="21"/>
      <c r="C238" s="10" t="s">
        <v>4</v>
      </c>
      <c r="D238" s="21"/>
      <c r="E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2" x14ac:dyDescent="0.25">
      <c r="A239" s="21"/>
      <c r="B239" s="21"/>
      <c r="C239" s="19" t="s">
        <v>44</v>
      </c>
      <c r="D239" s="21"/>
      <c r="E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2" x14ac:dyDescent="0.25">
      <c r="A240" s="21"/>
      <c r="B240" s="21"/>
      <c r="C240" s="19" t="s">
        <v>95</v>
      </c>
      <c r="D240" s="21"/>
      <c r="E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.2" x14ac:dyDescent="0.25">
      <c r="A241" s="21"/>
      <c r="B241" s="21"/>
      <c r="C241" s="19" t="s">
        <v>33</v>
      </c>
      <c r="D241" s="21"/>
      <c r="E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2" x14ac:dyDescent="0.25">
      <c r="A242" s="21"/>
      <c r="B242" s="21"/>
      <c r="C242" s="48"/>
      <c r="D242" s="21"/>
      <c r="E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.2" x14ac:dyDescent="0.25">
      <c r="A243" s="21"/>
      <c r="B243" s="21"/>
      <c r="C243" s="48"/>
      <c r="D243" s="21"/>
      <c r="E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2" x14ac:dyDescent="0.25">
      <c r="A244" s="21"/>
      <c r="B244" s="21"/>
      <c r="C244" s="19" t="s">
        <v>255</v>
      </c>
      <c r="D244" s="21"/>
      <c r="E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.2" x14ac:dyDescent="0.25">
      <c r="A245" s="21"/>
      <c r="B245" s="21"/>
      <c r="C245" s="19" t="s">
        <v>255</v>
      </c>
      <c r="D245" s="21"/>
      <c r="E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.2" x14ac:dyDescent="0.25">
      <c r="A246" s="21"/>
      <c r="B246" s="21"/>
      <c r="C246" s="48"/>
      <c r="D246" s="21"/>
      <c r="E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2" x14ac:dyDescent="0.25">
      <c r="A247" s="21"/>
      <c r="B247" s="21"/>
      <c r="C247" s="48"/>
      <c r="D247" s="21"/>
      <c r="E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.2" x14ac:dyDescent="0.25">
      <c r="A248" s="21"/>
      <c r="B248" s="21"/>
      <c r="C248" s="48"/>
      <c r="D248" s="21"/>
      <c r="E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.2" x14ac:dyDescent="0.25">
      <c r="A249" s="21"/>
      <c r="B249" s="21"/>
      <c r="C249" s="48"/>
      <c r="D249" s="21"/>
      <c r="E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.2" x14ac:dyDescent="0.25">
      <c r="A250" s="21"/>
      <c r="B250" s="21"/>
      <c r="C250" s="48"/>
      <c r="D250" s="21"/>
      <c r="E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.2" x14ac:dyDescent="0.25">
      <c r="A251" s="21"/>
      <c r="B251" s="21"/>
      <c r="C251" s="48"/>
      <c r="D251" s="21"/>
      <c r="E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.2" x14ac:dyDescent="0.25">
      <c r="A252" s="21"/>
      <c r="B252" s="21"/>
      <c r="C252" s="48"/>
      <c r="D252" s="21"/>
      <c r="E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.2" x14ac:dyDescent="0.25">
      <c r="A253" s="21"/>
      <c r="B253" s="21"/>
      <c r="C253" s="48"/>
      <c r="D253" s="21"/>
      <c r="E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.2" x14ac:dyDescent="0.25">
      <c r="A254" s="21"/>
      <c r="B254" s="21"/>
      <c r="C254" s="48"/>
      <c r="D254" s="21"/>
      <c r="E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.2" x14ac:dyDescent="0.25">
      <c r="A255" s="21"/>
      <c r="B255" s="21"/>
      <c r="C255" s="48"/>
      <c r="D255" s="21"/>
      <c r="E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2" x14ac:dyDescent="0.25">
      <c r="A256" s="21"/>
      <c r="B256" s="21"/>
      <c r="C256" s="19" t="s">
        <v>264</v>
      </c>
      <c r="D256" s="21"/>
      <c r="E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.2" x14ac:dyDescent="0.25">
      <c r="A257" s="21"/>
      <c r="B257" s="21"/>
      <c r="C257" s="19" t="s">
        <v>264</v>
      </c>
      <c r="D257" s="21"/>
      <c r="E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.2" x14ac:dyDescent="0.25">
      <c r="A258" s="21"/>
      <c r="B258" s="21"/>
      <c r="C258" s="48"/>
      <c r="D258" s="21"/>
      <c r="E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2" x14ac:dyDescent="0.25">
      <c r="A259" s="21"/>
      <c r="B259" s="21"/>
      <c r="C259" s="48"/>
      <c r="D259" s="21"/>
      <c r="E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.2" x14ac:dyDescent="0.25">
      <c r="A260" s="21"/>
      <c r="B260" s="21"/>
      <c r="C260" s="48"/>
      <c r="D260" s="21"/>
      <c r="E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.2" x14ac:dyDescent="0.25">
      <c r="A261" s="21"/>
      <c r="B261" s="21"/>
      <c r="C261" s="48"/>
      <c r="D261" s="21"/>
      <c r="E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.2" x14ac:dyDescent="0.25">
      <c r="A262" s="21"/>
      <c r="B262" s="21"/>
      <c r="C262" s="48"/>
      <c r="D262" s="21"/>
      <c r="E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2" x14ac:dyDescent="0.25">
      <c r="A263" s="21"/>
      <c r="B263" s="21"/>
      <c r="C263" s="48"/>
      <c r="D263" s="21"/>
      <c r="E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2" x14ac:dyDescent="0.25">
      <c r="A264" s="21"/>
      <c r="B264" s="21"/>
      <c r="C264" s="48"/>
      <c r="D264" s="21"/>
      <c r="E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2" x14ac:dyDescent="0.25">
      <c r="A265" s="21"/>
      <c r="B265" s="21"/>
      <c r="C265" s="19" t="s">
        <v>273</v>
      </c>
      <c r="D265" s="21"/>
      <c r="E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.2" x14ac:dyDescent="0.25">
      <c r="A266" s="21"/>
      <c r="B266" s="21"/>
      <c r="C266" s="19" t="s">
        <v>275</v>
      </c>
      <c r="D266" s="21"/>
      <c r="E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.2" x14ac:dyDescent="0.25">
      <c r="A267" s="21"/>
      <c r="B267" s="21"/>
      <c r="C267" s="19" t="s">
        <v>279</v>
      </c>
      <c r="D267" s="21"/>
      <c r="E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.2" x14ac:dyDescent="0.25">
      <c r="A268" s="21"/>
      <c r="B268" s="21"/>
      <c r="C268" s="19" t="s">
        <v>282</v>
      </c>
      <c r="D268" s="21"/>
      <c r="E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.2" x14ac:dyDescent="0.25">
      <c r="A269" s="21"/>
      <c r="B269" s="21"/>
      <c r="C269" s="19" t="s">
        <v>282</v>
      </c>
      <c r="D269" s="21"/>
      <c r="E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.2" x14ac:dyDescent="0.25">
      <c r="A270" s="21"/>
      <c r="B270" s="21"/>
      <c r="C270" s="19" t="s">
        <v>282</v>
      </c>
      <c r="D270" s="21"/>
      <c r="E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2" x14ac:dyDescent="0.25">
      <c r="A271" s="21"/>
      <c r="B271" s="21"/>
      <c r="C271" s="19" t="s">
        <v>286</v>
      </c>
      <c r="D271" s="21"/>
      <c r="E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.2" x14ac:dyDescent="0.25">
      <c r="A272" s="21"/>
      <c r="B272" s="21"/>
      <c r="C272" s="19" t="s">
        <v>286</v>
      </c>
      <c r="D272" s="21"/>
      <c r="E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.2" x14ac:dyDescent="0.25">
      <c r="A273" s="21"/>
      <c r="B273" s="21"/>
      <c r="C273" s="50" t="s">
        <v>287</v>
      </c>
      <c r="D273" s="21"/>
      <c r="E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.2" x14ac:dyDescent="0.25">
      <c r="A274" s="21"/>
      <c r="B274" s="21"/>
      <c r="C274" s="51" t="s">
        <v>287</v>
      </c>
      <c r="D274" s="21"/>
      <c r="E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.2" x14ac:dyDescent="0.25">
      <c r="A275" s="21"/>
      <c r="B275" s="21"/>
      <c r="C275" s="51" t="s">
        <v>287</v>
      </c>
      <c r="D275" s="21"/>
      <c r="E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.2" x14ac:dyDescent="0.25">
      <c r="A276" s="21"/>
      <c r="B276" s="21"/>
      <c r="C276" s="51" t="s">
        <v>287</v>
      </c>
      <c r="D276" s="21"/>
      <c r="E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.2" x14ac:dyDescent="0.25">
      <c r="A277" s="21"/>
      <c r="B277" s="21"/>
      <c r="C277" s="51" t="s">
        <v>287</v>
      </c>
      <c r="D277" s="21"/>
      <c r="E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.2" x14ac:dyDescent="0.25">
      <c r="A278" s="21"/>
      <c r="B278" s="21"/>
      <c r="C278" s="51" t="s">
        <v>287</v>
      </c>
      <c r="D278" s="21"/>
      <c r="E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.2" x14ac:dyDescent="0.25">
      <c r="A279" s="21"/>
      <c r="B279" s="21"/>
      <c r="C279" s="51" t="s">
        <v>287</v>
      </c>
      <c r="D279" s="21"/>
      <c r="E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.2" x14ac:dyDescent="0.25">
      <c r="A280" s="21"/>
      <c r="B280" s="21"/>
      <c r="C280" s="51" t="s">
        <v>287</v>
      </c>
      <c r="D280" s="21"/>
      <c r="E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.2" x14ac:dyDescent="0.25">
      <c r="A281" s="21"/>
      <c r="B281" s="21"/>
      <c r="C281" s="51" t="s">
        <v>287</v>
      </c>
      <c r="D281" s="21"/>
      <c r="E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.2" x14ac:dyDescent="0.25">
      <c r="A282" s="21"/>
      <c r="B282" s="21"/>
      <c r="C282" s="19" t="s">
        <v>304</v>
      </c>
      <c r="D282" s="21"/>
      <c r="E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.2" x14ac:dyDescent="0.25">
      <c r="A283" s="21"/>
      <c r="B283" s="21"/>
      <c r="C283" s="19" t="s">
        <v>304</v>
      </c>
      <c r="D283" s="21"/>
      <c r="E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.2" x14ac:dyDescent="0.25">
      <c r="A284" s="21"/>
      <c r="B284" s="21"/>
      <c r="C284" s="19" t="s">
        <v>304</v>
      </c>
      <c r="D284" s="21"/>
      <c r="E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.2" x14ac:dyDescent="0.25">
      <c r="A285" s="21"/>
      <c r="B285" s="21"/>
      <c r="C285" s="55"/>
      <c r="D285" s="21"/>
      <c r="E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.2" x14ac:dyDescent="0.25">
      <c r="A286" s="21"/>
      <c r="B286" s="21"/>
      <c r="C286" s="10" t="s">
        <v>4</v>
      </c>
      <c r="D286" s="21"/>
      <c r="E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.2" x14ac:dyDescent="0.25">
      <c r="A287" s="21"/>
      <c r="B287" s="21"/>
      <c r="C287" s="19" t="s">
        <v>304</v>
      </c>
      <c r="D287" s="21"/>
      <c r="E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.2" x14ac:dyDescent="0.25">
      <c r="A288" s="21"/>
      <c r="B288" s="21"/>
      <c r="C288" s="51" t="s">
        <v>307</v>
      </c>
      <c r="D288" s="21"/>
      <c r="E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.2" x14ac:dyDescent="0.25">
      <c r="A289" s="21"/>
      <c r="B289" s="21"/>
      <c r="C289" s="24" t="s">
        <v>307</v>
      </c>
      <c r="D289" s="21"/>
      <c r="E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2" x14ac:dyDescent="0.25">
      <c r="A290" s="21"/>
      <c r="B290" s="21"/>
      <c r="C290" s="24" t="s">
        <v>307</v>
      </c>
      <c r="D290" s="21"/>
      <c r="E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.2" x14ac:dyDescent="0.25">
      <c r="A291" s="21"/>
      <c r="B291" s="21"/>
      <c r="C291" s="24" t="s">
        <v>307</v>
      </c>
      <c r="D291" s="21"/>
      <c r="E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2" x14ac:dyDescent="0.25">
      <c r="A292" s="21"/>
      <c r="B292" s="21"/>
      <c r="C292" s="24" t="s">
        <v>307</v>
      </c>
      <c r="D292" s="21"/>
      <c r="E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.2" x14ac:dyDescent="0.25">
      <c r="A293" s="21"/>
      <c r="B293" s="21"/>
      <c r="C293" s="24" t="s">
        <v>307</v>
      </c>
      <c r="D293" s="21"/>
      <c r="E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.2" x14ac:dyDescent="0.25">
      <c r="A294" s="21"/>
      <c r="B294" s="21"/>
      <c r="C294" s="24" t="s">
        <v>307</v>
      </c>
      <c r="D294" s="21"/>
      <c r="E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.2" x14ac:dyDescent="0.25">
      <c r="A295" s="21"/>
      <c r="B295" s="21"/>
      <c r="C295" s="24" t="s">
        <v>307</v>
      </c>
      <c r="D295" s="21"/>
      <c r="E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.2" x14ac:dyDescent="0.25">
      <c r="A296" s="21"/>
      <c r="B296" s="21"/>
      <c r="C296" s="24" t="s">
        <v>307</v>
      </c>
      <c r="D296" s="21"/>
      <c r="E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.2" x14ac:dyDescent="0.25">
      <c r="A297" s="21"/>
      <c r="B297" s="21"/>
      <c r="C297" s="19" t="s">
        <v>307</v>
      </c>
      <c r="D297" s="21"/>
      <c r="E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.2" x14ac:dyDescent="0.25">
      <c r="A298" s="21"/>
      <c r="B298" s="21"/>
      <c r="C298" s="24" t="s">
        <v>307</v>
      </c>
      <c r="D298" s="21"/>
      <c r="E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.2" x14ac:dyDescent="0.25">
      <c r="A299" s="21"/>
      <c r="B299" s="21"/>
      <c r="C299" s="24" t="s">
        <v>307</v>
      </c>
      <c r="D299" s="21"/>
      <c r="E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.2" x14ac:dyDescent="0.25">
      <c r="A300" s="21"/>
      <c r="B300" s="21"/>
      <c r="C300" s="24" t="s">
        <v>307</v>
      </c>
      <c r="D300" s="21"/>
      <c r="E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.2" x14ac:dyDescent="0.25">
      <c r="A301" s="21"/>
      <c r="B301" s="21"/>
      <c r="C301" s="24" t="s">
        <v>307</v>
      </c>
      <c r="D301" s="21"/>
      <c r="E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.2" x14ac:dyDescent="0.25">
      <c r="A302" s="21"/>
      <c r="B302" s="21"/>
      <c r="C302" s="24" t="s">
        <v>307</v>
      </c>
      <c r="D302" s="21"/>
      <c r="E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.2" x14ac:dyDescent="0.25">
      <c r="A303" s="21"/>
      <c r="B303" s="21"/>
      <c r="C303" s="24" t="s">
        <v>307</v>
      </c>
      <c r="D303" s="21"/>
      <c r="E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.2" x14ac:dyDescent="0.25">
      <c r="A304" s="21"/>
      <c r="B304" s="21"/>
      <c r="C304" s="24" t="s">
        <v>307</v>
      </c>
      <c r="D304" s="21"/>
      <c r="E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.2" x14ac:dyDescent="0.25">
      <c r="A305" s="21"/>
      <c r="B305" s="21"/>
      <c r="C305" s="24" t="s">
        <v>307</v>
      </c>
      <c r="D305" s="21"/>
      <c r="E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.2" x14ac:dyDescent="0.25">
      <c r="A306" s="21"/>
      <c r="B306" s="21"/>
      <c r="C306" s="24" t="s">
        <v>307</v>
      </c>
      <c r="D306" s="21"/>
      <c r="E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.2" x14ac:dyDescent="0.25">
      <c r="A307" s="21"/>
      <c r="B307" s="21"/>
      <c r="C307" s="24" t="s">
        <v>307</v>
      </c>
      <c r="D307" s="21"/>
      <c r="E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.2" x14ac:dyDescent="0.25">
      <c r="A308" s="21"/>
      <c r="B308" s="21"/>
      <c r="C308" s="24" t="s">
        <v>307</v>
      </c>
      <c r="D308" s="21"/>
      <c r="E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.2" x14ac:dyDescent="0.25">
      <c r="A309" s="21"/>
      <c r="B309" s="21"/>
      <c r="C309" s="24" t="s">
        <v>307</v>
      </c>
      <c r="D309" s="21"/>
      <c r="E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.2" x14ac:dyDescent="0.25">
      <c r="A310" s="21"/>
      <c r="B310" s="21"/>
      <c r="C310" s="24" t="s">
        <v>307</v>
      </c>
      <c r="D310" s="21"/>
      <c r="E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.2" x14ac:dyDescent="0.25">
      <c r="A311" s="21"/>
      <c r="B311" s="21"/>
      <c r="C311" s="24" t="s">
        <v>307</v>
      </c>
      <c r="D311" s="21"/>
      <c r="E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.2" x14ac:dyDescent="0.25">
      <c r="A312" s="21"/>
      <c r="B312" s="21"/>
      <c r="C312" s="24" t="s">
        <v>307</v>
      </c>
      <c r="D312" s="21"/>
      <c r="E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.2" x14ac:dyDescent="0.25">
      <c r="A313" s="21"/>
      <c r="B313" s="21"/>
      <c r="C313" s="24" t="s">
        <v>307</v>
      </c>
      <c r="D313" s="21"/>
      <c r="E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.2" x14ac:dyDescent="0.25">
      <c r="A314" s="21"/>
      <c r="B314" s="21"/>
      <c r="C314" s="24" t="s">
        <v>307</v>
      </c>
      <c r="D314" s="21"/>
      <c r="E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.2" x14ac:dyDescent="0.25">
      <c r="A315" s="21"/>
      <c r="B315" s="21"/>
      <c r="C315" s="24" t="s">
        <v>307</v>
      </c>
      <c r="D315" s="21"/>
      <c r="E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.2" x14ac:dyDescent="0.25">
      <c r="A316" s="21"/>
      <c r="B316" s="21"/>
      <c r="C316" s="24" t="s">
        <v>307</v>
      </c>
      <c r="D316" s="21"/>
      <c r="E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.2" x14ac:dyDescent="0.25">
      <c r="A317" s="21"/>
      <c r="B317" s="21"/>
      <c r="C317" s="24" t="s">
        <v>307</v>
      </c>
      <c r="D317" s="21"/>
      <c r="E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.2" x14ac:dyDescent="0.25">
      <c r="A318" s="21"/>
      <c r="B318" s="21"/>
      <c r="C318" s="24" t="s">
        <v>307</v>
      </c>
      <c r="D318" s="21"/>
      <c r="E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.2" x14ac:dyDescent="0.25">
      <c r="A319" s="21"/>
      <c r="B319" s="21"/>
      <c r="C319" s="24" t="s">
        <v>307</v>
      </c>
      <c r="D319" s="21"/>
      <c r="E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.2" x14ac:dyDescent="0.25">
      <c r="A320" s="21"/>
      <c r="B320" s="21"/>
      <c r="C320" s="24" t="s">
        <v>307</v>
      </c>
      <c r="D320" s="21"/>
      <c r="E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.2" x14ac:dyDescent="0.25">
      <c r="A321" s="21"/>
      <c r="B321" s="21"/>
      <c r="C321" s="19" t="s">
        <v>307</v>
      </c>
      <c r="D321" s="21"/>
      <c r="E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.2" x14ac:dyDescent="0.25">
      <c r="A322" s="21"/>
      <c r="B322" s="21"/>
      <c r="C322" s="19" t="s">
        <v>307</v>
      </c>
      <c r="D322" s="21"/>
      <c r="E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.2" x14ac:dyDescent="0.25">
      <c r="A323" s="21"/>
      <c r="B323" s="21"/>
      <c r="C323" s="19" t="s">
        <v>307</v>
      </c>
      <c r="D323" s="21"/>
      <c r="E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.2" x14ac:dyDescent="0.25">
      <c r="A324" s="21"/>
      <c r="B324" s="21"/>
      <c r="C324" s="19" t="s">
        <v>307</v>
      </c>
      <c r="D324" s="21"/>
      <c r="E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.2" x14ac:dyDescent="0.25">
      <c r="A325" s="21"/>
      <c r="B325" s="21"/>
      <c r="C325" s="19" t="s">
        <v>307</v>
      </c>
      <c r="D325" s="21"/>
      <c r="E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.2" x14ac:dyDescent="0.25">
      <c r="A326" s="21"/>
      <c r="B326" s="21"/>
      <c r="C326" s="19" t="s">
        <v>134</v>
      </c>
      <c r="D326" s="21"/>
      <c r="E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.2" x14ac:dyDescent="0.25">
      <c r="A327" s="21"/>
      <c r="B327" s="21"/>
      <c r="C327" s="19" t="s">
        <v>134</v>
      </c>
      <c r="D327" s="21"/>
      <c r="E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.2" x14ac:dyDescent="0.25">
      <c r="A328" s="21"/>
      <c r="B328" s="21"/>
      <c r="C328" s="19" t="s">
        <v>134</v>
      </c>
      <c r="D328" s="21"/>
      <c r="E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.2" x14ac:dyDescent="0.25">
      <c r="A329" s="21"/>
      <c r="B329" s="21"/>
      <c r="C329" s="19" t="s">
        <v>134</v>
      </c>
      <c r="D329" s="21"/>
      <c r="E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.2" x14ac:dyDescent="0.25">
      <c r="A330" s="21"/>
      <c r="B330" s="21"/>
      <c r="C330" s="19" t="s">
        <v>134</v>
      </c>
      <c r="D330" s="21"/>
      <c r="E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.2" x14ac:dyDescent="0.25">
      <c r="A331" s="21"/>
      <c r="B331" s="21"/>
      <c r="C331" s="19" t="s">
        <v>134</v>
      </c>
      <c r="D331" s="21"/>
      <c r="E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.2" x14ac:dyDescent="0.25">
      <c r="A332" s="21"/>
      <c r="B332" s="21"/>
      <c r="C332" s="19" t="s">
        <v>134</v>
      </c>
      <c r="D332" s="21"/>
      <c r="E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.2" x14ac:dyDescent="0.25">
      <c r="A333" s="21"/>
      <c r="B333" s="21"/>
      <c r="C333" s="19" t="s">
        <v>134</v>
      </c>
      <c r="D333" s="21"/>
      <c r="E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.2" x14ac:dyDescent="0.25">
      <c r="A334" s="21"/>
      <c r="B334" s="21"/>
      <c r="C334" s="55"/>
      <c r="D334" s="21"/>
      <c r="E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.2" x14ac:dyDescent="0.25">
      <c r="A335" s="21"/>
      <c r="B335" s="21"/>
      <c r="C335" s="10" t="s">
        <v>4</v>
      </c>
      <c r="D335" s="21"/>
      <c r="E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.2" x14ac:dyDescent="0.25">
      <c r="A336" s="21"/>
      <c r="B336" s="21"/>
      <c r="C336" s="19" t="s">
        <v>304</v>
      </c>
      <c r="D336" s="21"/>
      <c r="E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2" x14ac:dyDescent="0.25">
      <c r="A337" s="21"/>
      <c r="B337" s="21"/>
      <c r="C337" s="51" t="s">
        <v>307</v>
      </c>
      <c r="D337" s="21"/>
      <c r="E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.2" x14ac:dyDescent="0.25">
      <c r="A338" s="21"/>
      <c r="B338" s="21"/>
      <c r="C338" s="24" t="s">
        <v>307</v>
      </c>
      <c r="D338" s="21"/>
      <c r="E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.2" x14ac:dyDescent="0.25">
      <c r="A339" s="21"/>
      <c r="B339" s="21"/>
      <c r="C339" s="24" t="s">
        <v>307</v>
      </c>
      <c r="D339" s="21"/>
      <c r="E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.2" x14ac:dyDescent="0.25">
      <c r="A340" s="21"/>
      <c r="B340" s="21"/>
      <c r="C340" s="24" t="s">
        <v>307</v>
      </c>
      <c r="D340" s="21"/>
      <c r="E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.2" x14ac:dyDescent="0.25">
      <c r="A341" s="21"/>
      <c r="B341" s="21"/>
      <c r="C341" s="24" t="s">
        <v>307</v>
      </c>
      <c r="D341" s="21"/>
      <c r="E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.2" x14ac:dyDescent="0.25">
      <c r="A342" s="21"/>
      <c r="B342" s="21"/>
      <c r="C342" s="24" t="s">
        <v>307</v>
      </c>
      <c r="D342" s="21"/>
      <c r="E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.2" x14ac:dyDescent="0.25">
      <c r="A343" s="21"/>
      <c r="B343" s="21"/>
      <c r="C343" s="24" t="s">
        <v>307</v>
      </c>
      <c r="D343" s="21"/>
      <c r="E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.2" x14ac:dyDescent="0.25">
      <c r="A344" s="21"/>
      <c r="B344" s="21"/>
      <c r="C344" s="24" t="s">
        <v>307</v>
      </c>
      <c r="D344" s="21"/>
      <c r="E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.2" x14ac:dyDescent="0.25">
      <c r="A345" s="21"/>
      <c r="B345" s="21"/>
      <c r="C345" s="24" t="s">
        <v>307</v>
      </c>
      <c r="D345" s="21"/>
      <c r="E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.2" x14ac:dyDescent="0.25">
      <c r="A346" s="21"/>
      <c r="B346" s="21"/>
      <c r="C346" s="19" t="s">
        <v>307</v>
      </c>
      <c r="D346" s="21"/>
      <c r="E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.2" x14ac:dyDescent="0.25">
      <c r="A347" s="21"/>
      <c r="B347" s="21"/>
      <c r="C347" s="24" t="s">
        <v>307</v>
      </c>
      <c r="D347" s="21"/>
      <c r="E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.2" x14ac:dyDescent="0.25">
      <c r="A348" s="21"/>
      <c r="B348" s="21"/>
      <c r="C348" s="24" t="s">
        <v>307</v>
      </c>
      <c r="D348" s="21"/>
      <c r="E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.2" x14ac:dyDescent="0.25">
      <c r="A349" s="21"/>
      <c r="B349" s="21"/>
      <c r="C349" s="24" t="s">
        <v>307</v>
      </c>
      <c r="D349" s="21"/>
      <c r="E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.2" x14ac:dyDescent="0.25">
      <c r="A350" s="21"/>
      <c r="B350" s="21"/>
      <c r="C350" s="24" t="s">
        <v>307</v>
      </c>
      <c r="D350" s="21"/>
      <c r="E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.2" x14ac:dyDescent="0.25">
      <c r="A351" s="21"/>
      <c r="B351" s="21"/>
      <c r="C351" s="24" t="s">
        <v>307</v>
      </c>
      <c r="D351" s="21"/>
      <c r="E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.2" x14ac:dyDescent="0.25">
      <c r="A352" s="21"/>
      <c r="B352" s="21"/>
      <c r="C352" s="24" t="s">
        <v>307</v>
      </c>
      <c r="D352" s="21"/>
      <c r="E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.2" x14ac:dyDescent="0.25">
      <c r="A353" s="21"/>
      <c r="B353" s="21"/>
      <c r="C353" s="24" t="s">
        <v>307</v>
      </c>
      <c r="D353" s="21"/>
      <c r="E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.2" x14ac:dyDescent="0.25">
      <c r="A354" s="21"/>
      <c r="B354" s="21"/>
      <c r="C354" s="24" t="s">
        <v>307</v>
      </c>
      <c r="D354" s="21"/>
      <c r="E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.2" x14ac:dyDescent="0.25">
      <c r="A355" s="21"/>
      <c r="B355" s="21"/>
      <c r="C355" s="24" t="s">
        <v>307</v>
      </c>
      <c r="D355" s="21"/>
      <c r="E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.2" x14ac:dyDescent="0.25">
      <c r="A356" s="21"/>
      <c r="B356" s="21"/>
      <c r="C356" s="24" t="s">
        <v>307</v>
      </c>
      <c r="D356" s="21"/>
      <c r="E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.2" x14ac:dyDescent="0.25">
      <c r="A357" s="21"/>
      <c r="B357" s="21"/>
      <c r="C357" s="24" t="s">
        <v>307</v>
      </c>
      <c r="D357" s="21"/>
      <c r="E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.2" x14ac:dyDescent="0.25">
      <c r="A358" s="21"/>
      <c r="B358" s="21"/>
      <c r="C358" s="24" t="s">
        <v>307</v>
      </c>
      <c r="D358" s="21"/>
      <c r="E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.2" x14ac:dyDescent="0.25">
      <c r="A359" s="21"/>
      <c r="B359" s="21"/>
      <c r="C359" s="24" t="s">
        <v>307</v>
      </c>
      <c r="D359" s="21"/>
      <c r="E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.2" x14ac:dyDescent="0.25">
      <c r="A360" s="21"/>
      <c r="B360" s="21"/>
      <c r="C360" s="24" t="s">
        <v>307</v>
      </c>
      <c r="D360" s="21"/>
      <c r="E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.2" x14ac:dyDescent="0.25">
      <c r="A361" s="21"/>
      <c r="B361" s="21"/>
      <c r="C361" s="24" t="s">
        <v>307</v>
      </c>
      <c r="D361" s="21"/>
      <c r="E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.2" x14ac:dyDescent="0.25">
      <c r="A362" s="21"/>
      <c r="B362" s="21"/>
      <c r="C362" s="24" t="s">
        <v>307</v>
      </c>
      <c r="D362" s="21"/>
      <c r="E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.2" x14ac:dyDescent="0.25">
      <c r="A363" s="21"/>
      <c r="B363" s="21"/>
      <c r="C363" s="24" t="s">
        <v>307</v>
      </c>
      <c r="D363" s="21"/>
      <c r="E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.2" x14ac:dyDescent="0.25">
      <c r="A364" s="21"/>
      <c r="B364" s="21"/>
      <c r="C364" s="24" t="s">
        <v>307</v>
      </c>
      <c r="D364" s="21"/>
      <c r="E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.2" x14ac:dyDescent="0.25">
      <c r="A365" s="21"/>
      <c r="B365" s="21"/>
      <c r="C365" s="24" t="s">
        <v>307</v>
      </c>
      <c r="D365" s="21"/>
      <c r="E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2" x14ac:dyDescent="0.25">
      <c r="A366" s="21"/>
      <c r="B366" s="21"/>
      <c r="C366" s="24" t="s">
        <v>307</v>
      </c>
      <c r="D366" s="21"/>
      <c r="E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.2" x14ac:dyDescent="0.25">
      <c r="A367" s="21"/>
      <c r="B367" s="21"/>
      <c r="C367" s="24" t="s">
        <v>307</v>
      </c>
      <c r="D367" s="21"/>
      <c r="E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.2" x14ac:dyDescent="0.25">
      <c r="A368" s="21"/>
      <c r="B368" s="21"/>
      <c r="C368" s="24" t="s">
        <v>307</v>
      </c>
      <c r="D368" s="21"/>
      <c r="E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.2" x14ac:dyDescent="0.25">
      <c r="A369" s="21"/>
      <c r="B369" s="21"/>
      <c r="C369" s="24" t="s">
        <v>307</v>
      </c>
      <c r="D369" s="21"/>
      <c r="E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.2" x14ac:dyDescent="0.25">
      <c r="A370" s="21"/>
      <c r="B370" s="21"/>
      <c r="C370" s="19" t="s">
        <v>307</v>
      </c>
      <c r="D370" s="21"/>
      <c r="E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.2" x14ac:dyDescent="0.25">
      <c r="A371" s="21"/>
      <c r="B371" s="21"/>
      <c r="C371" s="19" t="s">
        <v>307</v>
      </c>
      <c r="D371" s="21"/>
      <c r="E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.2" x14ac:dyDescent="0.25">
      <c r="A372" s="21"/>
      <c r="B372" s="21"/>
      <c r="C372" s="19" t="s">
        <v>307</v>
      </c>
      <c r="D372" s="21"/>
      <c r="E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.2" x14ac:dyDescent="0.25">
      <c r="A373" s="21"/>
      <c r="B373" s="21"/>
      <c r="C373" s="19" t="s">
        <v>307</v>
      </c>
      <c r="D373" s="21"/>
      <c r="E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.2" x14ac:dyDescent="0.25">
      <c r="A374" s="21"/>
      <c r="B374" s="21"/>
      <c r="C374" s="19" t="s">
        <v>307</v>
      </c>
      <c r="D374" s="21"/>
      <c r="E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.2" x14ac:dyDescent="0.25">
      <c r="A375" s="21"/>
      <c r="B375" s="21"/>
      <c r="C375" s="19" t="s">
        <v>134</v>
      </c>
      <c r="D375" s="21"/>
      <c r="E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.2" x14ac:dyDescent="0.25">
      <c r="A376" s="21"/>
      <c r="B376" s="21"/>
      <c r="C376" s="19" t="s">
        <v>134</v>
      </c>
      <c r="D376" s="21"/>
      <c r="E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.2" x14ac:dyDescent="0.25">
      <c r="A377" s="21"/>
      <c r="B377" s="21"/>
      <c r="C377" s="19" t="s">
        <v>134</v>
      </c>
      <c r="D377" s="21"/>
      <c r="E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.2" x14ac:dyDescent="0.25">
      <c r="A378" s="21"/>
      <c r="B378" s="21"/>
      <c r="C378" s="19" t="s">
        <v>134</v>
      </c>
      <c r="D378" s="21"/>
      <c r="E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.2" x14ac:dyDescent="0.25">
      <c r="A379" s="21"/>
      <c r="B379" s="21"/>
      <c r="C379" s="19" t="s">
        <v>134</v>
      </c>
      <c r="D379" s="21"/>
      <c r="E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.2" x14ac:dyDescent="0.25">
      <c r="A380" s="21"/>
      <c r="B380" s="21"/>
      <c r="C380" s="19" t="s">
        <v>134</v>
      </c>
      <c r="D380" s="21"/>
      <c r="E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.2" x14ac:dyDescent="0.25">
      <c r="A381" s="21"/>
      <c r="B381" s="21"/>
      <c r="C381" s="19" t="s">
        <v>134</v>
      </c>
      <c r="D381" s="21"/>
      <c r="E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.2" x14ac:dyDescent="0.25">
      <c r="A382" s="21"/>
      <c r="B382" s="21"/>
      <c r="C382" s="19" t="s">
        <v>134</v>
      </c>
      <c r="D382" s="21"/>
      <c r="E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.2" x14ac:dyDescent="0.25">
      <c r="A383" s="21"/>
      <c r="B383" s="21"/>
      <c r="C383" s="55"/>
      <c r="D383" s="21"/>
      <c r="E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.2" x14ac:dyDescent="0.25">
      <c r="A384" s="21"/>
      <c r="B384" s="21"/>
      <c r="C384" s="10" t="s">
        <v>4</v>
      </c>
      <c r="D384" s="21"/>
      <c r="E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.2" x14ac:dyDescent="0.25">
      <c r="A385" s="21"/>
      <c r="B385" s="21"/>
      <c r="C385" s="19" t="s">
        <v>134</v>
      </c>
      <c r="D385" s="21"/>
      <c r="E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.2" x14ac:dyDescent="0.25">
      <c r="A386" s="21"/>
      <c r="B386" s="21"/>
      <c r="C386" s="19" t="s">
        <v>543</v>
      </c>
      <c r="D386" s="21"/>
      <c r="E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.2" x14ac:dyDescent="0.25">
      <c r="A387" s="21"/>
      <c r="B387" s="21"/>
      <c r="C387" s="19" t="s">
        <v>543</v>
      </c>
      <c r="D387" s="21"/>
      <c r="E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.2" x14ac:dyDescent="0.25">
      <c r="A388" s="21"/>
      <c r="B388" s="21"/>
      <c r="C388" s="19" t="s">
        <v>543</v>
      </c>
      <c r="D388" s="21"/>
      <c r="E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.2" x14ac:dyDescent="0.25">
      <c r="A389" s="21"/>
      <c r="B389" s="21"/>
      <c r="C389" s="19" t="s">
        <v>543</v>
      </c>
      <c r="D389" s="21"/>
      <c r="E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.2" x14ac:dyDescent="0.25">
      <c r="A390" s="21"/>
      <c r="B390" s="21"/>
      <c r="C390" s="19" t="s">
        <v>543</v>
      </c>
      <c r="D390" s="21"/>
      <c r="E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.2" x14ac:dyDescent="0.25">
      <c r="A391" s="21"/>
      <c r="B391" s="21"/>
      <c r="C391" s="19" t="s">
        <v>543</v>
      </c>
      <c r="D391" s="21"/>
      <c r="E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.2" x14ac:dyDescent="0.25">
      <c r="A392" s="21"/>
      <c r="B392" s="21"/>
      <c r="C392" s="19" t="s">
        <v>544</v>
      </c>
      <c r="D392" s="21"/>
      <c r="E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.2" x14ac:dyDescent="0.25">
      <c r="A393" s="21"/>
      <c r="B393" s="21"/>
      <c r="C393" s="19" t="s">
        <v>278</v>
      </c>
      <c r="D393" s="21"/>
      <c r="E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.2" x14ac:dyDescent="0.25">
      <c r="A394" s="21"/>
      <c r="B394" s="21"/>
      <c r="C394" s="19" t="s">
        <v>545</v>
      </c>
      <c r="D394" s="21"/>
      <c r="E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.2" x14ac:dyDescent="0.25">
      <c r="A395" s="21"/>
      <c r="B395" s="21"/>
      <c r="C395" s="19" t="s">
        <v>546</v>
      </c>
      <c r="D395" s="21"/>
      <c r="E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.2" x14ac:dyDescent="0.25">
      <c r="A396" s="21"/>
      <c r="B396" s="21"/>
      <c r="C396" s="19" t="s">
        <v>546</v>
      </c>
      <c r="D396" s="21"/>
      <c r="E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.2" x14ac:dyDescent="0.25">
      <c r="A397" s="21"/>
      <c r="B397" s="21"/>
      <c r="C397" s="19" t="s">
        <v>547</v>
      </c>
      <c r="D397" s="21"/>
      <c r="E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.2" x14ac:dyDescent="0.25">
      <c r="A398" s="21"/>
      <c r="B398" s="21"/>
      <c r="C398" s="19" t="s">
        <v>548</v>
      </c>
      <c r="D398" s="21"/>
      <c r="E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.2" x14ac:dyDescent="0.25">
      <c r="A399" s="21"/>
      <c r="B399" s="21"/>
      <c r="C399" s="19" t="s">
        <v>549</v>
      </c>
      <c r="D399" s="21"/>
      <c r="E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.2" x14ac:dyDescent="0.25">
      <c r="A400" s="21"/>
      <c r="B400" s="21"/>
      <c r="C400" s="24" t="s">
        <v>550</v>
      </c>
      <c r="D400" s="21"/>
      <c r="E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.2" x14ac:dyDescent="0.25">
      <c r="A401" s="21"/>
      <c r="B401" s="21"/>
      <c r="C401" s="19" t="s">
        <v>551</v>
      </c>
      <c r="D401" s="21"/>
      <c r="E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.2" x14ac:dyDescent="0.25">
      <c r="A402" s="21"/>
      <c r="B402" s="21"/>
      <c r="C402" s="19" t="s">
        <v>552</v>
      </c>
      <c r="D402" s="21"/>
      <c r="E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.2" x14ac:dyDescent="0.25">
      <c r="A403" s="21"/>
      <c r="B403" s="21"/>
      <c r="C403" s="19" t="s">
        <v>531</v>
      </c>
      <c r="D403" s="21"/>
      <c r="E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.2" x14ac:dyDescent="0.25">
      <c r="A404" s="21"/>
      <c r="B404" s="21"/>
      <c r="C404" s="19" t="s">
        <v>553</v>
      </c>
      <c r="D404" s="21"/>
      <c r="E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.2" x14ac:dyDescent="0.25">
      <c r="A405" s="21"/>
      <c r="B405" s="21"/>
      <c r="C405" s="19" t="s">
        <v>554</v>
      </c>
      <c r="D405" s="21"/>
      <c r="E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.2" x14ac:dyDescent="0.25">
      <c r="A406" s="21"/>
      <c r="B406" s="21"/>
      <c r="C406" s="19" t="s">
        <v>555</v>
      </c>
      <c r="D406" s="21"/>
      <c r="E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.2" x14ac:dyDescent="0.25">
      <c r="A407" s="21"/>
      <c r="B407" s="21"/>
      <c r="C407" s="55"/>
      <c r="D407" s="21"/>
      <c r="E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.2" x14ac:dyDescent="0.25">
      <c r="A408" s="21"/>
      <c r="B408" s="21"/>
      <c r="C408" s="10" t="s">
        <v>4</v>
      </c>
      <c r="D408" s="21"/>
      <c r="E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.2" x14ac:dyDescent="0.25">
      <c r="A409" s="21"/>
      <c r="B409" s="21"/>
      <c r="C409" s="19" t="s">
        <v>134</v>
      </c>
      <c r="D409" s="21"/>
      <c r="E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.2" x14ac:dyDescent="0.25">
      <c r="A410" s="21"/>
      <c r="B410" s="21"/>
      <c r="C410" s="19" t="s">
        <v>543</v>
      </c>
      <c r="D410" s="21"/>
      <c r="E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.2" x14ac:dyDescent="0.25">
      <c r="A411" s="21"/>
      <c r="B411" s="21"/>
      <c r="C411" s="19" t="s">
        <v>543</v>
      </c>
      <c r="D411" s="21"/>
      <c r="E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.2" x14ac:dyDescent="0.25">
      <c r="A412" s="21"/>
      <c r="B412" s="21"/>
      <c r="C412" s="19" t="s">
        <v>543</v>
      </c>
      <c r="D412" s="21"/>
      <c r="E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.2" x14ac:dyDescent="0.25">
      <c r="A413" s="21"/>
      <c r="B413" s="21"/>
      <c r="C413" s="19" t="s">
        <v>543</v>
      </c>
      <c r="D413" s="21"/>
      <c r="E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.2" x14ac:dyDescent="0.25">
      <c r="A414" s="21"/>
      <c r="B414" s="21"/>
      <c r="C414" s="19" t="s">
        <v>543</v>
      </c>
      <c r="D414" s="21"/>
      <c r="E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.2" x14ac:dyDescent="0.25">
      <c r="A415" s="21"/>
      <c r="B415" s="21"/>
      <c r="C415" s="19" t="s">
        <v>543</v>
      </c>
      <c r="D415" s="21"/>
      <c r="E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.2" x14ac:dyDescent="0.25">
      <c r="A416" s="21"/>
      <c r="B416" s="21"/>
      <c r="C416" s="19" t="s">
        <v>544</v>
      </c>
      <c r="D416" s="21"/>
      <c r="E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.2" x14ac:dyDescent="0.25">
      <c r="A417" s="21"/>
      <c r="B417" s="21"/>
      <c r="C417" s="19" t="s">
        <v>278</v>
      </c>
      <c r="D417" s="21"/>
      <c r="E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.2" x14ac:dyDescent="0.25">
      <c r="A418" s="21"/>
      <c r="B418" s="21"/>
      <c r="C418" s="19" t="s">
        <v>545</v>
      </c>
      <c r="D418" s="21"/>
      <c r="E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.2" x14ac:dyDescent="0.25">
      <c r="A419" s="21"/>
      <c r="B419" s="21"/>
      <c r="C419" s="19" t="s">
        <v>546</v>
      </c>
      <c r="D419" s="21"/>
      <c r="E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.2" x14ac:dyDescent="0.25">
      <c r="A420" s="21"/>
      <c r="B420" s="21"/>
      <c r="C420" s="19" t="s">
        <v>546</v>
      </c>
      <c r="D420" s="21"/>
      <c r="E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.2" x14ac:dyDescent="0.25">
      <c r="A421" s="21"/>
      <c r="B421" s="21"/>
      <c r="C421" s="19" t="s">
        <v>547</v>
      </c>
      <c r="D421" s="21"/>
      <c r="E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.2" x14ac:dyDescent="0.25">
      <c r="A422" s="21"/>
      <c r="B422" s="21"/>
      <c r="C422" s="19" t="s">
        <v>548</v>
      </c>
      <c r="D422" s="21"/>
      <c r="E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.2" x14ac:dyDescent="0.25">
      <c r="A423" s="21"/>
      <c r="B423" s="21"/>
      <c r="C423" s="19" t="s">
        <v>549</v>
      </c>
      <c r="D423" s="21"/>
      <c r="E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.2" x14ac:dyDescent="0.25">
      <c r="A424" s="21"/>
      <c r="B424" s="21"/>
      <c r="C424" s="24" t="s">
        <v>550</v>
      </c>
      <c r="D424" s="21"/>
      <c r="E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.2" x14ac:dyDescent="0.25">
      <c r="A425" s="21"/>
      <c r="B425" s="21"/>
      <c r="C425" s="19" t="s">
        <v>551</v>
      </c>
      <c r="D425" s="21"/>
      <c r="E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.2" x14ac:dyDescent="0.25">
      <c r="A426" s="21"/>
      <c r="B426" s="21"/>
      <c r="C426" s="19" t="s">
        <v>552</v>
      </c>
      <c r="D426" s="21"/>
      <c r="E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.2" x14ac:dyDescent="0.25">
      <c r="A427" s="21"/>
      <c r="B427" s="21"/>
      <c r="C427" s="19" t="s">
        <v>531</v>
      </c>
      <c r="D427" s="21"/>
      <c r="E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.2" x14ac:dyDescent="0.25">
      <c r="A428" s="21"/>
      <c r="B428" s="21"/>
      <c r="C428" s="19" t="s">
        <v>553</v>
      </c>
      <c r="D428" s="21"/>
      <c r="E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.2" x14ac:dyDescent="0.25">
      <c r="A429" s="21"/>
      <c r="B429" s="21"/>
      <c r="C429" s="19" t="s">
        <v>554</v>
      </c>
      <c r="D429" s="21"/>
      <c r="E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.2" x14ac:dyDescent="0.25">
      <c r="A430" s="21"/>
      <c r="B430" s="21"/>
      <c r="C430" s="19" t="s">
        <v>555</v>
      </c>
      <c r="D430" s="21"/>
      <c r="E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.2" x14ac:dyDescent="0.25">
      <c r="A431" s="21"/>
      <c r="B431" s="21"/>
      <c r="C431" s="67"/>
      <c r="D431" s="21"/>
      <c r="E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2" x14ac:dyDescent="0.25">
      <c r="A432" s="21"/>
      <c r="B432" s="21"/>
      <c r="C432" s="67"/>
      <c r="D432" s="21"/>
      <c r="E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.2" x14ac:dyDescent="0.25">
      <c r="A433" s="21"/>
      <c r="B433" s="21"/>
      <c r="C433" s="67"/>
      <c r="D433" s="21"/>
      <c r="E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.2" x14ac:dyDescent="0.25">
      <c r="A434" s="21"/>
      <c r="B434" s="21"/>
      <c r="C434" s="67"/>
      <c r="D434" s="21"/>
      <c r="E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2" x14ac:dyDescent="0.25">
      <c r="A435" s="21"/>
      <c r="B435" s="21"/>
      <c r="C435" s="67"/>
      <c r="D435" s="21"/>
      <c r="E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2" x14ac:dyDescent="0.25">
      <c r="A436" s="21"/>
      <c r="B436" s="21"/>
      <c r="C436" s="67"/>
      <c r="D436" s="21"/>
      <c r="E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2" x14ac:dyDescent="0.25">
      <c r="A437" s="21"/>
      <c r="B437" s="21"/>
      <c r="C437" s="67"/>
      <c r="D437" s="21"/>
      <c r="E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.2" x14ac:dyDescent="0.25">
      <c r="A438" s="21"/>
      <c r="B438" s="21"/>
      <c r="C438" s="67"/>
      <c r="D438" s="21"/>
      <c r="E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.2" x14ac:dyDescent="0.25">
      <c r="A439" s="21"/>
      <c r="B439" s="21"/>
      <c r="C439" s="67"/>
      <c r="D439" s="21"/>
      <c r="E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.2" x14ac:dyDescent="0.25">
      <c r="A440" s="21"/>
      <c r="B440" s="21"/>
      <c r="C440" s="67"/>
      <c r="D440" s="21"/>
      <c r="E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2" x14ac:dyDescent="0.25">
      <c r="A441" s="21"/>
      <c r="B441" s="21"/>
      <c r="C441" s="67"/>
      <c r="D441" s="21"/>
      <c r="E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.2" x14ac:dyDescent="0.25">
      <c r="A442" s="21"/>
      <c r="B442" s="21"/>
      <c r="C442" s="67"/>
      <c r="D442" s="21"/>
      <c r="E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.2" x14ac:dyDescent="0.25">
      <c r="A443" s="21"/>
      <c r="B443" s="21"/>
      <c r="C443" s="67"/>
      <c r="D443" s="21"/>
      <c r="E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.2" x14ac:dyDescent="0.25">
      <c r="A444" s="21"/>
      <c r="B444" s="21"/>
      <c r="C444" s="67"/>
      <c r="D444" s="21"/>
      <c r="E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.2" x14ac:dyDescent="0.25">
      <c r="A445" s="21"/>
      <c r="B445" s="21"/>
      <c r="C445" s="67"/>
      <c r="D445" s="21"/>
      <c r="E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.2" x14ac:dyDescent="0.25">
      <c r="A446" s="21"/>
      <c r="B446" s="21"/>
      <c r="C446" s="67"/>
      <c r="D446" s="21"/>
      <c r="E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.2" x14ac:dyDescent="0.25">
      <c r="A447" s="21"/>
      <c r="B447" s="21"/>
      <c r="C447" s="67"/>
      <c r="D447" s="21"/>
      <c r="E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.2" x14ac:dyDescent="0.25">
      <c r="A448" s="21"/>
      <c r="B448" s="21"/>
      <c r="C448" s="67"/>
      <c r="D448" s="21"/>
      <c r="E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2" x14ac:dyDescent="0.25">
      <c r="A449" s="21"/>
      <c r="B449" s="21"/>
      <c r="C449" s="67"/>
      <c r="D449" s="21"/>
      <c r="E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2" x14ac:dyDescent="0.25">
      <c r="A450" s="21"/>
      <c r="B450" s="21"/>
      <c r="C450" s="67"/>
      <c r="D450" s="21"/>
      <c r="E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.2" x14ac:dyDescent="0.25">
      <c r="A451" s="21"/>
      <c r="B451" s="21"/>
      <c r="C451" s="67"/>
      <c r="D451" s="21"/>
      <c r="E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2" x14ac:dyDescent="0.25">
      <c r="A452" s="21"/>
      <c r="B452" s="21"/>
      <c r="C452" s="67"/>
      <c r="D452" s="21"/>
      <c r="E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.2" x14ac:dyDescent="0.25">
      <c r="A453" s="21"/>
      <c r="B453" s="21"/>
      <c r="C453" s="67"/>
      <c r="D453" s="21"/>
      <c r="E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.2" x14ac:dyDescent="0.25">
      <c r="A454" s="21"/>
      <c r="B454" s="21"/>
      <c r="C454" s="67"/>
      <c r="D454" s="21"/>
      <c r="E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.2" x14ac:dyDescent="0.25">
      <c r="A455" s="21"/>
      <c r="B455" s="21"/>
      <c r="C455" s="67"/>
      <c r="D455" s="21"/>
      <c r="E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.2" x14ac:dyDescent="0.25">
      <c r="A456" s="21"/>
      <c r="B456" s="21"/>
      <c r="C456" s="67"/>
      <c r="D456" s="21"/>
      <c r="E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.2" x14ac:dyDescent="0.25">
      <c r="A457" s="21"/>
      <c r="B457" s="21"/>
      <c r="C457" s="67"/>
      <c r="D457" s="21"/>
      <c r="E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.2" x14ac:dyDescent="0.25">
      <c r="A458" s="21"/>
      <c r="B458" s="21"/>
      <c r="C458" s="67"/>
      <c r="D458" s="21"/>
      <c r="E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.2" x14ac:dyDescent="0.25">
      <c r="A459" s="21"/>
      <c r="B459" s="21"/>
      <c r="C459" s="67"/>
      <c r="D459" s="21"/>
      <c r="E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.2" x14ac:dyDescent="0.25">
      <c r="A460" s="21"/>
      <c r="B460" s="21"/>
      <c r="C460" s="67"/>
      <c r="D460" s="21"/>
      <c r="E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2" x14ac:dyDescent="0.25">
      <c r="A461" s="21"/>
      <c r="B461" s="21"/>
      <c r="C461" s="67"/>
      <c r="D461" s="21"/>
      <c r="E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.2" x14ac:dyDescent="0.25">
      <c r="A462" s="21"/>
      <c r="B462" s="21"/>
      <c r="C462" s="67"/>
      <c r="D462" s="21"/>
      <c r="E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2" x14ac:dyDescent="0.25">
      <c r="A463" s="21"/>
      <c r="B463" s="21"/>
      <c r="C463" s="67"/>
      <c r="D463" s="21"/>
      <c r="E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2" x14ac:dyDescent="0.25">
      <c r="A464" s="21"/>
      <c r="B464" s="21"/>
      <c r="C464" s="67"/>
      <c r="D464" s="21"/>
      <c r="E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2" x14ac:dyDescent="0.25">
      <c r="A465" s="21"/>
      <c r="B465" s="21"/>
      <c r="C465" s="67"/>
      <c r="D465" s="21"/>
      <c r="E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2" x14ac:dyDescent="0.25">
      <c r="A466" s="21"/>
      <c r="B466" s="21"/>
      <c r="C466" s="67"/>
      <c r="D466" s="21"/>
      <c r="E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2" x14ac:dyDescent="0.25">
      <c r="A467" s="21"/>
      <c r="B467" s="21"/>
      <c r="C467" s="67"/>
      <c r="D467" s="21"/>
      <c r="E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2" x14ac:dyDescent="0.25">
      <c r="A468" s="21"/>
      <c r="B468" s="21"/>
      <c r="C468" s="67"/>
      <c r="D468" s="21"/>
      <c r="E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.2" x14ac:dyDescent="0.25">
      <c r="A469" s="21"/>
      <c r="B469" s="21"/>
      <c r="C469" s="67"/>
      <c r="D469" s="21"/>
      <c r="E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2" x14ac:dyDescent="0.25">
      <c r="A470" s="21"/>
      <c r="B470" s="21"/>
      <c r="C470" s="67"/>
      <c r="D470" s="21"/>
      <c r="E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2" x14ac:dyDescent="0.25">
      <c r="A471" s="21"/>
      <c r="B471" s="21"/>
      <c r="C471" s="67"/>
      <c r="D471" s="21"/>
      <c r="E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2" x14ac:dyDescent="0.25">
      <c r="A472" s="21"/>
      <c r="B472" s="21"/>
      <c r="C472" s="67"/>
      <c r="D472" s="21"/>
      <c r="E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2" x14ac:dyDescent="0.25">
      <c r="A473" s="21"/>
      <c r="B473" s="21"/>
      <c r="C473" s="67"/>
      <c r="D473" s="21"/>
      <c r="E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2" x14ac:dyDescent="0.25">
      <c r="A474" s="21"/>
      <c r="B474" s="21"/>
      <c r="C474" s="67"/>
      <c r="D474" s="21"/>
      <c r="E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.2" x14ac:dyDescent="0.25">
      <c r="A475" s="21"/>
      <c r="B475" s="21"/>
      <c r="C475" s="67"/>
      <c r="D475" s="21"/>
      <c r="E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2" x14ac:dyDescent="0.25">
      <c r="A476" s="21"/>
      <c r="B476" s="21"/>
      <c r="C476" s="67"/>
      <c r="D476" s="21"/>
      <c r="E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.2" x14ac:dyDescent="0.25">
      <c r="A477" s="21"/>
      <c r="B477" s="21"/>
      <c r="C477" s="67"/>
      <c r="D477" s="21"/>
      <c r="E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.2" x14ac:dyDescent="0.25">
      <c r="A478" s="21"/>
      <c r="B478" s="21"/>
      <c r="C478" s="67"/>
      <c r="D478" s="21"/>
      <c r="E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2" x14ac:dyDescent="0.25">
      <c r="A479" s="21"/>
      <c r="B479" s="21"/>
      <c r="C479" s="67"/>
      <c r="D479" s="21"/>
      <c r="E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2" x14ac:dyDescent="0.25">
      <c r="A480" s="21"/>
      <c r="B480" s="21"/>
      <c r="C480" s="67"/>
      <c r="D480" s="21"/>
      <c r="E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2" x14ac:dyDescent="0.25">
      <c r="A481" s="21"/>
      <c r="B481" s="21"/>
      <c r="C481" s="67"/>
      <c r="D481" s="21"/>
      <c r="E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2" x14ac:dyDescent="0.25">
      <c r="A482" s="21"/>
      <c r="B482" s="21"/>
      <c r="C482" s="67"/>
      <c r="D482" s="21"/>
      <c r="E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2" x14ac:dyDescent="0.25">
      <c r="A483" s="21"/>
      <c r="B483" s="21"/>
      <c r="C483" s="67"/>
      <c r="D483" s="21"/>
      <c r="E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2" x14ac:dyDescent="0.25">
      <c r="A484" s="21"/>
      <c r="B484" s="21"/>
      <c r="C484" s="67"/>
      <c r="D484" s="21"/>
      <c r="E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2" x14ac:dyDescent="0.25">
      <c r="A485" s="21"/>
      <c r="B485" s="21"/>
      <c r="C485" s="67"/>
      <c r="D485" s="21"/>
      <c r="E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2" x14ac:dyDescent="0.25">
      <c r="A486" s="21"/>
      <c r="B486" s="21"/>
      <c r="C486" s="67"/>
      <c r="D486" s="21"/>
      <c r="E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.2" x14ac:dyDescent="0.25">
      <c r="A487" s="21"/>
      <c r="B487" s="21"/>
      <c r="C487" s="67"/>
      <c r="D487" s="21"/>
      <c r="E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2" x14ac:dyDescent="0.25">
      <c r="A488" s="21"/>
      <c r="B488" s="21"/>
      <c r="C488" s="67"/>
      <c r="D488" s="21"/>
      <c r="E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.2" x14ac:dyDescent="0.25">
      <c r="A489" s="21"/>
      <c r="B489" s="21"/>
      <c r="C489" s="67"/>
      <c r="D489" s="21"/>
      <c r="E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2" x14ac:dyDescent="0.25">
      <c r="A490" s="21"/>
      <c r="B490" s="21"/>
      <c r="C490" s="67"/>
      <c r="D490" s="21"/>
      <c r="E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.2" x14ac:dyDescent="0.25">
      <c r="A491" s="21"/>
      <c r="B491" s="21"/>
      <c r="C491" s="67"/>
      <c r="D491" s="21"/>
      <c r="E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.2" x14ac:dyDescent="0.25">
      <c r="A492" s="21"/>
      <c r="B492" s="21"/>
      <c r="C492" s="67"/>
      <c r="D492" s="21"/>
      <c r="E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.2" x14ac:dyDescent="0.25">
      <c r="A493" s="21"/>
      <c r="B493" s="21"/>
      <c r="C493" s="67"/>
      <c r="D493" s="21"/>
      <c r="E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.2" x14ac:dyDescent="0.25">
      <c r="A494" s="21"/>
      <c r="B494" s="21"/>
      <c r="C494" s="67"/>
      <c r="D494" s="21"/>
      <c r="E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.2" x14ac:dyDescent="0.25">
      <c r="A495" s="21"/>
      <c r="B495" s="21"/>
      <c r="C495" s="67"/>
      <c r="D495" s="21"/>
      <c r="E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.2" x14ac:dyDescent="0.25">
      <c r="A496" s="21"/>
      <c r="B496" s="21"/>
      <c r="C496" s="67"/>
      <c r="D496" s="21"/>
      <c r="E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.2" x14ac:dyDescent="0.25">
      <c r="A497" s="21"/>
      <c r="B497" s="21"/>
      <c r="C497" s="67"/>
      <c r="D497" s="21"/>
      <c r="E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.2" x14ac:dyDescent="0.25">
      <c r="A498" s="21"/>
      <c r="B498" s="21"/>
      <c r="C498" s="67"/>
      <c r="D498" s="21"/>
      <c r="E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2" x14ac:dyDescent="0.25">
      <c r="A499" s="21"/>
      <c r="B499" s="21"/>
      <c r="C499" s="67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.2" x14ac:dyDescent="0.25">
      <c r="A500" s="21"/>
      <c r="B500" s="21"/>
      <c r="C500" s="67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.2" x14ac:dyDescent="0.25">
      <c r="A501" s="21"/>
      <c r="B501" s="21"/>
      <c r="C501" s="67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.2" x14ac:dyDescent="0.25">
      <c r="A502" s="21"/>
      <c r="B502" s="21"/>
      <c r="C502" s="67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.2" x14ac:dyDescent="0.25">
      <c r="A503" s="21"/>
      <c r="B503" s="21"/>
      <c r="C503" s="67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.2" x14ac:dyDescent="0.25">
      <c r="A504" s="21"/>
      <c r="B504" s="21"/>
      <c r="C504" s="67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.2" x14ac:dyDescent="0.25">
      <c r="A505" s="21"/>
      <c r="B505" s="21"/>
      <c r="C505" s="67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2" x14ac:dyDescent="0.25">
      <c r="A506" s="21"/>
      <c r="B506" s="21"/>
      <c r="C506" s="67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.2" x14ac:dyDescent="0.25">
      <c r="A507" s="21"/>
      <c r="B507" s="21"/>
      <c r="C507" s="67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2" x14ac:dyDescent="0.25">
      <c r="A508" s="21"/>
      <c r="B508" s="21"/>
      <c r="C508" s="67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.2" x14ac:dyDescent="0.25">
      <c r="A509" s="21"/>
      <c r="B509" s="21"/>
      <c r="C509" s="67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.2" x14ac:dyDescent="0.25">
      <c r="A510" s="21"/>
      <c r="B510" s="21"/>
      <c r="C510" s="67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.2" x14ac:dyDescent="0.25">
      <c r="A511" s="21"/>
      <c r="B511" s="21"/>
      <c r="C511" s="67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.2" x14ac:dyDescent="0.25">
      <c r="A512" s="21"/>
      <c r="B512" s="21"/>
      <c r="C512" s="67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2" x14ac:dyDescent="0.25">
      <c r="A513" s="21"/>
      <c r="B513" s="21"/>
      <c r="C513" s="67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2" x14ac:dyDescent="0.25">
      <c r="A514" s="21"/>
      <c r="B514" s="21"/>
      <c r="C514" s="67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2" x14ac:dyDescent="0.25">
      <c r="A515" s="21"/>
      <c r="B515" s="21"/>
      <c r="C515" s="67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.2" x14ac:dyDescent="0.25">
      <c r="A516" s="21"/>
      <c r="B516" s="21"/>
      <c r="C516" s="67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2" x14ac:dyDescent="0.25">
      <c r="A517" s="21"/>
      <c r="B517" s="21"/>
      <c r="C517" s="67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.2" x14ac:dyDescent="0.25">
      <c r="A518" s="21"/>
      <c r="B518" s="21"/>
      <c r="C518" s="67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2" x14ac:dyDescent="0.25">
      <c r="A519" s="21"/>
      <c r="B519" s="21"/>
      <c r="C519" s="67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2" x14ac:dyDescent="0.25">
      <c r="A520" s="21"/>
      <c r="B520" s="21"/>
      <c r="C520" s="67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2" x14ac:dyDescent="0.25">
      <c r="A521" s="21"/>
      <c r="B521" s="21"/>
      <c r="C521" s="67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.2" x14ac:dyDescent="0.25">
      <c r="A522" s="21"/>
      <c r="B522" s="21"/>
      <c r="C522" s="67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.2" x14ac:dyDescent="0.25">
      <c r="A523" s="21"/>
      <c r="B523" s="21"/>
      <c r="C523" s="67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2" x14ac:dyDescent="0.25">
      <c r="A524" s="21"/>
      <c r="B524" s="21"/>
      <c r="C524" s="67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2" x14ac:dyDescent="0.25">
      <c r="A525" s="21"/>
      <c r="B525" s="21"/>
      <c r="C525" s="67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.2" x14ac:dyDescent="0.25">
      <c r="A526" s="21"/>
      <c r="B526" s="21"/>
      <c r="C526" s="67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.2" x14ac:dyDescent="0.25">
      <c r="A527" s="21"/>
      <c r="B527" s="21"/>
      <c r="C527" s="67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2" x14ac:dyDescent="0.25">
      <c r="A528" s="21"/>
      <c r="B528" s="21"/>
      <c r="C528" s="67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.2" x14ac:dyDescent="0.25">
      <c r="A529" s="21"/>
      <c r="B529" s="21"/>
      <c r="C529" s="67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.2" x14ac:dyDescent="0.25">
      <c r="A530" s="21"/>
      <c r="B530" s="21"/>
      <c r="C530" s="67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.2" x14ac:dyDescent="0.25">
      <c r="A531" s="21"/>
      <c r="B531" s="21"/>
      <c r="C531" s="67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2" x14ac:dyDescent="0.25">
      <c r="A532" s="21"/>
      <c r="B532" s="21"/>
      <c r="C532" s="67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2" x14ac:dyDescent="0.25">
      <c r="A533" s="21"/>
      <c r="B533" s="21"/>
      <c r="C533" s="67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2" x14ac:dyDescent="0.25">
      <c r="A534" s="21"/>
      <c r="B534" s="21"/>
      <c r="C534" s="67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2" x14ac:dyDescent="0.25">
      <c r="A535" s="21"/>
      <c r="B535" s="21"/>
      <c r="C535" s="67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2" x14ac:dyDescent="0.25">
      <c r="A536" s="21"/>
      <c r="B536" s="21"/>
      <c r="C536" s="67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2" x14ac:dyDescent="0.25">
      <c r="A537" s="21"/>
      <c r="B537" s="21"/>
      <c r="C537" s="67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2" x14ac:dyDescent="0.25">
      <c r="A538" s="21"/>
      <c r="B538" s="21"/>
      <c r="C538" s="67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2" x14ac:dyDescent="0.25">
      <c r="A539" s="21"/>
      <c r="B539" s="21"/>
      <c r="C539" s="67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.2" x14ac:dyDescent="0.25">
      <c r="A540" s="21"/>
      <c r="B540" s="21"/>
      <c r="C540" s="67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.2" x14ac:dyDescent="0.25">
      <c r="A541" s="21"/>
      <c r="B541" s="21"/>
      <c r="C541" s="67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2" x14ac:dyDescent="0.25">
      <c r="A542" s="21"/>
      <c r="B542" s="21"/>
      <c r="C542" s="67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2" x14ac:dyDescent="0.25">
      <c r="A543" s="21"/>
      <c r="B543" s="21"/>
      <c r="C543" s="67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.2" x14ac:dyDescent="0.25">
      <c r="A544" s="21"/>
      <c r="B544" s="21"/>
      <c r="C544" s="67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2" x14ac:dyDescent="0.25">
      <c r="A545" s="21"/>
      <c r="B545" s="21"/>
      <c r="C545" s="67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2" x14ac:dyDescent="0.25">
      <c r="A546" s="21"/>
      <c r="B546" s="21"/>
      <c r="C546" s="67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2" x14ac:dyDescent="0.25">
      <c r="A547" s="21"/>
      <c r="B547" s="21"/>
      <c r="C547" s="67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.2" x14ac:dyDescent="0.25">
      <c r="A548" s="21"/>
      <c r="B548" s="21"/>
      <c r="C548" s="67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.2" x14ac:dyDescent="0.25">
      <c r="A549" s="21"/>
      <c r="B549" s="21"/>
      <c r="C549" s="67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.2" x14ac:dyDescent="0.25">
      <c r="A550" s="21"/>
      <c r="B550" s="21"/>
      <c r="C550" s="67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.2" x14ac:dyDescent="0.25">
      <c r="A551" s="21"/>
      <c r="B551" s="21"/>
      <c r="C551" s="67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.2" x14ac:dyDescent="0.25">
      <c r="A552" s="21"/>
      <c r="B552" s="21"/>
      <c r="C552" s="67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.2" x14ac:dyDescent="0.25">
      <c r="A553" s="21"/>
      <c r="B553" s="21"/>
      <c r="C553" s="67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.2" x14ac:dyDescent="0.25">
      <c r="A554" s="21"/>
      <c r="B554" s="21"/>
      <c r="C554" s="67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.2" x14ac:dyDescent="0.25">
      <c r="A555" s="21"/>
      <c r="B555" s="21"/>
      <c r="C555" s="67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.2" x14ac:dyDescent="0.25">
      <c r="A556" s="21"/>
      <c r="B556" s="21"/>
      <c r="C556" s="67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.2" x14ac:dyDescent="0.25">
      <c r="A557" s="21"/>
      <c r="B557" s="21"/>
      <c r="C557" s="67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.2" x14ac:dyDescent="0.25">
      <c r="A558" s="21"/>
      <c r="B558" s="21"/>
      <c r="C558" s="67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.2" x14ac:dyDescent="0.25">
      <c r="A559" s="21"/>
      <c r="B559" s="21"/>
      <c r="C559" s="67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.2" x14ac:dyDescent="0.25">
      <c r="A560" s="21"/>
      <c r="B560" s="21"/>
      <c r="C560" s="67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.2" x14ac:dyDescent="0.25">
      <c r="A561" s="21"/>
      <c r="B561" s="21"/>
      <c r="C561" s="67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.2" x14ac:dyDescent="0.25">
      <c r="A562" s="21"/>
      <c r="B562" s="21"/>
      <c r="C562" s="67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.2" x14ac:dyDescent="0.25">
      <c r="A563" s="21"/>
      <c r="B563" s="21"/>
      <c r="C563" s="67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.2" x14ac:dyDescent="0.25">
      <c r="A564" s="21"/>
      <c r="B564" s="21"/>
      <c r="C564" s="67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.2" x14ac:dyDescent="0.25">
      <c r="A565" s="21"/>
      <c r="B565" s="21"/>
      <c r="C565" s="67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.2" x14ac:dyDescent="0.25">
      <c r="A566" s="21"/>
      <c r="B566" s="21"/>
      <c r="C566" s="67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.2" x14ac:dyDescent="0.25">
      <c r="A567" s="21"/>
      <c r="B567" s="21"/>
      <c r="C567" s="67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.2" x14ac:dyDescent="0.25">
      <c r="A568" s="21"/>
      <c r="B568" s="21"/>
      <c r="C568" s="67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.2" x14ac:dyDescent="0.25">
      <c r="A569" s="21"/>
      <c r="B569" s="21"/>
      <c r="C569" s="67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.2" x14ac:dyDescent="0.25">
      <c r="A570" s="21"/>
      <c r="B570" s="21"/>
      <c r="C570" s="67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.2" x14ac:dyDescent="0.25">
      <c r="A571" s="21"/>
      <c r="B571" s="21"/>
      <c r="C571" s="67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.2" x14ac:dyDescent="0.25">
      <c r="A572" s="21"/>
      <c r="B572" s="21"/>
      <c r="C572" s="67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.2" x14ac:dyDescent="0.25">
      <c r="A573" s="21"/>
      <c r="B573" s="21"/>
      <c r="C573" s="67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.2" x14ac:dyDescent="0.25">
      <c r="A574" s="21"/>
      <c r="B574" s="21"/>
      <c r="C574" s="67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.2" x14ac:dyDescent="0.25">
      <c r="A575" s="21"/>
      <c r="B575" s="21"/>
      <c r="C575" s="67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.2" x14ac:dyDescent="0.25">
      <c r="A576" s="21"/>
      <c r="B576" s="21"/>
      <c r="C576" s="67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.2" x14ac:dyDescent="0.25">
      <c r="A577" s="21"/>
      <c r="B577" s="21"/>
      <c r="C577" s="67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.2" x14ac:dyDescent="0.25">
      <c r="A578" s="21"/>
      <c r="B578" s="21"/>
      <c r="C578" s="67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.2" x14ac:dyDescent="0.25">
      <c r="A579" s="21"/>
      <c r="B579" s="21"/>
      <c r="C579" s="67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.2" x14ac:dyDescent="0.25">
      <c r="A580" s="21"/>
      <c r="B580" s="21"/>
      <c r="C580" s="67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.2" x14ac:dyDescent="0.25">
      <c r="A581" s="21"/>
      <c r="B581" s="21"/>
      <c r="C581" s="67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.2" x14ac:dyDescent="0.25">
      <c r="A582" s="21"/>
      <c r="B582" s="21"/>
      <c r="C582" s="67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.2" x14ac:dyDescent="0.25">
      <c r="A583" s="21"/>
      <c r="B583" s="21"/>
      <c r="C583" s="67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.2" x14ac:dyDescent="0.25">
      <c r="A584" s="21"/>
      <c r="B584" s="21"/>
      <c r="C584" s="67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.2" x14ac:dyDescent="0.25">
      <c r="A585" s="21"/>
      <c r="B585" s="21"/>
      <c r="C585" s="67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.2" x14ac:dyDescent="0.25">
      <c r="A586" s="21"/>
      <c r="B586" s="21"/>
      <c r="C586" s="67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.2" x14ac:dyDescent="0.25">
      <c r="A587" s="21"/>
      <c r="B587" s="21"/>
      <c r="C587" s="67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.2" x14ac:dyDescent="0.25">
      <c r="A588" s="21"/>
      <c r="B588" s="21"/>
      <c r="C588" s="67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.2" x14ac:dyDescent="0.25">
      <c r="A589" s="21"/>
      <c r="B589" s="21"/>
      <c r="C589" s="67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.2" x14ac:dyDescent="0.25">
      <c r="A590" s="21"/>
      <c r="B590" s="21"/>
      <c r="C590" s="67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.2" x14ac:dyDescent="0.25">
      <c r="A591" s="21"/>
      <c r="B591" s="21"/>
      <c r="C591" s="67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.2" x14ac:dyDescent="0.25">
      <c r="A592" s="21"/>
      <c r="B592" s="21"/>
      <c r="C592" s="67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.2" x14ac:dyDescent="0.25">
      <c r="A593" s="21"/>
      <c r="B593" s="21"/>
      <c r="C593" s="67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.2" x14ac:dyDescent="0.25">
      <c r="A594" s="21"/>
      <c r="B594" s="21"/>
      <c r="C594" s="67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.2" x14ac:dyDescent="0.25">
      <c r="A595" s="21"/>
      <c r="B595" s="21"/>
      <c r="C595" s="67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.2" x14ac:dyDescent="0.25">
      <c r="A596" s="21"/>
      <c r="B596" s="21"/>
      <c r="C596" s="67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.2" x14ac:dyDescent="0.25">
      <c r="A597" s="21"/>
      <c r="B597" s="21"/>
      <c r="C597" s="67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.2" x14ac:dyDescent="0.25">
      <c r="A598" s="21"/>
      <c r="B598" s="21"/>
      <c r="C598" s="67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.2" x14ac:dyDescent="0.25">
      <c r="A599" s="21"/>
      <c r="B599" s="21"/>
      <c r="C599" s="67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.2" x14ac:dyDescent="0.25">
      <c r="A600" s="21"/>
      <c r="B600" s="21"/>
      <c r="C600" s="67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.2" x14ac:dyDescent="0.25">
      <c r="A601" s="21"/>
      <c r="B601" s="21"/>
      <c r="C601" s="67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.2" x14ac:dyDescent="0.25">
      <c r="A602" s="21"/>
      <c r="B602" s="21"/>
      <c r="C602" s="67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.2" x14ac:dyDescent="0.25">
      <c r="A603" s="21"/>
      <c r="B603" s="21"/>
      <c r="C603" s="67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.2" x14ac:dyDescent="0.25">
      <c r="A604" s="21"/>
      <c r="B604" s="21"/>
      <c r="C604" s="67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.2" x14ac:dyDescent="0.25">
      <c r="A605" s="21"/>
      <c r="B605" s="21"/>
      <c r="C605" s="67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.2" x14ac:dyDescent="0.25">
      <c r="A606" s="21"/>
      <c r="B606" s="21"/>
      <c r="C606" s="67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.2" x14ac:dyDescent="0.25">
      <c r="A607" s="21"/>
      <c r="B607" s="21"/>
      <c r="C607" s="67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.2" x14ac:dyDescent="0.25">
      <c r="A608" s="21"/>
      <c r="B608" s="21"/>
      <c r="C608" s="67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.2" x14ac:dyDescent="0.25">
      <c r="A609" s="21"/>
      <c r="B609" s="21"/>
      <c r="C609" s="67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.2" x14ac:dyDescent="0.25">
      <c r="A610" s="21"/>
      <c r="B610" s="21"/>
      <c r="C610" s="67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.2" x14ac:dyDescent="0.25">
      <c r="A611" s="21"/>
      <c r="B611" s="21"/>
      <c r="C611" s="67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.2" x14ac:dyDescent="0.25">
      <c r="A612" s="21"/>
      <c r="B612" s="21"/>
      <c r="C612" s="67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.2" x14ac:dyDescent="0.25">
      <c r="A613" s="21"/>
      <c r="B613" s="21"/>
      <c r="C613" s="67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.2" x14ac:dyDescent="0.25">
      <c r="A614" s="21"/>
      <c r="B614" s="21"/>
      <c r="C614" s="67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.2" x14ac:dyDescent="0.25">
      <c r="A615" s="21"/>
      <c r="B615" s="21"/>
      <c r="C615" s="67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.2" x14ac:dyDescent="0.25">
      <c r="A616" s="21"/>
      <c r="B616" s="21"/>
      <c r="C616" s="67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.2" x14ac:dyDescent="0.25">
      <c r="A617" s="21"/>
      <c r="B617" s="21"/>
      <c r="C617" s="67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.2" x14ac:dyDescent="0.25">
      <c r="A618" s="21"/>
      <c r="B618" s="21"/>
      <c r="C618" s="67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.2" x14ac:dyDescent="0.25">
      <c r="A619" s="21"/>
      <c r="B619" s="21"/>
      <c r="C619" s="67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.2" x14ac:dyDescent="0.25">
      <c r="A620" s="21"/>
      <c r="B620" s="21"/>
      <c r="C620" s="67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.2" x14ac:dyDescent="0.25">
      <c r="A621" s="21"/>
      <c r="B621" s="21"/>
      <c r="C621" s="67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.2" x14ac:dyDescent="0.25">
      <c r="A622" s="21"/>
      <c r="B622" s="21"/>
      <c r="C622" s="67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.2" x14ac:dyDescent="0.25">
      <c r="A623" s="21"/>
      <c r="B623" s="21"/>
      <c r="C623" s="67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.2" x14ac:dyDescent="0.25">
      <c r="A624" s="21"/>
      <c r="B624" s="21"/>
      <c r="C624" s="67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.2" x14ac:dyDescent="0.25">
      <c r="A625" s="21"/>
      <c r="B625" s="21"/>
      <c r="C625" s="67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.2" x14ac:dyDescent="0.25">
      <c r="A626" s="21"/>
      <c r="B626" s="21"/>
      <c r="C626" s="67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.2" x14ac:dyDescent="0.25">
      <c r="A627" s="21"/>
      <c r="B627" s="21"/>
      <c r="C627" s="67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.2" x14ac:dyDescent="0.25">
      <c r="A628" s="21"/>
      <c r="B628" s="21"/>
      <c r="C628" s="67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.2" x14ac:dyDescent="0.25">
      <c r="A629" s="21"/>
      <c r="B629" s="21"/>
      <c r="C629" s="67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.2" x14ac:dyDescent="0.25">
      <c r="A630" s="21"/>
      <c r="B630" s="21"/>
      <c r="C630" s="67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.2" x14ac:dyDescent="0.25">
      <c r="A631" s="21"/>
      <c r="B631" s="21"/>
      <c r="C631" s="67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.2" x14ac:dyDescent="0.25">
      <c r="A632" s="21"/>
      <c r="B632" s="21"/>
      <c r="C632" s="67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.2" x14ac:dyDescent="0.25">
      <c r="A633" s="21"/>
      <c r="B633" s="21"/>
      <c r="C633" s="67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.2" x14ac:dyDescent="0.25">
      <c r="A634" s="21"/>
      <c r="B634" s="21"/>
      <c r="C634" s="67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.2" x14ac:dyDescent="0.25">
      <c r="A635" s="21"/>
      <c r="B635" s="21"/>
      <c r="C635" s="67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.2" x14ac:dyDescent="0.25">
      <c r="A636" s="21"/>
      <c r="B636" s="21"/>
      <c r="C636" s="67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.2" x14ac:dyDescent="0.25">
      <c r="A637" s="21"/>
      <c r="B637" s="21"/>
      <c r="C637" s="67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.2" x14ac:dyDescent="0.25">
      <c r="A638" s="21"/>
      <c r="B638" s="21"/>
      <c r="C638" s="67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.2" x14ac:dyDescent="0.25">
      <c r="A639" s="21"/>
      <c r="B639" s="21"/>
      <c r="C639" s="67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.2" x14ac:dyDescent="0.25">
      <c r="A640" s="21"/>
      <c r="B640" s="21"/>
      <c r="C640" s="67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.2" x14ac:dyDescent="0.25">
      <c r="A641" s="21"/>
      <c r="B641" s="21"/>
      <c r="C641" s="67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.2" x14ac:dyDescent="0.25">
      <c r="A642" s="21"/>
      <c r="B642" s="21"/>
      <c r="C642" s="67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.2" x14ac:dyDescent="0.25">
      <c r="A643" s="21"/>
      <c r="B643" s="21"/>
      <c r="C643" s="67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.2" x14ac:dyDescent="0.25">
      <c r="A644" s="21"/>
      <c r="B644" s="21"/>
      <c r="C644" s="67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.2" x14ac:dyDescent="0.25">
      <c r="A645" s="21"/>
      <c r="B645" s="21"/>
      <c r="C645" s="67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.2" x14ac:dyDescent="0.25">
      <c r="A646" s="21"/>
      <c r="B646" s="21"/>
      <c r="C646" s="67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.2" x14ac:dyDescent="0.25">
      <c r="A647" s="21"/>
      <c r="B647" s="21"/>
      <c r="C647" s="67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.2" x14ac:dyDescent="0.25">
      <c r="A648" s="21"/>
      <c r="B648" s="21"/>
      <c r="C648" s="67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.2" x14ac:dyDescent="0.25">
      <c r="A649" s="21"/>
      <c r="B649" s="21"/>
      <c r="C649" s="67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.2" x14ac:dyDescent="0.25">
      <c r="A650" s="21"/>
      <c r="B650" s="21"/>
      <c r="C650" s="67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.2" x14ac:dyDescent="0.25">
      <c r="A651" s="21"/>
      <c r="B651" s="21"/>
      <c r="C651" s="67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.2" x14ac:dyDescent="0.25">
      <c r="A652" s="21"/>
      <c r="B652" s="21"/>
      <c r="C652" s="67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.2" x14ac:dyDescent="0.25">
      <c r="A653" s="21"/>
      <c r="B653" s="21"/>
      <c r="C653" s="67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.2" x14ac:dyDescent="0.25">
      <c r="A654" s="21"/>
      <c r="B654" s="21"/>
      <c r="C654" s="67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.2" x14ac:dyDescent="0.25">
      <c r="A655" s="21"/>
      <c r="B655" s="21"/>
      <c r="C655" s="67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.2" x14ac:dyDescent="0.25">
      <c r="A656" s="21"/>
      <c r="B656" s="21"/>
      <c r="C656" s="67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.2" x14ac:dyDescent="0.25">
      <c r="A657" s="21"/>
      <c r="B657" s="21"/>
      <c r="C657" s="67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.2" x14ac:dyDescent="0.25">
      <c r="A658" s="21"/>
      <c r="B658" s="21"/>
      <c r="C658" s="67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.2" x14ac:dyDescent="0.25">
      <c r="A659" s="21"/>
      <c r="B659" s="21"/>
      <c r="C659" s="67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.2" x14ac:dyDescent="0.25">
      <c r="A660" s="21"/>
      <c r="B660" s="21"/>
      <c r="C660" s="67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.2" x14ac:dyDescent="0.25">
      <c r="A661" s="21"/>
      <c r="B661" s="21"/>
      <c r="C661" s="67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.2" x14ac:dyDescent="0.25">
      <c r="A662" s="21"/>
      <c r="B662" s="21"/>
      <c r="C662" s="67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.2" x14ac:dyDescent="0.25">
      <c r="A663" s="21"/>
      <c r="B663" s="21"/>
      <c r="C663" s="67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.2" x14ac:dyDescent="0.25">
      <c r="A664" s="21"/>
      <c r="B664" s="21"/>
      <c r="C664" s="67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.2" x14ac:dyDescent="0.25">
      <c r="A665" s="21"/>
      <c r="B665" s="21"/>
      <c r="C665" s="67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.2" x14ac:dyDescent="0.25">
      <c r="A666" s="21"/>
      <c r="B666" s="21"/>
      <c r="C666" s="67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.2" x14ac:dyDescent="0.25">
      <c r="A667" s="21"/>
      <c r="B667" s="21"/>
      <c r="C667" s="67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.2" x14ac:dyDescent="0.25">
      <c r="A668" s="21"/>
      <c r="B668" s="21"/>
      <c r="C668" s="67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.2" x14ac:dyDescent="0.25">
      <c r="A669" s="21"/>
      <c r="B669" s="21"/>
      <c r="C669" s="67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.2" x14ac:dyDescent="0.25">
      <c r="A670" s="21"/>
      <c r="B670" s="21"/>
      <c r="C670" s="67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.2" x14ac:dyDescent="0.25">
      <c r="A671" s="21"/>
      <c r="B671" s="21"/>
      <c r="C671" s="67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.2" x14ac:dyDescent="0.25">
      <c r="A672" s="21"/>
      <c r="B672" s="21"/>
      <c r="C672" s="67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.2" x14ac:dyDescent="0.25">
      <c r="A673" s="21"/>
      <c r="B673" s="21"/>
      <c r="C673" s="67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.2" x14ac:dyDescent="0.25">
      <c r="A674" s="21"/>
      <c r="B674" s="21"/>
      <c r="C674" s="67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.2" x14ac:dyDescent="0.25">
      <c r="A675" s="21"/>
      <c r="B675" s="21"/>
      <c r="C675" s="67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.2" x14ac:dyDescent="0.25">
      <c r="A676" s="21"/>
      <c r="B676" s="21"/>
      <c r="C676" s="67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.2" x14ac:dyDescent="0.25">
      <c r="A677" s="21"/>
      <c r="B677" s="21"/>
      <c r="C677" s="67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.2" x14ac:dyDescent="0.25">
      <c r="A678" s="21"/>
      <c r="B678" s="21"/>
      <c r="C678" s="67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.2" x14ac:dyDescent="0.25">
      <c r="A679" s="21"/>
      <c r="B679" s="21"/>
      <c r="C679" s="67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.2" x14ac:dyDescent="0.25">
      <c r="A680" s="21"/>
      <c r="B680" s="21"/>
      <c r="C680" s="67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.2" x14ac:dyDescent="0.25">
      <c r="A681" s="21"/>
      <c r="B681" s="21"/>
      <c r="C681" s="67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.2" x14ac:dyDescent="0.25">
      <c r="A682" s="21"/>
      <c r="B682" s="21"/>
      <c r="C682" s="67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.2" x14ac:dyDescent="0.25">
      <c r="A683" s="21"/>
      <c r="B683" s="21"/>
      <c r="C683" s="67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.2" x14ac:dyDescent="0.25">
      <c r="A684" s="21"/>
      <c r="B684" s="21"/>
      <c r="C684" s="67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.2" x14ac:dyDescent="0.25">
      <c r="A685" s="21"/>
      <c r="B685" s="21"/>
      <c r="C685" s="67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.2" x14ac:dyDescent="0.25">
      <c r="A686" s="21"/>
      <c r="B686" s="21"/>
      <c r="C686" s="67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.2" x14ac:dyDescent="0.25">
      <c r="A687" s="21"/>
      <c r="B687" s="21"/>
      <c r="C687" s="67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.2" x14ac:dyDescent="0.25">
      <c r="A688" s="21"/>
      <c r="B688" s="21"/>
      <c r="C688" s="67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.2" x14ac:dyDescent="0.25">
      <c r="A689" s="21"/>
      <c r="B689" s="21"/>
      <c r="C689" s="67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.2" x14ac:dyDescent="0.25">
      <c r="A690" s="21"/>
      <c r="B690" s="21"/>
      <c r="C690" s="67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.2" x14ac:dyDescent="0.25">
      <c r="A691" s="21"/>
      <c r="B691" s="21"/>
      <c r="C691" s="67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.2" x14ac:dyDescent="0.25">
      <c r="A692" s="21"/>
      <c r="B692" s="21"/>
      <c r="C692" s="67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.2" x14ac:dyDescent="0.25">
      <c r="A693" s="21"/>
      <c r="B693" s="21"/>
      <c r="C693" s="67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.2" x14ac:dyDescent="0.25">
      <c r="A694" s="21"/>
      <c r="B694" s="21"/>
      <c r="C694" s="67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.2" x14ac:dyDescent="0.25">
      <c r="A695" s="21"/>
      <c r="B695" s="21"/>
      <c r="C695" s="67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.2" x14ac:dyDescent="0.25">
      <c r="A696" s="21"/>
      <c r="B696" s="21"/>
      <c r="C696" s="67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.2" x14ac:dyDescent="0.25">
      <c r="A697" s="21"/>
      <c r="B697" s="21"/>
      <c r="C697" s="67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.2" x14ac:dyDescent="0.25">
      <c r="A698" s="21"/>
      <c r="B698" s="21"/>
      <c r="C698" s="67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.2" x14ac:dyDescent="0.25">
      <c r="A699" s="21"/>
      <c r="B699" s="21"/>
      <c r="C699" s="67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.2" x14ac:dyDescent="0.25">
      <c r="A700" s="21"/>
      <c r="B700" s="21"/>
      <c r="C700" s="67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.2" x14ac:dyDescent="0.25">
      <c r="A701" s="21"/>
      <c r="B701" s="21"/>
      <c r="C701" s="67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.2" x14ac:dyDescent="0.25">
      <c r="A702" s="21"/>
      <c r="B702" s="21"/>
      <c r="C702" s="67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.2" x14ac:dyDescent="0.25">
      <c r="A703" s="21"/>
      <c r="B703" s="21"/>
      <c r="C703" s="67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.2" x14ac:dyDescent="0.25">
      <c r="A704" s="21"/>
      <c r="B704" s="21"/>
      <c r="C704" s="67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.2" x14ac:dyDescent="0.25">
      <c r="A705" s="21"/>
      <c r="B705" s="21"/>
      <c r="C705" s="67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.2" x14ac:dyDescent="0.25">
      <c r="A706" s="21"/>
      <c r="B706" s="21"/>
      <c r="C706" s="67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.2" x14ac:dyDescent="0.25">
      <c r="A707" s="21"/>
      <c r="B707" s="21"/>
      <c r="C707" s="67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.2" x14ac:dyDescent="0.25">
      <c r="A708" s="21"/>
      <c r="B708" s="21"/>
      <c r="C708" s="67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.2" x14ac:dyDescent="0.25">
      <c r="A709" s="21"/>
      <c r="B709" s="21"/>
      <c r="C709" s="67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.2" x14ac:dyDescent="0.25">
      <c r="A710" s="21"/>
      <c r="B710" s="21"/>
      <c r="C710" s="67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.2" x14ac:dyDescent="0.25">
      <c r="A711" s="21"/>
      <c r="B711" s="21"/>
      <c r="C711" s="67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.2" x14ac:dyDescent="0.25">
      <c r="A712" s="21"/>
      <c r="B712" s="21"/>
      <c r="C712" s="67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.2" x14ac:dyDescent="0.25">
      <c r="A713" s="21"/>
      <c r="B713" s="21"/>
      <c r="C713" s="67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.2" x14ac:dyDescent="0.25">
      <c r="A714" s="21"/>
      <c r="B714" s="21"/>
      <c r="C714" s="67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.2" x14ac:dyDescent="0.25">
      <c r="A715" s="21"/>
      <c r="B715" s="21"/>
      <c r="C715" s="67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.2" x14ac:dyDescent="0.25">
      <c r="A716" s="21"/>
      <c r="B716" s="21"/>
      <c r="C716" s="67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.2" x14ac:dyDescent="0.25">
      <c r="A717" s="21"/>
      <c r="B717" s="21"/>
      <c r="C717" s="67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.2" x14ac:dyDescent="0.25">
      <c r="A718" s="21"/>
      <c r="B718" s="21"/>
      <c r="C718" s="67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.2" x14ac:dyDescent="0.25">
      <c r="A719" s="21"/>
      <c r="B719" s="21"/>
      <c r="C719" s="67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.2" x14ac:dyDescent="0.25">
      <c r="A720" s="21"/>
      <c r="B720" s="21"/>
      <c r="C720" s="67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.2" x14ac:dyDescent="0.25">
      <c r="A721" s="21"/>
      <c r="B721" s="21"/>
      <c r="C721" s="67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.2" x14ac:dyDescent="0.25">
      <c r="A722" s="21"/>
      <c r="B722" s="21"/>
      <c r="C722" s="67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.2" x14ac:dyDescent="0.25">
      <c r="A723" s="21"/>
      <c r="B723" s="21"/>
      <c r="C723" s="67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.2" x14ac:dyDescent="0.25">
      <c r="A724" s="21"/>
      <c r="B724" s="21"/>
      <c r="C724" s="67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.2" x14ac:dyDescent="0.25">
      <c r="A725" s="21"/>
      <c r="B725" s="21"/>
      <c r="C725" s="67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.2" x14ac:dyDescent="0.25">
      <c r="A726" s="21"/>
      <c r="B726" s="21"/>
      <c r="C726" s="67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.2" x14ac:dyDescent="0.25">
      <c r="A727" s="21"/>
      <c r="B727" s="21"/>
      <c r="C727" s="67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.2" x14ac:dyDescent="0.25">
      <c r="A728" s="21"/>
      <c r="B728" s="21"/>
      <c r="C728" s="67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.2" x14ac:dyDescent="0.25">
      <c r="A729" s="21"/>
      <c r="B729" s="21"/>
      <c r="C729" s="67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.2" x14ac:dyDescent="0.25">
      <c r="A730" s="21"/>
      <c r="B730" s="21"/>
      <c r="C730" s="67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.2" x14ac:dyDescent="0.25">
      <c r="A731" s="21"/>
      <c r="B731" s="21"/>
      <c r="C731" s="67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.2" x14ac:dyDescent="0.25">
      <c r="A732" s="21"/>
      <c r="B732" s="21"/>
      <c r="C732" s="67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.2" x14ac:dyDescent="0.25">
      <c r="A733" s="21"/>
      <c r="B733" s="21"/>
      <c r="C733" s="67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.2" x14ac:dyDescent="0.25">
      <c r="A734" s="21"/>
      <c r="B734" s="21"/>
      <c r="C734" s="67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.2" x14ac:dyDescent="0.25">
      <c r="A735" s="21"/>
      <c r="B735" s="21"/>
      <c r="C735" s="67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.2" x14ac:dyDescent="0.25">
      <c r="A736" s="21"/>
      <c r="B736" s="21"/>
      <c r="C736" s="67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.2" x14ac:dyDescent="0.25">
      <c r="A737" s="21"/>
      <c r="B737" s="21"/>
      <c r="C737" s="67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.2" x14ac:dyDescent="0.25">
      <c r="A738" s="21"/>
      <c r="B738" s="21"/>
      <c r="C738" s="67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.2" x14ac:dyDescent="0.25">
      <c r="A739" s="21"/>
      <c r="B739" s="21"/>
      <c r="C739" s="67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.2" x14ac:dyDescent="0.25">
      <c r="A740" s="21"/>
      <c r="B740" s="21"/>
      <c r="C740" s="67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.2" x14ac:dyDescent="0.25">
      <c r="A741" s="21"/>
      <c r="B741" s="21"/>
      <c r="C741" s="67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.2" x14ac:dyDescent="0.25">
      <c r="A742" s="21"/>
      <c r="B742" s="21"/>
      <c r="C742" s="67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.2" x14ac:dyDescent="0.25">
      <c r="A743" s="21"/>
      <c r="B743" s="21"/>
      <c r="C743" s="67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.2" x14ac:dyDescent="0.25">
      <c r="A744" s="21"/>
      <c r="B744" s="21"/>
      <c r="C744" s="67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.2" x14ac:dyDescent="0.25">
      <c r="A745" s="21"/>
      <c r="B745" s="21"/>
      <c r="C745" s="67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.2" x14ac:dyDescent="0.25">
      <c r="A746" s="21"/>
      <c r="B746" s="21"/>
      <c r="C746" s="67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.2" x14ac:dyDescent="0.25">
      <c r="A747" s="21"/>
      <c r="B747" s="21"/>
      <c r="C747" s="67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.2" x14ac:dyDescent="0.25">
      <c r="A748" s="21"/>
      <c r="B748" s="21"/>
      <c r="C748" s="67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.2" x14ac:dyDescent="0.25">
      <c r="A749" s="21"/>
      <c r="B749" s="21"/>
      <c r="C749" s="67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.2" x14ac:dyDescent="0.25">
      <c r="A750" s="21"/>
      <c r="B750" s="21"/>
      <c r="C750" s="67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.2" x14ac:dyDescent="0.25">
      <c r="A751" s="21"/>
      <c r="B751" s="21"/>
      <c r="C751" s="67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.2" x14ac:dyDescent="0.25">
      <c r="A752" s="21"/>
      <c r="B752" s="21"/>
      <c r="C752" s="67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.2" x14ac:dyDescent="0.25">
      <c r="A753" s="21"/>
      <c r="B753" s="21"/>
      <c r="C753" s="67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.2" x14ac:dyDescent="0.25">
      <c r="A754" s="21"/>
      <c r="B754" s="21"/>
      <c r="C754" s="67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.2" x14ac:dyDescent="0.25">
      <c r="A755" s="21"/>
      <c r="B755" s="21"/>
      <c r="C755" s="67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.2" x14ac:dyDescent="0.25">
      <c r="A756" s="21"/>
      <c r="B756" s="21"/>
      <c r="C756" s="67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.2" x14ac:dyDescent="0.25">
      <c r="A757" s="21"/>
      <c r="B757" s="21"/>
      <c r="C757" s="67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.2" x14ac:dyDescent="0.25">
      <c r="A758" s="21"/>
      <c r="B758" s="21"/>
      <c r="C758" s="67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.2" x14ac:dyDescent="0.25">
      <c r="A759" s="21"/>
      <c r="B759" s="21"/>
      <c r="C759" s="67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.2" x14ac:dyDescent="0.25">
      <c r="A760" s="21"/>
      <c r="B760" s="21"/>
      <c r="C760" s="67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.2" x14ac:dyDescent="0.25">
      <c r="A761" s="21"/>
      <c r="B761" s="21"/>
      <c r="C761" s="67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.2" x14ac:dyDescent="0.25">
      <c r="A762" s="21"/>
      <c r="B762" s="21"/>
      <c r="C762" s="67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.2" x14ac:dyDescent="0.25">
      <c r="A763" s="21"/>
      <c r="B763" s="21"/>
      <c r="C763" s="67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.2" x14ac:dyDescent="0.25">
      <c r="A764" s="21"/>
      <c r="B764" s="21"/>
      <c r="C764" s="67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.2" x14ac:dyDescent="0.25">
      <c r="A765" s="21"/>
      <c r="B765" s="21"/>
      <c r="C765" s="67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.2" x14ac:dyDescent="0.25">
      <c r="A766" s="21"/>
      <c r="B766" s="21"/>
      <c r="C766" s="67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.2" x14ac:dyDescent="0.25">
      <c r="A767" s="21"/>
      <c r="B767" s="21"/>
      <c r="C767" s="67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.2" x14ac:dyDescent="0.25">
      <c r="A768" s="21"/>
      <c r="B768" s="21"/>
      <c r="C768" s="67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.2" x14ac:dyDescent="0.25">
      <c r="A769" s="21"/>
      <c r="B769" s="21"/>
      <c r="C769" s="67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.2" x14ac:dyDescent="0.25">
      <c r="A770" s="21"/>
      <c r="B770" s="21"/>
      <c r="C770" s="67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.2" x14ac:dyDescent="0.25">
      <c r="A771" s="21"/>
      <c r="B771" s="21"/>
      <c r="C771" s="67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.2" x14ac:dyDescent="0.25">
      <c r="A772" s="21"/>
      <c r="B772" s="21"/>
      <c r="C772" s="67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.2" x14ac:dyDescent="0.25">
      <c r="A773" s="21"/>
      <c r="B773" s="21"/>
      <c r="C773" s="67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.2" x14ac:dyDescent="0.25">
      <c r="A774" s="21"/>
      <c r="B774" s="21"/>
      <c r="C774" s="67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.2" x14ac:dyDescent="0.25">
      <c r="A775" s="21"/>
      <c r="B775" s="21"/>
      <c r="C775" s="67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.2" x14ac:dyDescent="0.25">
      <c r="A776" s="21"/>
      <c r="B776" s="21"/>
      <c r="C776" s="67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.2" x14ac:dyDescent="0.25">
      <c r="A777" s="21"/>
      <c r="B777" s="21"/>
      <c r="C777" s="67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.2" x14ac:dyDescent="0.25">
      <c r="A778" s="21"/>
      <c r="B778" s="21"/>
      <c r="C778" s="67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.2" x14ac:dyDescent="0.25">
      <c r="A779" s="21"/>
      <c r="B779" s="21"/>
      <c r="C779" s="67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.2" x14ac:dyDescent="0.25">
      <c r="A780" s="21"/>
      <c r="B780" s="21"/>
      <c r="C780" s="67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.2" x14ac:dyDescent="0.25">
      <c r="A781" s="21"/>
      <c r="B781" s="21"/>
      <c r="C781" s="67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.2" x14ac:dyDescent="0.25">
      <c r="A782" s="21"/>
      <c r="B782" s="21"/>
      <c r="C782" s="67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.2" x14ac:dyDescent="0.25">
      <c r="A783" s="21"/>
      <c r="B783" s="21"/>
      <c r="C783" s="67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.2" x14ac:dyDescent="0.25">
      <c r="A784" s="21"/>
      <c r="B784" s="21"/>
      <c r="C784" s="67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.2" x14ac:dyDescent="0.25">
      <c r="A785" s="21"/>
      <c r="B785" s="21"/>
      <c r="C785" s="67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.2" x14ac:dyDescent="0.25">
      <c r="A786" s="21"/>
      <c r="B786" s="21"/>
      <c r="C786" s="67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.2" x14ac:dyDescent="0.25">
      <c r="A787" s="21"/>
      <c r="B787" s="21"/>
      <c r="C787" s="67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.2" x14ac:dyDescent="0.25">
      <c r="A788" s="21"/>
      <c r="B788" s="21"/>
      <c r="C788" s="67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.2" x14ac:dyDescent="0.25">
      <c r="A789" s="21"/>
      <c r="B789" s="21"/>
      <c r="C789" s="67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.2" x14ac:dyDescent="0.25">
      <c r="A790" s="21"/>
      <c r="B790" s="21"/>
      <c r="C790" s="67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.2" x14ac:dyDescent="0.25">
      <c r="A791" s="21"/>
      <c r="B791" s="21"/>
      <c r="C791" s="67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.2" x14ac:dyDescent="0.25">
      <c r="A792" s="21"/>
      <c r="B792" s="21"/>
      <c r="C792" s="67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.2" x14ac:dyDescent="0.25">
      <c r="A793" s="21"/>
      <c r="B793" s="21"/>
      <c r="C793" s="67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.2" x14ac:dyDescent="0.25">
      <c r="A794" s="21"/>
      <c r="B794" s="21"/>
      <c r="C794" s="67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.2" x14ac:dyDescent="0.25">
      <c r="A795" s="21"/>
      <c r="B795" s="21"/>
      <c r="C795" s="67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.2" x14ac:dyDescent="0.25">
      <c r="A796" s="21"/>
      <c r="B796" s="21"/>
      <c r="C796" s="67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.2" x14ac:dyDescent="0.25">
      <c r="A797" s="21"/>
      <c r="B797" s="21"/>
      <c r="C797" s="67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.2" x14ac:dyDescent="0.25">
      <c r="A798" s="21"/>
      <c r="B798" s="21"/>
      <c r="C798" s="67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W1754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53.5546875" customWidth="1"/>
    <col min="3" max="3" width="18.109375" customWidth="1"/>
    <col min="4" max="4" width="22.33203125" customWidth="1"/>
    <col min="5" max="5" width="11.33203125" customWidth="1"/>
    <col min="6" max="6" width="10" customWidth="1"/>
    <col min="7" max="7" width="9.109375" customWidth="1"/>
    <col min="8" max="9" width="8.88671875" customWidth="1"/>
    <col min="10" max="10" width="9" customWidth="1"/>
    <col min="11" max="11" width="8.33203125" customWidth="1"/>
    <col min="12" max="12" width="8.44140625" customWidth="1"/>
    <col min="13" max="13" width="8.55468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4" t="s">
        <v>0</v>
      </c>
      <c r="B1" s="6" t="s">
        <v>2</v>
      </c>
      <c r="C1" s="10" t="s">
        <v>3</v>
      </c>
      <c r="D1" s="10" t="s">
        <v>4</v>
      </c>
      <c r="E1" s="4" t="s">
        <v>5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3">
        <v>1</v>
      </c>
      <c r="B2" s="22" t="s">
        <v>28</v>
      </c>
      <c r="C2" s="24"/>
      <c r="D2" s="24" t="s">
        <v>36</v>
      </c>
      <c r="E2" s="27" t="s">
        <v>40</v>
      </c>
      <c r="F2" s="13">
        <v>40</v>
      </c>
      <c r="G2" s="29"/>
      <c r="H2" s="29"/>
      <c r="I2" s="29"/>
      <c r="J2" s="29"/>
      <c r="K2" s="29"/>
      <c r="L2" s="29"/>
      <c r="M2" s="29"/>
      <c r="N2" s="29"/>
      <c r="O2" s="31"/>
      <c r="P2" s="31"/>
      <c r="Q2" s="31"/>
      <c r="R2" s="31"/>
      <c r="S2" s="31"/>
      <c r="T2" s="31"/>
      <c r="U2" s="31"/>
      <c r="V2" s="31"/>
      <c r="W2" s="31"/>
    </row>
    <row r="3" spans="1:23" ht="15.75" customHeight="1" x14ac:dyDescent="0.25">
      <c r="A3" s="13">
        <v>2</v>
      </c>
      <c r="B3" s="22" t="s">
        <v>56</v>
      </c>
      <c r="C3" s="24"/>
      <c r="D3" s="24" t="s">
        <v>36</v>
      </c>
      <c r="E3" s="27" t="s">
        <v>40</v>
      </c>
      <c r="F3" s="13">
        <v>30</v>
      </c>
      <c r="G3" s="29"/>
      <c r="H3" s="29"/>
      <c r="I3" s="29"/>
      <c r="J3" s="29"/>
      <c r="K3" s="29"/>
      <c r="L3" s="29"/>
      <c r="M3" s="29"/>
      <c r="N3" s="29"/>
      <c r="O3" s="31"/>
      <c r="P3" s="31"/>
      <c r="Q3" s="31"/>
      <c r="R3" s="31"/>
      <c r="S3" s="31"/>
      <c r="T3" s="31"/>
      <c r="U3" s="31"/>
      <c r="V3" s="31"/>
      <c r="W3" s="31"/>
    </row>
    <row r="4" spans="1:23" ht="15.75" customHeight="1" x14ac:dyDescent="0.25">
      <c r="A4" s="13">
        <v>3</v>
      </c>
      <c r="B4" s="22" t="s">
        <v>57</v>
      </c>
      <c r="C4" s="24"/>
      <c r="D4" s="24" t="s">
        <v>36</v>
      </c>
      <c r="E4" s="27" t="s">
        <v>40</v>
      </c>
      <c r="F4" s="13">
        <v>35</v>
      </c>
      <c r="G4" s="29"/>
      <c r="H4" s="29"/>
      <c r="I4" s="29"/>
      <c r="J4" s="29"/>
      <c r="K4" s="29"/>
      <c r="L4" s="29"/>
      <c r="M4" s="29"/>
      <c r="N4" s="29"/>
      <c r="O4" s="31"/>
      <c r="P4" s="31"/>
      <c r="Q4" s="45"/>
      <c r="R4" s="45"/>
      <c r="S4" s="45"/>
      <c r="T4" s="45"/>
      <c r="U4" s="45"/>
      <c r="V4" s="45"/>
      <c r="W4" s="31"/>
    </row>
    <row r="5" spans="1:23" ht="15.75" customHeight="1" x14ac:dyDescent="0.25">
      <c r="A5" s="13">
        <v>4</v>
      </c>
      <c r="B5" s="22" t="s">
        <v>194</v>
      </c>
      <c r="C5" s="19"/>
      <c r="D5" s="24" t="s">
        <v>36</v>
      </c>
      <c r="E5" s="27" t="s">
        <v>40</v>
      </c>
      <c r="F5" s="13">
        <v>800</v>
      </c>
      <c r="G5" s="46"/>
      <c r="H5" s="46"/>
      <c r="I5" s="46"/>
      <c r="J5" s="46"/>
      <c r="K5" s="46"/>
      <c r="L5" s="46"/>
      <c r="M5" s="46"/>
      <c r="N5" s="46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 x14ac:dyDescent="0.25">
      <c r="A6" s="13">
        <v>5</v>
      </c>
      <c r="B6" s="22" t="s">
        <v>207</v>
      </c>
      <c r="C6" s="19"/>
      <c r="D6" s="24" t="s">
        <v>36</v>
      </c>
      <c r="E6" s="27" t="s">
        <v>40</v>
      </c>
      <c r="F6" s="13">
        <v>545</v>
      </c>
      <c r="G6" s="46"/>
      <c r="H6" s="46"/>
      <c r="I6" s="46"/>
      <c r="J6" s="46"/>
      <c r="K6" s="46"/>
      <c r="L6" s="46"/>
      <c r="M6" s="46"/>
      <c r="N6" s="46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 x14ac:dyDescent="0.25">
      <c r="A7" s="13">
        <v>6</v>
      </c>
      <c r="B7" s="22" t="s">
        <v>208</v>
      </c>
      <c r="C7" s="19"/>
      <c r="D7" s="24" t="s">
        <v>36</v>
      </c>
      <c r="E7" s="27" t="s">
        <v>40</v>
      </c>
      <c r="F7" s="13">
        <v>360</v>
      </c>
      <c r="G7" s="46"/>
      <c r="H7" s="46"/>
      <c r="I7" s="46"/>
      <c r="J7" s="46"/>
      <c r="K7" s="46"/>
      <c r="L7" s="46"/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 x14ac:dyDescent="0.25">
      <c r="A8" s="13">
        <v>7</v>
      </c>
      <c r="B8" s="22" t="s">
        <v>211</v>
      </c>
      <c r="C8" s="19"/>
      <c r="D8" s="19" t="s">
        <v>126</v>
      </c>
      <c r="E8" s="27" t="s">
        <v>40</v>
      </c>
      <c r="F8" s="13">
        <v>160</v>
      </c>
      <c r="G8" s="46"/>
      <c r="H8" s="46"/>
      <c r="I8" s="46"/>
      <c r="J8" s="46"/>
      <c r="K8" s="46"/>
      <c r="L8" s="46"/>
      <c r="M8" s="46"/>
      <c r="N8" s="46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 x14ac:dyDescent="0.25">
      <c r="A9" s="13">
        <v>8</v>
      </c>
      <c r="B9" s="22" t="s">
        <v>214</v>
      </c>
      <c r="C9" s="19"/>
      <c r="D9" s="19" t="s">
        <v>98</v>
      </c>
      <c r="E9" s="27" t="s">
        <v>40</v>
      </c>
      <c r="F9" s="13">
        <v>30</v>
      </c>
      <c r="G9" s="46"/>
      <c r="H9" s="46"/>
      <c r="I9" s="46"/>
      <c r="J9" s="46"/>
      <c r="K9" s="46"/>
      <c r="L9" s="46"/>
      <c r="M9" s="46"/>
      <c r="N9" s="46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 x14ac:dyDescent="0.25">
      <c r="A10" s="13">
        <v>9</v>
      </c>
      <c r="B10" s="22" t="s">
        <v>221</v>
      </c>
      <c r="C10" s="19"/>
      <c r="D10" s="19" t="s">
        <v>98</v>
      </c>
      <c r="E10" s="27" t="s">
        <v>40</v>
      </c>
      <c r="F10" s="13">
        <v>115</v>
      </c>
      <c r="G10" s="46"/>
      <c r="H10" s="46"/>
      <c r="I10" s="46"/>
      <c r="J10" s="46"/>
      <c r="K10" s="46"/>
      <c r="L10" s="46"/>
      <c r="M10" s="46"/>
      <c r="N10" s="46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 x14ac:dyDescent="0.25">
      <c r="A11" s="13">
        <v>10</v>
      </c>
      <c r="B11" s="22" t="s">
        <v>224</v>
      </c>
      <c r="C11" s="19"/>
      <c r="D11" s="19" t="s">
        <v>98</v>
      </c>
      <c r="E11" s="27" t="s">
        <v>40</v>
      </c>
      <c r="F11" s="13">
        <v>880</v>
      </c>
      <c r="G11" s="46"/>
      <c r="H11" s="46"/>
      <c r="I11" s="46"/>
      <c r="J11" s="46"/>
      <c r="K11" s="46"/>
      <c r="L11" s="46"/>
      <c r="M11" s="46"/>
      <c r="N11" s="46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 x14ac:dyDescent="0.25">
      <c r="A12" s="13">
        <v>11</v>
      </c>
      <c r="B12" s="22" t="s">
        <v>229</v>
      </c>
      <c r="C12" s="24"/>
      <c r="D12" s="24" t="s">
        <v>98</v>
      </c>
      <c r="E12" s="27" t="s">
        <v>40</v>
      </c>
      <c r="F12" s="13">
        <v>205</v>
      </c>
      <c r="G12" s="46"/>
      <c r="H12" s="46"/>
      <c r="I12" s="46"/>
      <c r="J12" s="46"/>
      <c r="K12" s="46"/>
      <c r="L12" s="46"/>
      <c r="M12" s="46"/>
      <c r="N12" s="46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 x14ac:dyDescent="0.25">
      <c r="A13" s="13">
        <v>12</v>
      </c>
      <c r="B13" s="22" t="s">
        <v>234</v>
      </c>
      <c r="C13" s="19"/>
      <c r="D13" s="19" t="s">
        <v>98</v>
      </c>
      <c r="E13" s="27" t="s">
        <v>40</v>
      </c>
      <c r="F13" s="13">
        <v>257</v>
      </c>
      <c r="G13" s="46"/>
      <c r="H13" s="46"/>
      <c r="I13" s="46"/>
      <c r="J13" s="46"/>
      <c r="K13" s="46"/>
      <c r="L13" s="46"/>
      <c r="M13" s="46"/>
      <c r="N13" s="46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 x14ac:dyDescent="0.25">
      <c r="A14" s="13">
        <v>13</v>
      </c>
      <c r="B14" s="22" t="s">
        <v>237</v>
      </c>
      <c r="C14" s="19"/>
      <c r="D14" s="19" t="s">
        <v>98</v>
      </c>
      <c r="E14" s="27" t="s">
        <v>40</v>
      </c>
      <c r="F14" s="13">
        <v>80</v>
      </c>
      <c r="G14" s="46"/>
      <c r="H14" s="46"/>
      <c r="I14" s="46"/>
      <c r="J14" s="46"/>
      <c r="K14" s="46"/>
      <c r="L14" s="46"/>
      <c r="M14" s="46"/>
      <c r="N14" s="46"/>
      <c r="O14" s="47"/>
      <c r="P14" s="45"/>
      <c r="Q14" s="45"/>
      <c r="R14" s="45"/>
      <c r="S14" s="45"/>
      <c r="T14" s="45"/>
      <c r="U14" s="45"/>
      <c r="V14" s="45"/>
      <c r="W14" s="45"/>
    </row>
    <row r="15" spans="1:23" ht="15.75" customHeight="1" x14ac:dyDescent="0.25">
      <c r="A15" s="13" t="s">
        <v>243</v>
      </c>
      <c r="B15" s="22" t="s">
        <v>244</v>
      </c>
      <c r="C15" s="19"/>
      <c r="D15" s="19" t="s">
        <v>98</v>
      </c>
      <c r="E15" s="27" t="s">
        <v>40</v>
      </c>
      <c r="F15" s="13">
        <v>256</v>
      </c>
      <c r="G15" s="46"/>
      <c r="H15" s="46"/>
      <c r="I15" s="46"/>
      <c r="J15" s="46"/>
      <c r="K15" s="46"/>
      <c r="L15" s="46"/>
      <c r="M15" s="46"/>
      <c r="N15" s="46"/>
      <c r="O15" s="47"/>
      <c r="P15" s="45"/>
      <c r="Q15" s="45"/>
      <c r="R15" s="45"/>
      <c r="S15" s="45"/>
      <c r="T15" s="45"/>
      <c r="U15" s="45"/>
      <c r="V15" s="45"/>
      <c r="W15" s="45"/>
    </row>
    <row r="16" spans="1:23" ht="15.75" customHeight="1" x14ac:dyDescent="0.25">
      <c r="A16" s="13">
        <v>14</v>
      </c>
      <c r="B16" s="22" t="s">
        <v>251</v>
      </c>
      <c r="C16" s="19"/>
      <c r="D16" s="19" t="s">
        <v>41</v>
      </c>
      <c r="E16" s="27" t="s">
        <v>40</v>
      </c>
      <c r="F16" s="13">
        <v>226</v>
      </c>
      <c r="G16" s="29"/>
      <c r="H16" s="29"/>
      <c r="I16" s="46"/>
      <c r="J16" s="29"/>
      <c r="K16" s="29"/>
      <c r="L16" s="29"/>
      <c r="M16" s="29"/>
      <c r="N16" s="29"/>
      <c r="O16" s="31"/>
      <c r="P16" s="31"/>
      <c r="Q16" s="45"/>
      <c r="R16" s="47"/>
      <c r="S16" s="47"/>
      <c r="T16" s="47"/>
      <c r="U16" s="47"/>
      <c r="V16" s="47"/>
      <c r="W16" s="31"/>
    </row>
    <row r="17" spans="1:23" ht="15.75" customHeight="1" x14ac:dyDescent="0.25">
      <c r="A17" s="13">
        <v>15</v>
      </c>
      <c r="B17" s="22" t="s">
        <v>258</v>
      </c>
      <c r="C17" s="19"/>
      <c r="D17" s="19" t="s">
        <v>41</v>
      </c>
      <c r="E17" s="27" t="s">
        <v>40</v>
      </c>
      <c r="F17" s="13">
        <v>20</v>
      </c>
      <c r="G17" s="29"/>
      <c r="H17" s="29"/>
      <c r="I17" s="46"/>
      <c r="J17" s="29"/>
      <c r="K17" s="29"/>
      <c r="L17" s="29"/>
      <c r="M17" s="29"/>
      <c r="N17" s="29"/>
      <c r="O17" s="31"/>
      <c r="P17" s="31"/>
      <c r="Q17" s="47"/>
      <c r="R17" s="47"/>
      <c r="S17" s="47"/>
      <c r="T17" s="47"/>
      <c r="U17" s="47"/>
      <c r="V17" s="45"/>
      <c r="W17" s="31"/>
    </row>
    <row r="18" spans="1:23" ht="15.75" customHeight="1" x14ac:dyDescent="0.25">
      <c r="A18" s="13">
        <v>16</v>
      </c>
      <c r="B18" s="22" t="s">
        <v>261</v>
      </c>
      <c r="C18" s="19"/>
      <c r="D18" s="19" t="s">
        <v>41</v>
      </c>
      <c r="E18" s="27" t="s">
        <v>40</v>
      </c>
      <c r="F18" s="13">
        <v>1306</v>
      </c>
      <c r="G18" s="46"/>
      <c r="H18" s="46"/>
      <c r="I18" s="46"/>
      <c r="J18" s="46"/>
      <c r="K18" s="46"/>
      <c r="L18" s="46"/>
      <c r="M18" s="46"/>
      <c r="N18" s="46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 x14ac:dyDescent="0.25">
      <c r="A19" s="13">
        <v>17</v>
      </c>
      <c r="B19" s="22" t="s">
        <v>265</v>
      </c>
      <c r="C19" s="19"/>
      <c r="D19" s="19" t="s">
        <v>41</v>
      </c>
      <c r="E19" s="27" t="s">
        <v>40</v>
      </c>
      <c r="F19" s="13">
        <v>80</v>
      </c>
      <c r="G19" s="46"/>
      <c r="H19" s="46"/>
      <c r="I19" s="46"/>
      <c r="J19" s="46"/>
      <c r="K19" s="46"/>
      <c r="L19" s="46"/>
      <c r="M19" s="46"/>
      <c r="N19" s="46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 x14ac:dyDescent="0.25">
      <c r="A20" s="13">
        <v>18</v>
      </c>
      <c r="B20" s="22" t="s">
        <v>268</v>
      </c>
      <c r="C20" s="19"/>
      <c r="D20" s="19" t="s">
        <v>41</v>
      </c>
      <c r="E20" s="27" t="s">
        <v>40</v>
      </c>
      <c r="F20" s="13">
        <v>410</v>
      </c>
      <c r="G20" s="46"/>
      <c r="H20" s="46"/>
      <c r="I20" s="46"/>
      <c r="J20" s="46"/>
      <c r="K20" s="46"/>
      <c r="L20" s="46"/>
      <c r="M20" s="46"/>
      <c r="N20" s="46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 x14ac:dyDescent="0.25">
      <c r="A21" s="13">
        <v>19</v>
      </c>
      <c r="B21" s="22" t="s">
        <v>274</v>
      </c>
      <c r="C21" s="19"/>
      <c r="D21" s="19" t="s">
        <v>75</v>
      </c>
      <c r="E21" s="27" t="s">
        <v>40</v>
      </c>
      <c r="F21" s="13">
        <v>15</v>
      </c>
      <c r="G21" s="46"/>
      <c r="H21" s="46"/>
      <c r="I21" s="46"/>
      <c r="J21" s="46"/>
      <c r="K21" s="46"/>
      <c r="L21" s="29"/>
      <c r="M21" s="46"/>
      <c r="N21" s="46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 x14ac:dyDescent="0.25">
      <c r="A22" s="13">
        <v>20</v>
      </c>
      <c r="B22" s="22" t="s">
        <v>283</v>
      </c>
      <c r="C22" s="19"/>
      <c r="D22" s="19" t="s">
        <v>75</v>
      </c>
      <c r="E22" s="27" t="s">
        <v>40</v>
      </c>
      <c r="F22" s="13">
        <v>40</v>
      </c>
      <c r="G22" s="46"/>
      <c r="H22" s="46"/>
      <c r="I22" s="46"/>
      <c r="J22" s="46"/>
      <c r="K22" s="46"/>
      <c r="L22" s="29"/>
      <c r="M22" s="46"/>
      <c r="N22" s="46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 x14ac:dyDescent="0.25">
      <c r="A23" s="13">
        <v>21</v>
      </c>
      <c r="B23" s="22" t="s">
        <v>288</v>
      </c>
      <c r="C23" s="19"/>
      <c r="D23" s="19" t="s">
        <v>75</v>
      </c>
      <c r="E23" s="27" t="s">
        <v>40</v>
      </c>
      <c r="F23" s="52">
        <v>154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1"/>
      <c r="R23" s="45"/>
      <c r="S23" s="45"/>
      <c r="T23" s="45"/>
      <c r="U23" s="41"/>
      <c r="V23" s="45"/>
      <c r="W23" s="45"/>
    </row>
    <row r="24" spans="1:23" ht="15.75" customHeight="1" x14ac:dyDescent="0.25">
      <c r="A24" s="13">
        <v>22</v>
      </c>
      <c r="B24" s="22" t="s">
        <v>294</v>
      </c>
      <c r="C24" s="19"/>
      <c r="D24" s="19" t="s">
        <v>42</v>
      </c>
      <c r="E24" s="27" t="s">
        <v>40</v>
      </c>
      <c r="F24" s="13">
        <v>100</v>
      </c>
      <c r="G24" s="46"/>
      <c r="H24" s="46"/>
      <c r="I24" s="46"/>
      <c r="J24" s="46"/>
      <c r="K24" s="46"/>
      <c r="L24" s="29"/>
      <c r="M24" s="46"/>
      <c r="N24" s="46"/>
      <c r="O24" s="45"/>
      <c r="P24" s="45"/>
      <c r="Q24" s="45"/>
      <c r="R24" s="53"/>
      <c r="S24" s="45"/>
      <c r="T24" s="45"/>
      <c r="U24" s="45"/>
      <c r="V24" s="45"/>
      <c r="W24" s="45"/>
    </row>
    <row r="25" spans="1:23" ht="15.75" customHeight="1" x14ac:dyDescent="0.25">
      <c r="A25" s="13">
        <v>23</v>
      </c>
      <c r="B25" s="22" t="s">
        <v>308</v>
      </c>
      <c r="C25" s="19"/>
      <c r="D25" s="19" t="s">
        <v>42</v>
      </c>
      <c r="E25" s="27" t="s">
        <v>40</v>
      </c>
      <c r="F25" s="13">
        <v>330</v>
      </c>
      <c r="G25" s="46"/>
      <c r="H25" s="46"/>
      <c r="I25" s="46"/>
      <c r="J25" s="46"/>
      <c r="K25" s="46"/>
      <c r="L25" s="29"/>
      <c r="M25" s="46"/>
      <c r="N25" s="46"/>
      <c r="O25" s="45"/>
      <c r="P25" s="45"/>
      <c r="Q25" s="45"/>
      <c r="R25" s="53"/>
      <c r="S25" s="45"/>
      <c r="T25" s="45"/>
      <c r="U25" s="45"/>
      <c r="V25" s="45"/>
      <c r="W25" s="45"/>
    </row>
    <row r="26" spans="1:23" ht="15.75" customHeight="1" x14ac:dyDescent="0.25">
      <c r="A26" s="13">
        <v>24</v>
      </c>
      <c r="B26" s="22" t="s">
        <v>322</v>
      </c>
      <c r="C26" s="19"/>
      <c r="D26" s="19" t="s">
        <v>42</v>
      </c>
      <c r="E26" s="27" t="s">
        <v>40</v>
      </c>
      <c r="F26" s="13">
        <v>27</v>
      </c>
      <c r="G26" s="46"/>
      <c r="H26" s="46"/>
      <c r="I26" s="46"/>
      <c r="J26" s="46"/>
      <c r="K26" s="46"/>
      <c r="L26" s="29"/>
      <c r="M26" s="46"/>
      <c r="N26" s="46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 x14ac:dyDescent="0.25">
      <c r="A27" s="13" t="s">
        <v>327</v>
      </c>
      <c r="B27" s="22" t="s">
        <v>329</v>
      </c>
      <c r="C27" s="19"/>
      <c r="D27" s="19" t="s">
        <v>42</v>
      </c>
      <c r="E27" s="27" t="s">
        <v>40</v>
      </c>
      <c r="F27" s="13">
        <v>60</v>
      </c>
      <c r="G27" s="46"/>
      <c r="H27" s="46"/>
      <c r="I27" s="46"/>
      <c r="J27" s="46"/>
      <c r="K27" s="46"/>
      <c r="L27" s="29"/>
      <c r="M27" s="46"/>
      <c r="N27" s="46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 x14ac:dyDescent="0.25">
      <c r="A28" s="27">
        <v>25</v>
      </c>
      <c r="B28" s="22" t="s">
        <v>335</v>
      </c>
      <c r="C28" s="19"/>
      <c r="D28" s="19" t="s">
        <v>42</v>
      </c>
      <c r="E28" s="27" t="s">
        <v>40</v>
      </c>
      <c r="F28" s="46"/>
      <c r="G28" s="45"/>
      <c r="H28" s="45"/>
      <c r="I28" s="27">
        <v>30</v>
      </c>
      <c r="J28" s="27">
        <v>35</v>
      </c>
      <c r="K28" s="27">
        <v>15</v>
      </c>
      <c r="L28" s="45"/>
      <c r="M28" s="45"/>
      <c r="N28" s="45"/>
      <c r="O28" s="45"/>
      <c r="P28" s="45"/>
      <c r="Q28" s="45"/>
      <c r="R28" s="47"/>
      <c r="S28" s="47"/>
      <c r="T28" s="47"/>
      <c r="U28" s="45"/>
      <c r="V28" s="45"/>
      <c r="W28" s="45"/>
    </row>
    <row r="29" spans="1:23" ht="13.2" x14ac:dyDescent="0.25">
      <c r="A29" s="13">
        <v>26</v>
      </c>
      <c r="B29" s="22" t="s">
        <v>342</v>
      </c>
      <c r="C29" s="19"/>
      <c r="D29" s="19" t="s">
        <v>74</v>
      </c>
      <c r="E29" s="27" t="s">
        <v>40</v>
      </c>
      <c r="F29" s="13">
        <v>230</v>
      </c>
      <c r="G29" s="46"/>
      <c r="H29" s="46"/>
      <c r="I29" s="46"/>
      <c r="J29" s="46"/>
      <c r="K29" s="46"/>
      <c r="L29" s="29"/>
      <c r="M29" s="46"/>
      <c r="N29" s="46"/>
      <c r="O29" s="27"/>
      <c r="P29" s="45"/>
      <c r="Q29" s="45"/>
      <c r="R29" s="45"/>
      <c r="S29" s="45"/>
      <c r="T29" s="45"/>
      <c r="U29" s="45"/>
      <c r="V29" s="45"/>
      <c r="W29" s="45"/>
    </row>
    <row r="30" spans="1:23" ht="13.2" x14ac:dyDescent="0.25">
      <c r="A30" s="13">
        <v>27</v>
      </c>
      <c r="B30" s="22" t="s">
        <v>350</v>
      </c>
      <c r="C30" s="19"/>
      <c r="D30" s="19" t="s">
        <v>74</v>
      </c>
      <c r="E30" s="27" t="s">
        <v>40</v>
      </c>
      <c r="F30" s="13">
        <v>0</v>
      </c>
      <c r="G30" s="46"/>
      <c r="H30" s="46"/>
      <c r="I30" s="46"/>
      <c r="J30" s="46"/>
      <c r="K30" s="46"/>
      <c r="L30" s="29"/>
      <c r="M30" s="46"/>
      <c r="N30" s="46"/>
      <c r="O30" s="47"/>
      <c r="P30" s="45"/>
      <c r="Q30" s="45"/>
      <c r="R30" s="45"/>
      <c r="S30" s="45"/>
      <c r="T30" s="45"/>
      <c r="U30" s="45"/>
      <c r="V30" s="45"/>
      <c r="W30" s="45"/>
    </row>
    <row r="31" spans="1:23" ht="13.2" x14ac:dyDescent="0.25">
      <c r="A31" s="13">
        <v>28</v>
      </c>
      <c r="B31" s="22" t="s">
        <v>356</v>
      </c>
      <c r="C31" s="19"/>
      <c r="D31" s="19" t="s">
        <v>112</v>
      </c>
      <c r="E31" s="27" t="s">
        <v>40</v>
      </c>
      <c r="F31" s="13">
        <v>355</v>
      </c>
      <c r="G31" s="46"/>
      <c r="H31" s="46"/>
      <c r="I31" s="46"/>
      <c r="J31" s="46"/>
      <c r="K31" s="46"/>
      <c r="L31" s="46"/>
      <c r="M31" s="46"/>
      <c r="N31" s="46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3.2" x14ac:dyDescent="0.25">
      <c r="A32" s="13">
        <v>29</v>
      </c>
      <c r="B32" s="22" t="s">
        <v>363</v>
      </c>
      <c r="C32" s="19"/>
      <c r="D32" s="19" t="s">
        <v>77</v>
      </c>
      <c r="E32" s="27" t="s">
        <v>40</v>
      </c>
      <c r="F32" s="13">
        <v>95</v>
      </c>
      <c r="G32" s="46"/>
      <c r="H32" s="46"/>
      <c r="I32" s="46"/>
      <c r="J32" s="46"/>
      <c r="K32" s="46"/>
      <c r="L32" s="29"/>
      <c r="M32" s="46"/>
      <c r="N32" s="46"/>
      <c r="O32" s="45"/>
      <c r="P32" s="45"/>
      <c r="Q32" s="45"/>
      <c r="R32" s="47"/>
      <c r="S32" s="47"/>
      <c r="T32" s="47"/>
      <c r="U32" s="47"/>
      <c r="V32" s="45"/>
      <c r="W32" s="45"/>
    </row>
    <row r="33" spans="1:23" ht="13.2" x14ac:dyDescent="0.25">
      <c r="A33" s="13">
        <v>30</v>
      </c>
      <c r="B33" s="22" t="s">
        <v>370</v>
      </c>
      <c r="C33" s="19"/>
      <c r="D33" s="19" t="s">
        <v>77</v>
      </c>
      <c r="E33" s="27" t="s">
        <v>40</v>
      </c>
      <c r="F33" s="13">
        <v>0</v>
      </c>
      <c r="G33" s="46"/>
      <c r="H33" s="46"/>
      <c r="I33" s="46"/>
      <c r="J33" s="46"/>
      <c r="K33" s="46"/>
      <c r="L33" s="29"/>
      <c r="M33" s="46"/>
      <c r="N33" s="46"/>
      <c r="O33" s="45"/>
      <c r="P33" s="45"/>
      <c r="Q33" s="45"/>
      <c r="R33" s="47"/>
      <c r="S33" s="47"/>
      <c r="T33" s="47"/>
      <c r="U33" s="47"/>
      <c r="V33" s="45"/>
      <c r="W33" s="45"/>
    </row>
    <row r="34" spans="1:23" ht="13.2" x14ac:dyDescent="0.25">
      <c r="A34" s="13">
        <v>31</v>
      </c>
      <c r="B34" s="22" t="s">
        <v>375</v>
      </c>
      <c r="C34" s="19"/>
      <c r="D34" s="19" t="s">
        <v>77</v>
      </c>
      <c r="E34" s="27" t="s">
        <v>40</v>
      </c>
      <c r="F34" s="13">
        <v>380</v>
      </c>
      <c r="G34" s="46"/>
      <c r="H34" s="46"/>
      <c r="I34" s="46"/>
      <c r="J34" s="46"/>
      <c r="K34" s="46"/>
      <c r="L34" s="29"/>
      <c r="M34" s="46"/>
      <c r="N34" s="46"/>
      <c r="O34" s="45"/>
      <c r="P34" s="45"/>
      <c r="Q34" s="45"/>
      <c r="R34" s="47"/>
      <c r="S34" s="47"/>
      <c r="T34" s="47"/>
      <c r="U34" s="45"/>
      <c r="V34" s="45"/>
      <c r="W34" s="45"/>
    </row>
    <row r="35" spans="1:23" ht="13.2" x14ac:dyDescent="0.25">
      <c r="A35" s="13">
        <v>32</v>
      </c>
      <c r="B35" s="22" t="s">
        <v>382</v>
      </c>
      <c r="C35" s="19"/>
      <c r="D35" s="19" t="s">
        <v>77</v>
      </c>
      <c r="E35" s="27" t="s">
        <v>40</v>
      </c>
      <c r="F35" s="13">
        <v>130</v>
      </c>
      <c r="G35" s="46"/>
      <c r="H35" s="46"/>
      <c r="I35" s="46"/>
      <c r="J35" s="46"/>
      <c r="K35" s="46"/>
      <c r="L35" s="29"/>
      <c r="M35" s="46"/>
      <c r="N35" s="46"/>
      <c r="O35" s="45"/>
      <c r="P35" s="45"/>
      <c r="Q35" s="47"/>
      <c r="R35" s="47"/>
      <c r="S35" s="47"/>
      <c r="T35" s="47"/>
      <c r="U35" s="47"/>
      <c r="V35" s="45"/>
      <c r="W35" s="45"/>
    </row>
    <row r="36" spans="1:23" ht="13.2" x14ac:dyDescent="0.25">
      <c r="A36" s="13">
        <v>33</v>
      </c>
      <c r="B36" s="22" t="s">
        <v>387</v>
      </c>
      <c r="C36" s="19"/>
      <c r="D36" s="19" t="s">
        <v>77</v>
      </c>
      <c r="E36" s="27" t="s">
        <v>40</v>
      </c>
      <c r="F36" s="13">
        <v>44</v>
      </c>
      <c r="G36" s="46"/>
      <c r="H36" s="46"/>
      <c r="I36" s="46"/>
      <c r="J36" s="46"/>
      <c r="K36" s="13" t="s">
        <v>393</v>
      </c>
      <c r="L36" s="29"/>
      <c r="M36" s="46"/>
      <c r="N36" s="46"/>
      <c r="O36" s="45"/>
      <c r="P36" s="45"/>
      <c r="Q36" s="47"/>
      <c r="R36" s="47"/>
      <c r="S36" s="47"/>
      <c r="T36" s="47"/>
      <c r="U36" s="47"/>
      <c r="V36" s="45"/>
      <c r="W36" s="45"/>
    </row>
    <row r="37" spans="1:23" ht="13.2" x14ac:dyDescent="0.25">
      <c r="A37" s="13">
        <v>34</v>
      </c>
      <c r="B37" s="22" t="s">
        <v>396</v>
      </c>
      <c r="C37" s="19"/>
      <c r="D37" s="19" t="s">
        <v>77</v>
      </c>
      <c r="E37" s="27" t="s">
        <v>40</v>
      </c>
      <c r="F37" s="13">
        <v>795</v>
      </c>
      <c r="G37" s="46"/>
      <c r="H37" s="46"/>
      <c r="I37" s="46"/>
      <c r="J37" s="46"/>
      <c r="K37" s="46"/>
      <c r="L37" s="29"/>
      <c r="M37" s="46"/>
      <c r="N37" s="46"/>
      <c r="O37" s="45"/>
      <c r="P37" s="45"/>
      <c r="Q37" s="45"/>
      <c r="R37" s="47"/>
      <c r="S37" s="47"/>
      <c r="T37" s="47"/>
      <c r="U37" s="47"/>
      <c r="V37" s="45"/>
      <c r="W37" s="45"/>
    </row>
    <row r="38" spans="1:23" ht="13.2" x14ac:dyDescent="0.25">
      <c r="A38" s="13">
        <v>35</v>
      </c>
      <c r="B38" s="22" t="s">
        <v>403</v>
      </c>
      <c r="C38" s="19"/>
      <c r="D38" s="19" t="s">
        <v>77</v>
      </c>
      <c r="E38" s="27" t="s">
        <v>40</v>
      </c>
      <c r="F38" s="13">
        <v>18</v>
      </c>
      <c r="G38" s="46"/>
      <c r="H38" s="46"/>
      <c r="I38" s="46"/>
      <c r="J38" s="46"/>
      <c r="K38" s="46"/>
      <c r="L38" s="46"/>
      <c r="M38" s="46"/>
      <c r="N38" s="46"/>
      <c r="O38" s="45"/>
      <c r="P38" s="45"/>
      <c r="Q38" s="45"/>
      <c r="R38" s="47"/>
      <c r="S38" s="47"/>
      <c r="T38" s="47"/>
      <c r="U38" s="47"/>
      <c r="V38" s="47"/>
      <c r="W38" s="45"/>
    </row>
    <row r="39" spans="1:23" ht="13.2" x14ac:dyDescent="0.25">
      <c r="A39" s="27">
        <v>36</v>
      </c>
      <c r="B39" s="22" t="s">
        <v>409</v>
      </c>
      <c r="C39" s="19"/>
      <c r="D39" s="19" t="s">
        <v>77</v>
      </c>
      <c r="E39" s="27" t="s">
        <v>40</v>
      </c>
      <c r="F39" s="13">
        <v>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7"/>
      <c r="R39" s="47"/>
      <c r="S39" s="47"/>
      <c r="T39" s="47"/>
      <c r="U39" s="47"/>
      <c r="V39" s="45"/>
      <c r="W39" s="45"/>
    </row>
    <row r="40" spans="1:23" ht="13.2" x14ac:dyDescent="0.25">
      <c r="A40" s="13">
        <v>37</v>
      </c>
      <c r="B40" s="22" t="s">
        <v>417</v>
      </c>
      <c r="C40" s="19"/>
      <c r="D40" s="19" t="s">
        <v>116</v>
      </c>
      <c r="E40" s="27" t="s">
        <v>40</v>
      </c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45"/>
      <c r="Q40" s="45"/>
      <c r="R40" s="45"/>
      <c r="S40" s="45"/>
      <c r="T40" s="45"/>
      <c r="U40" s="45"/>
      <c r="V40" s="45"/>
      <c r="W40" s="45"/>
    </row>
    <row r="41" spans="1:23" ht="13.2" x14ac:dyDescent="0.25">
      <c r="A41" s="13">
        <v>38</v>
      </c>
      <c r="B41" s="22" t="s">
        <v>424</v>
      </c>
      <c r="C41" s="19"/>
      <c r="D41" s="19" t="s">
        <v>116</v>
      </c>
      <c r="E41" s="27" t="s">
        <v>40</v>
      </c>
      <c r="F41" s="13">
        <v>132</v>
      </c>
      <c r="G41" s="46"/>
      <c r="H41" s="46"/>
      <c r="I41" s="46"/>
      <c r="J41" s="46"/>
      <c r="K41" s="46"/>
      <c r="L41" s="46"/>
      <c r="M41" s="46"/>
      <c r="N41" s="46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3.2" x14ac:dyDescent="0.25">
      <c r="A42" s="13">
        <v>39</v>
      </c>
      <c r="B42" s="22" t="s">
        <v>431</v>
      </c>
      <c r="C42" s="19"/>
      <c r="D42" s="19" t="s">
        <v>116</v>
      </c>
      <c r="E42" s="27" t="s">
        <v>40</v>
      </c>
      <c r="F42" s="46"/>
      <c r="G42" s="46"/>
      <c r="H42" s="46"/>
      <c r="I42" s="46"/>
      <c r="J42" s="46"/>
      <c r="K42" s="46"/>
      <c r="L42" s="46"/>
      <c r="M42" s="46"/>
      <c r="N42" s="46"/>
      <c r="O42" s="47"/>
      <c r="P42" s="45"/>
      <c r="Q42" s="45"/>
      <c r="R42" s="45"/>
      <c r="S42" s="45"/>
      <c r="T42" s="45"/>
      <c r="U42" s="45"/>
      <c r="V42" s="45"/>
      <c r="W42" s="45"/>
    </row>
    <row r="43" spans="1:23" ht="13.2" x14ac:dyDescent="0.25">
      <c r="A43" s="13">
        <v>40</v>
      </c>
      <c r="B43" s="22" t="s">
        <v>441</v>
      </c>
      <c r="C43" s="19"/>
      <c r="D43" s="19" t="s">
        <v>88</v>
      </c>
      <c r="E43" s="27" t="s">
        <v>40</v>
      </c>
      <c r="F43" s="13">
        <v>170</v>
      </c>
      <c r="G43" s="46"/>
      <c r="H43" s="46"/>
      <c r="I43" s="46"/>
      <c r="J43" s="46"/>
      <c r="K43" s="46"/>
      <c r="L43" s="46"/>
      <c r="M43" s="46"/>
      <c r="N43" s="46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3.2" x14ac:dyDescent="0.25">
      <c r="A44" s="13">
        <v>41</v>
      </c>
      <c r="B44" s="22" t="s">
        <v>448</v>
      </c>
      <c r="C44" s="19"/>
      <c r="D44" s="19" t="s">
        <v>88</v>
      </c>
      <c r="E44" s="27" t="s">
        <v>40</v>
      </c>
      <c r="F44" s="13">
        <v>4</v>
      </c>
      <c r="G44" s="46"/>
      <c r="H44" s="46"/>
      <c r="I44" s="46"/>
      <c r="J44" s="46"/>
      <c r="K44" s="46"/>
      <c r="L44" s="46"/>
      <c r="M44" s="46"/>
      <c r="N44" s="46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3.2" x14ac:dyDescent="0.25">
      <c r="A45" s="13">
        <v>42</v>
      </c>
      <c r="B45" s="22" t="s">
        <v>453</v>
      </c>
      <c r="C45" s="19"/>
      <c r="D45" s="19" t="s">
        <v>66</v>
      </c>
      <c r="E45" s="27" t="s">
        <v>40</v>
      </c>
      <c r="F45" s="13">
        <v>58</v>
      </c>
      <c r="G45" s="46"/>
      <c r="H45" s="46"/>
      <c r="I45" s="46"/>
      <c r="J45" s="46"/>
      <c r="K45" s="46"/>
      <c r="L45" s="46"/>
      <c r="M45" s="46"/>
      <c r="N45" s="46"/>
      <c r="O45" s="47"/>
      <c r="P45" s="45"/>
      <c r="Q45" s="45"/>
      <c r="R45" s="45"/>
      <c r="S45" s="45"/>
      <c r="T45" s="45"/>
      <c r="U45" s="45"/>
      <c r="V45" s="45"/>
      <c r="W45" s="45"/>
    </row>
    <row r="46" spans="1:23" ht="13.2" x14ac:dyDescent="0.25">
      <c r="A46" s="13">
        <v>43</v>
      </c>
      <c r="B46" s="22" t="s">
        <v>458</v>
      </c>
      <c r="C46" s="19"/>
      <c r="D46" s="19" t="s">
        <v>66</v>
      </c>
      <c r="E46" s="27" t="s">
        <v>40</v>
      </c>
      <c r="F46" s="13">
        <v>258</v>
      </c>
      <c r="G46" s="46"/>
      <c r="H46" s="46"/>
      <c r="I46" s="46"/>
      <c r="J46" s="46"/>
      <c r="K46" s="46"/>
      <c r="L46" s="46"/>
      <c r="M46" s="46"/>
      <c r="N46" s="46"/>
      <c r="O46" s="47"/>
      <c r="P46" s="45"/>
      <c r="Q46" s="45"/>
      <c r="R46" s="45"/>
      <c r="S46" s="45"/>
      <c r="T46" s="45"/>
      <c r="U46" s="45"/>
      <c r="V46" s="45"/>
      <c r="W46" s="45"/>
    </row>
    <row r="47" spans="1:23" ht="13.2" x14ac:dyDescent="0.25">
      <c r="A47" s="13">
        <v>44</v>
      </c>
      <c r="B47" s="22" t="s">
        <v>465</v>
      </c>
      <c r="C47" s="19"/>
      <c r="D47" s="19" t="s">
        <v>66</v>
      </c>
      <c r="E47" s="27" t="s">
        <v>40</v>
      </c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5"/>
      <c r="Q47" s="45"/>
      <c r="R47" s="45"/>
      <c r="S47" s="45"/>
      <c r="T47" s="45"/>
      <c r="U47" s="45"/>
      <c r="V47" s="45"/>
      <c r="W47" s="45"/>
    </row>
    <row r="48" spans="1:23" ht="13.2" x14ac:dyDescent="0.25">
      <c r="A48" s="58"/>
      <c r="B48" s="60"/>
      <c r="C48" s="61"/>
      <c r="D48" s="61"/>
      <c r="E48" s="58"/>
      <c r="F48" s="58"/>
      <c r="G48" s="62"/>
      <c r="H48" s="62"/>
      <c r="I48" s="62"/>
      <c r="J48" s="62"/>
      <c r="K48" s="62"/>
      <c r="L48" s="62"/>
      <c r="M48" s="62"/>
      <c r="N48" s="62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3.2" x14ac:dyDescent="0.25">
      <c r="A49" s="4" t="s">
        <v>0</v>
      </c>
      <c r="B49" s="6" t="s">
        <v>2</v>
      </c>
      <c r="C49" s="10" t="s">
        <v>3</v>
      </c>
      <c r="D49" s="10" t="s">
        <v>4</v>
      </c>
      <c r="E49" s="4" t="s">
        <v>5</v>
      </c>
      <c r="F49" s="4" t="s">
        <v>54</v>
      </c>
      <c r="G49" s="4" t="s">
        <v>19</v>
      </c>
      <c r="H49" s="4" t="s">
        <v>20</v>
      </c>
      <c r="I49" s="4" t="s">
        <v>21</v>
      </c>
      <c r="J49" s="4" t="s">
        <v>22</v>
      </c>
      <c r="K49" s="4" t="s">
        <v>23</v>
      </c>
      <c r="L49" s="4" t="s">
        <v>24</v>
      </c>
      <c r="M49" s="4" t="s">
        <v>25</v>
      </c>
      <c r="N49" s="4" t="s">
        <v>26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3.2" x14ac:dyDescent="0.25">
      <c r="A50" s="13">
        <v>1</v>
      </c>
      <c r="B50" s="22" t="s">
        <v>28</v>
      </c>
      <c r="C50" s="24"/>
      <c r="D50" s="24" t="s">
        <v>36</v>
      </c>
      <c r="E50" s="13" t="s">
        <v>32</v>
      </c>
      <c r="F50" s="13"/>
      <c r="G50" s="29"/>
      <c r="H50" s="29"/>
      <c r="I50" s="29"/>
      <c r="J50" s="29"/>
      <c r="K50" s="29"/>
      <c r="L50" s="29"/>
      <c r="M50" s="29"/>
      <c r="N50" s="29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3.2" x14ac:dyDescent="0.25">
      <c r="A51" s="13">
        <v>2</v>
      </c>
      <c r="B51" s="22" t="s">
        <v>56</v>
      </c>
      <c r="C51" s="24"/>
      <c r="D51" s="24" t="s">
        <v>36</v>
      </c>
      <c r="E51" s="13" t="s">
        <v>32</v>
      </c>
      <c r="F51" s="13"/>
      <c r="G51" s="29"/>
      <c r="H51" s="29"/>
      <c r="I51" s="29"/>
      <c r="J51" s="29"/>
      <c r="K51" s="29"/>
      <c r="L51" s="29"/>
      <c r="M51" s="29"/>
      <c r="N51" s="29"/>
      <c r="O51" s="31"/>
      <c r="P51" s="31"/>
      <c r="Q51" s="45"/>
      <c r="R51" s="45"/>
      <c r="S51" s="45"/>
      <c r="T51" s="45"/>
      <c r="U51" s="45"/>
      <c r="V51" s="45"/>
      <c r="W51" s="31"/>
    </row>
    <row r="52" spans="1:23" ht="13.2" x14ac:dyDescent="0.25">
      <c r="A52" s="13">
        <v>3</v>
      </c>
      <c r="B52" s="22" t="s">
        <v>57</v>
      </c>
      <c r="C52" s="24"/>
      <c r="D52" s="24" t="s">
        <v>36</v>
      </c>
      <c r="E52" s="13" t="s">
        <v>32</v>
      </c>
      <c r="F52" s="13"/>
      <c r="G52" s="46"/>
      <c r="H52" s="46"/>
      <c r="I52" s="46"/>
      <c r="J52" s="46"/>
      <c r="K52" s="46"/>
      <c r="L52" s="46"/>
      <c r="M52" s="46"/>
      <c r="N52" s="46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3.2" x14ac:dyDescent="0.25">
      <c r="A53" s="13">
        <v>4</v>
      </c>
      <c r="B53" s="22" t="s">
        <v>194</v>
      </c>
      <c r="C53" s="19"/>
      <c r="D53" s="24" t="s">
        <v>36</v>
      </c>
      <c r="E53" s="13" t="s">
        <v>32</v>
      </c>
      <c r="F53" s="13"/>
      <c r="G53" s="46"/>
      <c r="H53" s="46"/>
      <c r="I53" s="46"/>
      <c r="J53" s="46"/>
      <c r="K53" s="46"/>
      <c r="L53" s="46"/>
      <c r="M53" s="46"/>
      <c r="N53" s="46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3.2" x14ac:dyDescent="0.25">
      <c r="A54" s="13">
        <v>5</v>
      </c>
      <c r="B54" s="22" t="s">
        <v>207</v>
      </c>
      <c r="C54" s="19"/>
      <c r="D54" s="24" t="s">
        <v>36</v>
      </c>
      <c r="E54" s="13" t="s">
        <v>32</v>
      </c>
      <c r="F54" s="13"/>
      <c r="G54" s="46"/>
      <c r="H54" s="46"/>
      <c r="I54" s="46"/>
      <c r="J54" s="46"/>
      <c r="K54" s="46"/>
      <c r="L54" s="46"/>
      <c r="M54" s="46"/>
      <c r="N54" s="46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3.2" x14ac:dyDescent="0.25">
      <c r="A55" s="13">
        <v>6</v>
      </c>
      <c r="B55" s="22" t="s">
        <v>208</v>
      </c>
      <c r="C55" s="19"/>
      <c r="D55" s="24" t="s">
        <v>36</v>
      </c>
      <c r="E55" s="13" t="s">
        <v>32</v>
      </c>
      <c r="F55" s="13"/>
      <c r="G55" s="46"/>
      <c r="H55" s="46"/>
      <c r="I55" s="46"/>
      <c r="J55" s="46"/>
      <c r="K55" s="46"/>
      <c r="L55" s="46"/>
      <c r="M55" s="46"/>
      <c r="N55" s="46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3.2" x14ac:dyDescent="0.25">
      <c r="A56" s="13">
        <v>7</v>
      </c>
      <c r="B56" s="22" t="s">
        <v>211</v>
      </c>
      <c r="C56" s="19"/>
      <c r="D56" s="19" t="s">
        <v>126</v>
      </c>
      <c r="E56" s="13" t="s">
        <v>32</v>
      </c>
      <c r="F56" s="13"/>
      <c r="G56" s="46"/>
      <c r="H56" s="46"/>
      <c r="I56" s="46"/>
      <c r="J56" s="46"/>
      <c r="K56" s="46"/>
      <c r="L56" s="46"/>
      <c r="M56" s="46"/>
      <c r="N56" s="46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3.2" x14ac:dyDescent="0.25">
      <c r="A57" s="13">
        <v>8</v>
      </c>
      <c r="B57" s="22" t="s">
        <v>214</v>
      </c>
      <c r="C57" s="19"/>
      <c r="D57" s="19" t="s">
        <v>98</v>
      </c>
      <c r="E57" s="13" t="s">
        <v>32</v>
      </c>
      <c r="F57" s="13"/>
      <c r="G57" s="46"/>
      <c r="H57" s="46"/>
      <c r="I57" s="46"/>
      <c r="J57" s="46"/>
      <c r="K57" s="46"/>
      <c r="L57" s="46"/>
      <c r="M57" s="46"/>
      <c r="N57" s="46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3.2" x14ac:dyDescent="0.25">
      <c r="A58" s="13">
        <v>9</v>
      </c>
      <c r="B58" s="22" t="s">
        <v>221</v>
      </c>
      <c r="C58" s="19"/>
      <c r="D58" s="19" t="s">
        <v>98</v>
      </c>
      <c r="E58" s="13" t="s">
        <v>32</v>
      </c>
      <c r="F58" s="13"/>
      <c r="G58" s="46"/>
      <c r="H58" s="46"/>
      <c r="I58" s="46"/>
      <c r="J58" s="46"/>
      <c r="K58" s="46"/>
      <c r="L58" s="46"/>
      <c r="M58" s="46"/>
      <c r="N58" s="46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3.2" x14ac:dyDescent="0.25">
      <c r="A59" s="13">
        <v>10</v>
      </c>
      <c r="B59" s="22" t="s">
        <v>224</v>
      </c>
      <c r="C59" s="19"/>
      <c r="D59" s="19" t="s">
        <v>98</v>
      </c>
      <c r="E59" s="13" t="s">
        <v>32</v>
      </c>
      <c r="F59" s="13"/>
      <c r="G59" s="46"/>
      <c r="H59" s="46"/>
      <c r="I59" s="46"/>
      <c r="J59" s="46"/>
      <c r="K59" s="46"/>
      <c r="L59" s="46"/>
      <c r="M59" s="46"/>
      <c r="N59" s="46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3.2" x14ac:dyDescent="0.25">
      <c r="A60" s="13">
        <v>11</v>
      </c>
      <c r="B60" s="22" t="s">
        <v>229</v>
      </c>
      <c r="C60" s="24"/>
      <c r="D60" s="24" t="s">
        <v>98</v>
      </c>
      <c r="E60" s="13" t="s">
        <v>32</v>
      </c>
      <c r="F60" s="13"/>
      <c r="G60" s="46"/>
      <c r="H60" s="46"/>
      <c r="I60" s="46"/>
      <c r="J60" s="46"/>
      <c r="K60" s="46"/>
      <c r="L60" s="46"/>
      <c r="M60" s="46"/>
      <c r="N60" s="46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3.2" x14ac:dyDescent="0.25">
      <c r="A61" s="13">
        <v>12</v>
      </c>
      <c r="B61" s="22" t="s">
        <v>234</v>
      </c>
      <c r="C61" s="19"/>
      <c r="D61" s="19" t="s">
        <v>98</v>
      </c>
      <c r="E61" s="13" t="s">
        <v>32</v>
      </c>
      <c r="F61" s="13"/>
      <c r="G61" s="46"/>
      <c r="H61" s="46"/>
      <c r="I61" s="46"/>
      <c r="J61" s="46"/>
      <c r="K61" s="46"/>
      <c r="L61" s="46"/>
      <c r="M61" s="46"/>
      <c r="N61" s="46"/>
      <c r="O61" s="27"/>
      <c r="P61" s="45"/>
      <c r="Q61" s="45"/>
      <c r="R61" s="45"/>
      <c r="S61" s="45"/>
      <c r="T61" s="45"/>
      <c r="U61" s="45"/>
      <c r="V61" s="45"/>
      <c r="W61" s="45"/>
    </row>
    <row r="62" spans="1:23" ht="13.2" x14ac:dyDescent="0.25">
      <c r="A62" s="13">
        <v>13</v>
      </c>
      <c r="B62" s="22" t="s">
        <v>237</v>
      </c>
      <c r="C62" s="19"/>
      <c r="D62" s="19" t="s">
        <v>98</v>
      </c>
      <c r="E62" s="13" t="s">
        <v>32</v>
      </c>
      <c r="F62" s="13"/>
      <c r="G62" s="46"/>
      <c r="H62" s="46"/>
      <c r="I62" s="46"/>
      <c r="J62" s="46"/>
      <c r="K62" s="46"/>
      <c r="L62" s="46"/>
      <c r="M62" s="46"/>
      <c r="N62" s="46"/>
      <c r="O62" s="27"/>
      <c r="P62" s="45"/>
      <c r="Q62" s="45"/>
      <c r="R62" s="45"/>
      <c r="S62" s="45"/>
      <c r="T62" s="45"/>
      <c r="U62" s="45"/>
      <c r="V62" s="45"/>
      <c r="W62" s="45"/>
    </row>
    <row r="63" spans="1:23" ht="13.2" x14ac:dyDescent="0.25">
      <c r="A63" s="13" t="s">
        <v>243</v>
      </c>
      <c r="B63" s="22" t="s">
        <v>244</v>
      </c>
      <c r="C63" s="19"/>
      <c r="D63" s="19" t="s">
        <v>98</v>
      </c>
      <c r="E63" s="13" t="s">
        <v>32</v>
      </c>
      <c r="F63" s="13">
        <v>1520</v>
      </c>
      <c r="G63" s="29"/>
      <c r="H63" s="29"/>
      <c r="I63" s="46"/>
      <c r="J63" s="29"/>
      <c r="K63" s="29"/>
      <c r="L63" s="29"/>
      <c r="M63" s="29"/>
      <c r="N63" s="29"/>
      <c r="O63" s="31"/>
      <c r="P63" s="31"/>
      <c r="Q63" s="45"/>
      <c r="R63" s="27"/>
      <c r="S63" s="27"/>
      <c r="T63" s="27"/>
      <c r="U63" s="27"/>
      <c r="V63" s="27"/>
      <c r="W63" s="31"/>
    </row>
    <row r="64" spans="1:23" ht="13.2" x14ac:dyDescent="0.25">
      <c r="A64" s="13">
        <v>14</v>
      </c>
      <c r="B64" s="22" t="s">
        <v>251</v>
      </c>
      <c r="C64" s="19"/>
      <c r="D64" s="19" t="s">
        <v>41</v>
      </c>
      <c r="E64" s="13" t="s">
        <v>32</v>
      </c>
      <c r="F64" s="13"/>
      <c r="G64" s="29"/>
      <c r="H64" s="29"/>
      <c r="I64" s="13">
        <v>570</v>
      </c>
      <c r="J64" s="13">
        <v>700</v>
      </c>
      <c r="K64" s="13">
        <v>2100</v>
      </c>
      <c r="L64" s="13">
        <v>1560</v>
      </c>
      <c r="M64" s="13">
        <v>460</v>
      </c>
      <c r="N64" s="29"/>
      <c r="O64" s="31"/>
      <c r="P64" s="31"/>
      <c r="Q64" s="27"/>
      <c r="R64" s="45"/>
      <c r="S64" s="27"/>
      <c r="T64" s="45"/>
      <c r="U64" s="27"/>
      <c r="V64" s="45"/>
      <c r="W64" s="31"/>
    </row>
    <row r="65" spans="1:23" ht="13.2" x14ac:dyDescent="0.25">
      <c r="A65" s="13">
        <v>15</v>
      </c>
      <c r="B65" s="22" t="s">
        <v>258</v>
      </c>
      <c r="C65" s="19"/>
      <c r="D65" s="19" t="s">
        <v>41</v>
      </c>
      <c r="E65" s="13" t="s">
        <v>32</v>
      </c>
      <c r="F65" s="13"/>
      <c r="G65" s="46"/>
      <c r="H65" s="13">
        <v>1700</v>
      </c>
      <c r="I65" s="46"/>
      <c r="J65" s="13">
        <v>1200</v>
      </c>
      <c r="K65" s="46"/>
      <c r="L65" s="13">
        <v>1250</v>
      </c>
      <c r="M65" s="46"/>
      <c r="N65" s="46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3.2" x14ac:dyDescent="0.25">
      <c r="A66" s="13">
        <v>16</v>
      </c>
      <c r="B66" s="22" t="s">
        <v>261</v>
      </c>
      <c r="C66" s="19"/>
      <c r="D66" s="19" t="s">
        <v>41</v>
      </c>
      <c r="E66" s="13" t="s">
        <v>32</v>
      </c>
      <c r="F66" s="13"/>
      <c r="G66" s="46"/>
      <c r="H66" s="46"/>
      <c r="I66" s="46"/>
      <c r="J66" s="46"/>
      <c r="K66" s="46"/>
      <c r="L66" s="46"/>
      <c r="M66" s="46"/>
      <c r="N66" s="46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3.2" x14ac:dyDescent="0.25">
      <c r="A67" s="13">
        <v>17</v>
      </c>
      <c r="B67" s="22" t="s">
        <v>265</v>
      </c>
      <c r="C67" s="19"/>
      <c r="D67" s="19" t="s">
        <v>41</v>
      </c>
      <c r="E67" s="13" t="s">
        <v>32</v>
      </c>
      <c r="F67" s="13"/>
      <c r="G67" s="46"/>
      <c r="H67" s="46"/>
      <c r="I67" s="46"/>
      <c r="J67" s="46"/>
      <c r="K67" s="46"/>
      <c r="L67" s="46"/>
      <c r="M67" s="46"/>
      <c r="N67" s="46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3.2" x14ac:dyDescent="0.25">
      <c r="A68" s="13">
        <v>18</v>
      </c>
      <c r="B68" s="22" t="s">
        <v>268</v>
      </c>
      <c r="C68" s="19"/>
      <c r="D68" s="19" t="s">
        <v>41</v>
      </c>
      <c r="E68" s="13" t="s">
        <v>32</v>
      </c>
      <c r="F68" s="13"/>
      <c r="G68" s="46"/>
      <c r="H68" s="46"/>
      <c r="I68" s="46"/>
      <c r="J68" s="46"/>
      <c r="K68" s="46"/>
      <c r="L68" s="29"/>
      <c r="M68" s="46"/>
      <c r="N68" s="46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3.2" x14ac:dyDescent="0.25">
      <c r="A69" s="13">
        <v>19</v>
      </c>
      <c r="B69" s="22" t="s">
        <v>274</v>
      </c>
      <c r="C69" s="19"/>
      <c r="D69" s="19" t="s">
        <v>75</v>
      </c>
      <c r="E69" s="13" t="s">
        <v>32</v>
      </c>
      <c r="F69" s="13"/>
      <c r="G69" s="46"/>
      <c r="H69" s="46"/>
      <c r="I69" s="46"/>
      <c r="J69" s="46"/>
      <c r="K69" s="46"/>
      <c r="L69" s="29"/>
      <c r="M69" s="46"/>
      <c r="N69" s="46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3.2" x14ac:dyDescent="0.25">
      <c r="A70" s="13">
        <v>20</v>
      </c>
      <c r="B70" s="22" t="s">
        <v>283</v>
      </c>
      <c r="C70" s="19"/>
      <c r="D70" s="19" t="s">
        <v>75</v>
      </c>
      <c r="E70" s="13" t="s">
        <v>32</v>
      </c>
      <c r="F70" s="52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1"/>
      <c r="R70" s="45"/>
      <c r="S70" s="45"/>
      <c r="T70" s="45"/>
      <c r="U70" s="41"/>
      <c r="V70" s="45"/>
      <c r="W70" s="45"/>
    </row>
    <row r="71" spans="1:23" ht="13.2" x14ac:dyDescent="0.25">
      <c r="A71" s="13">
        <v>21</v>
      </c>
      <c r="B71" s="22" t="s">
        <v>288</v>
      </c>
      <c r="C71" s="19"/>
      <c r="D71" s="19" t="s">
        <v>75</v>
      </c>
      <c r="E71" s="13" t="s">
        <v>32</v>
      </c>
      <c r="F71" s="13"/>
      <c r="G71" s="46"/>
      <c r="H71" s="46"/>
      <c r="I71" s="46"/>
      <c r="J71" s="46"/>
      <c r="K71" s="46"/>
      <c r="L71" s="29"/>
      <c r="M71" s="46"/>
      <c r="N71" s="46"/>
      <c r="O71" s="45"/>
      <c r="P71" s="45"/>
      <c r="Q71" s="45"/>
      <c r="R71" s="53"/>
      <c r="S71" s="45"/>
      <c r="T71" s="45"/>
      <c r="U71" s="45"/>
      <c r="V71" s="45"/>
      <c r="W71" s="45"/>
    </row>
    <row r="72" spans="1:23" ht="13.2" x14ac:dyDescent="0.25">
      <c r="A72" s="13">
        <v>22</v>
      </c>
      <c r="B72" s="22" t="s">
        <v>294</v>
      </c>
      <c r="C72" s="19"/>
      <c r="D72" s="19" t="s">
        <v>42</v>
      </c>
      <c r="E72" s="13" t="s">
        <v>32</v>
      </c>
      <c r="F72" s="13"/>
      <c r="G72" s="46"/>
      <c r="H72" s="46"/>
      <c r="I72" s="46"/>
      <c r="J72" s="46"/>
      <c r="K72" s="46"/>
      <c r="L72" s="29"/>
      <c r="M72" s="46"/>
      <c r="N72" s="46"/>
      <c r="O72" s="45"/>
      <c r="P72" s="45"/>
      <c r="Q72" s="45"/>
      <c r="R72" s="53"/>
      <c r="S72" s="45"/>
      <c r="T72" s="45"/>
      <c r="U72" s="45"/>
      <c r="V72" s="45"/>
      <c r="W72" s="45"/>
    </row>
    <row r="73" spans="1:23" ht="13.2" x14ac:dyDescent="0.25">
      <c r="A73" s="13">
        <v>23</v>
      </c>
      <c r="B73" s="22" t="s">
        <v>308</v>
      </c>
      <c r="C73" s="19"/>
      <c r="D73" s="19" t="s">
        <v>42</v>
      </c>
      <c r="E73" s="13" t="s">
        <v>32</v>
      </c>
      <c r="F73" s="13"/>
      <c r="G73" s="46"/>
      <c r="H73" s="46"/>
      <c r="I73" s="46"/>
      <c r="J73" s="46"/>
      <c r="K73" s="46"/>
      <c r="L73" s="29"/>
      <c r="M73" s="46"/>
      <c r="N73" s="46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3.2" x14ac:dyDescent="0.25">
      <c r="A74" s="13">
        <v>24</v>
      </c>
      <c r="B74" s="22" t="s">
        <v>322</v>
      </c>
      <c r="C74" s="19"/>
      <c r="D74" s="19" t="s">
        <v>42</v>
      </c>
      <c r="E74" s="13" t="s">
        <v>32</v>
      </c>
      <c r="F74" s="13"/>
      <c r="G74" s="46"/>
      <c r="H74" s="46"/>
      <c r="I74" s="46"/>
      <c r="J74" s="46"/>
      <c r="K74" s="46"/>
      <c r="L74" s="29"/>
      <c r="M74" s="46"/>
      <c r="N74" s="46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3.2" x14ac:dyDescent="0.25">
      <c r="A75" s="13" t="s">
        <v>327</v>
      </c>
      <c r="B75" s="22" t="s">
        <v>329</v>
      </c>
      <c r="C75" s="19"/>
      <c r="D75" s="19" t="s">
        <v>42</v>
      </c>
      <c r="E75" s="13" t="s">
        <v>32</v>
      </c>
      <c r="F75" s="46"/>
      <c r="G75" s="45"/>
      <c r="H75" s="45"/>
      <c r="I75" s="27"/>
      <c r="J75" s="27"/>
      <c r="K75" s="27"/>
      <c r="L75" s="45"/>
      <c r="M75" s="45"/>
      <c r="N75" s="45"/>
      <c r="O75" s="45"/>
      <c r="P75" s="45"/>
      <c r="Q75" s="45"/>
      <c r="R75" s="27"/>
      <c r="S75" s="27"/>
      <c r="T75" s="27"/>
      <c r="U75" s="45"/>
      <c r="V75" s="45"/>
      <c r="W75" s="45"/>
    </row>
    <row r="76" spans="1:23" ht="13.2" x14ac:dyDescent="0.25">
      <c r="A76" s="27">
        <v>25</v>
      </c>
      <c r="B76" s="22" t="s">
        <v>335</v>
      </c>
      <c r="C76" s="19"/>
      <c r="D76" s="19" t="s">
        <v>42</v>
      </c>
      <c r="E76" s="13" t="s">
        <v>32</v>
      </c>
      <c r="F76" s="13"/>
      <c r="G76" s="46"/>
      <c r="H76" s="46"/>
      <c r="I76" s="27">
        <v>20</v>
      </c>
      <c r="J76" s="27">
        <v>120</v>
      </c>
      <c r="K76" s="27">
        <v>170</v>
      </c>
      <c r="L76" s="29"/>
      <c r="M76" s="46"/>
      <c r="N76" s="46"/>
      <c r="O76" s="27"/>
      <c r="P76" s="45"/>
      <c r="Q76" s="45"/>
      <c r="R76" s="45"/>
      <c r="S76" s="45"/>
      <c r="T76" s="45"/>
      <c r="U76" s="45"/>
      <c r="V76" s="45"/>
      <c r="W76" s="45"/>
    </row>
    <row r="77" spans="1:23" ht="13.2" x14ac:dyDescent="0.25">
      <c r="A77" s="13">
        <v>26</v>
      </c>
      <c r="B77" s="22" t="s">
        <v>342</v>
      </c>
      <c r="C77" s="19"/>
      <c r="D77" s="19" t="s">
        <v>74</v>
      </c>
      <c r="E77" s="13" t="s">
        <v>32</v>
      </c>
      <c r="F77" s="13"/>
      <c r="G77" s="46"/>
      <c r="H77" s="46"/>
      <c r="I77" s="46"/>
      <c r="J77" s="46"/>
      <c r="K77" s="46"/>
      <c r="L77" s="29"/>
      <c r="M77" s="46"/>
      <c r="N77" s="46"/>
      <c r="O77" s="27"/>
      <c r="P77" s="45"/>
      <c r="Q77" s="45"/>
      <c r="R77" s="45"/>
      <c r="S77" s="45"/>
      <c r="T77" s="45"/>
      <c r="U77" s="45"/>
      <c r="V77" s="45"/>
      <c r="W77" s="45"/>
    </row>
    <row r="78" spans="1:23" ht="13.2" x14ac:dyDescent="0.25">
      <c r="A78" s="13">
        <v>27</v>
      </c>
      <c r="B78" s="22" t="s">
        <v>350</v>
      </c>
      <c r="C78" s="19"/>
      <c r="D78" s="19" t="s">
        <v>74</v>
      </c>
      <c r="E78" s="13" t="s">
        <v>32</v>
      </c>
      <c r="F78" s="13">
        <v>2000</v>
      </c>
      <c r="G78" s="46"/>
      <c r="H78" s="46"/>
      <c r="I78" s="46"/>
      <c r="J78" s="46"/>
      <c r="K78" s="46"/>
      <c r="L78" s="46"/>
      <c r="M78" s="46"/>
      <c r="N78" s="46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3.2" x14ac:dyDescent="0.25">
      <c r="A79" s="13">
        <v>28</v>
      </c>
      <c r="B79" s="22" t="s">
        <v>356</v>
      </c>
      <c r="C79" s="19"/>
      <c r="D79" s="19" t="s">
        <v>112</v>
      </c>
      <c r="E79" s="13" t="s">
        <v>32</v>
      </c>
      <c r="F79" s="13"/>
      <c r="G79" s="46"/>
      <c r="H79" s="46"/>
      <c r="I79" s="46"/>
      <c r="J79" s="46"/>
      <c r="K79" s="46"/>
      <c r="L79" s="29"/>
      <c r="M79" s="46"/>
      <c r="N79" s="46"/>
      <c r="O79" s="45"/>
      <c r="P79" s="45"/>
      <c r="Q79" s="45"/>
      <c r="R79" s="27"/>
      <c r="S79" s="27"/>
      <c r="T79" s="27"/>
      <c r="U79" s="27"/>
      <c r="V79" s="45"/>
      <c r="W79" s="45"/>
    </row>
    <row r="80" spans="1:23" ht="13.2" x14ac:dyDescent="0.25">
      <c r="A80" s="13">
        <v>29</v>
      </c>
      <c r="B80" s="22" t="s">
        <v>363</v>
      </c>
      <c r="C80" s="19"/>
      <c r="D80" s="19" t="s">
        <v>77</v>
      </c>
      <c r="E80" s="13" t="s">
        <v>32</v>
      </c>
      <c r="F80" s="13"/>
      <c r="G80" s="46"/>
      <c r="H80" s="46"/>
      <c r="I80" s="13">
        <v>1450</v>
      </c>
      <c r="J80" s="13">
        <v>1300</v>
      </c>
      <c r="K80" s="13">
        <v>2170</v>
      </c>
      <c r="L80" s="13">
        <v>1800</v>
      </c>
      <c r="M80" s="46"/>
      <c r="N80" s="46"/>
      <c r="O80" s="45"/>
      <c r="P80" s="45"/>
      <c r="Q80" s="45"/>
      <c r="R80" s="27"/>
      <c r="S80" s="27"/>
      <c r="T80" s="27"/>
      <c r="U80" s="27"/>
      <c r="V80" s="45"/>
      <c r="W80" s="45"/>
    </row>
    <row r="81" spans="1:23" ht="13.2" x14ac:dyDescent="0.25">
      <c r="A81" s="13">
        <v>30</v>
      </c>
      <c r="B81" s="22" t="s">
        <v>370</v>
      </c>
      <c r="C81" s="19"/>
      <c r="D81" s="19" t="s">
        <v>77</v>
      </c>
      <c r="E81" s="13" t="s">
        <v>32</v>
      </c>
      <c r="F81" s="13"/>
      <c r="G81" s="46"/>
      <c r="H81" s="46"/>
      <c r="I81" s="13">
        <v>200</v>
      </c>
      <c r="J81" s="13">
        <v>300</v>
      </c>
      <c r="K81" s="13">
        <v>200</v>
      </c>
      <c r="L81" s="13">
        <v>150</v>
      </c>
      <c r="M81" s="46"/>
      <c r="N81" s="46"/>
      <c r="O81" s="45"/>
      <c r="P81" s="45"/>
      <c r="Q81" s="45"/>
      <c r="R81" s="27"/>
      <c r="S81" s="27"/>
      <c r="T81" s="27"/>
      <c r="U81" s="45"/>
      <c r="V81" s="45"/>
      <c r="W81" s="45"/>
    </row>
    <row r="82" spans="1:23" ht="13.2" x14ac:dyDescent="0.25">
      <c r="A82" s="13">
        <v>31</v>
      </c>
      <c r="B82" s="22" t="s">
        <v>375</v>
      </c>
      <c r="C82" s="19"/>
      <c r="D82" s="19" t="s">
        <v>77</v>
      </c>
      <c r="E82" s="13" t="s">
        <v>32</v>
      </c>
      <c r="F82" s="13"/>
      <c r="G82" s="46"/>
      <c r="H82" s="46"/>
      <c r="I82" s="13">
        <v>0</v>
      </c>
      <c r="J82" s="13">
        <v>1500</v>
      </c>
      <c r="K82" s="13">
        <v>399</v>
      </c>
      <c r="L82" s="29"/>
      <c r="M82" s="46"/>
      <c r="N82" s="46"/>
      <c r="O82" s="45"/>
      <c r="P82" s="45"/>
      <c r="Q82" s="27"/>
      <c r="R82" s="27"/>
      <c r="S82" s="27"/>
      <c r="T82" s="27"/>
      <c r="U82" s="27"/>
      <c r="V82" s="45"/>
      <c r="W82" s="45"/>
    </row>
    <row r="83" spans="1:23" ht="13.2" x14ac:dyDescent="0.25">
      <c r="A83" s="13">
        <v>32</v>
      </c>
      <c r="B83" s="22" t="s">
        <v>382</v>
      </c>
      <c r="C83" s="19"/>
      <c r="D83" s="19" t="s">
        <v>77</v>
      </c>
      <c r="E83" s="13" t="s">
        <v>32</v>
      </c>
      <c r="F83" s="13"/>
      <c r="G83" s="46"/>
      <c r="H83" s="13">
        <v>1680</v>
      </c>
      <c r="I83" s="13">
        <v>2400</v>
      </c>
      <c r="J83" s="13">
        <v>2500</v>
      </c>
      <c r="K83" s="13">
        <v>0</v>
      </c>
      <c r="L83" s="13">
        <v>147</v>
      </c>
      <c r="M83" s="46"/>
      <c r="N83" s="46"/>
      <c r="O83" s="45"/>
      <c r="P83" s="45"/>
      <c r="Q83" s="27"/>
      <c r="R83" s="27"/>
      <c r="S83" s="27"/>
      <c r="T83" s="27"/>
      <c r="U83" s="27"/>
      <c r="V83" s="45"/>
      <c r="W83" s="45"/>
    </row>
    <row r="84" spans="1:23" ht="13.2" x14ac:dyDescent="0.25">
      <c r="A84" s="13">
        <v>33</v>
      </c>
      <c r="B84" s="22" t="s">
        <v>387</v>
      </c>
      <c r="C84" s="19"/>
      <c r="D84" s="19" t="s">
        <v>77</v>
      </c>
      <c r="E84" s="13" t="s">
        <v>32</v>
      </c>
      <c r="F84" s="13"/>
      <c r="G84" s="46"/>
      <c r="H84" s="13">
        <v>950</v>
      </c>
      <c r="I84" s="13">
        <v>0</v>
      </c>
      <c r="J84" s="13">
        <v>0</v>
      </c>
      <c r="K84" s="13">
        <v>1100</v>
      </c>
      <c r="L84" s="13">
        <v>0</v>
      </c>
      <c r="M84" s="46"/>
      <c r="N84" s="46"/>
      <c r="O84" s="45"/>
      <c r="P84" s="45"/>
      <c r="Q84" s="45"/>
      <c r="R84" s="27"/>
      <c r="S84" s="27"/>
      <c r="T84" s="27"/>
      <c r="U84" s="27"/>
      <c r="V84" s="45"/>
      <c r="W84" s="45"/>
    </row>
    <row r="85" spans="1:23" ht="13.2" x14ac:dyDescent="0.25">
      <c r="A85" s="13">
        <v>34</v>
      </c>
      <c r="B85" s="22" t="s">
        <v>396</v>
      </c>
      <c r="C85" s="19"/>
      <c r="D85" s="19" t="s">
        <v>77</v>
      </c>
      <c r="E85" s="13" t="s">
        <v>32</v>
      </c>
      <c r="F85" s="13"/>
      <c r="G85" s="46"/>
      <c r="H85" s="46"/>
      <c r="I85" s="13">
        <v>900</v>
      </c>
      <c r="J85" s="13">
        <v>100</v>
      </c>
      <c r="K85" s="13">
        <v>1600</v>
      </c>
      <c r="L85" s="13">
        <v>1900</v>
      </c>
      <c r="M85" s="46"/>
      <c r="N85" s="46"/>
      <c r="O85" s="45"/>
      <c r="P85" s="45"/>
      <c r="Q85" s="45"/>
      <c r="R85" s="27"/>
      <c r="S85" s="27"/>
      <c r="T85" s="27"/>
      <c r="U85" s="27"/>
      <c r="V85" s="27"/>
      <c r="W85" s="45"/>
    </row>
    <row r="86" spans="1:23" ht="13.2" x14ac:dyDescent="0.25">
      <c r="A86" s="13">
        <v>35</v>
      </c>
      <c r="B86" s="22" t="s">
        <v>403</v>
      </c>
      <c r="C86" s="19"/>
      <c r="D86" s="19" t="s">
        <v>77</v>
      </c>
      <c r="E86" s="13" t="s">
        <v>32</v>
      </c>
      <c r="F86" s="13"/>
      <c r="G86" s="45"/>
      <c r="H86" s="45"/>
      <c r="I86" s="13">
        <v>1000</v>
      </c>
      <c r="J86" s="13">
        <v>200</v>
      </c>
      <c r="K86" s="13">
        <v>300</v>
      </c>
      <c r="L86" s="13">
        <v>400</v>
      </c>
      <c r="M86" s="13">
        <v>400</v>
      </c>
      <c r="N86" s="45"/>
      <c r="O86" s="45"/>
      <c r="P86" s="45"/>
      <c r="Q86" s="27"/>
      <c r="R86" s="27"/>
      <c r="S86" s="27"/>
      <c r="T86" s="27"/>
      <c r="U86" s="27"/>
      <c r="V86" s="45"/>
      <c r="W86" s="45"/>
    </row>
    <row r="87" spans="1:23" ht="13.2" x14ac:dyDescent="0.25">
      <c r="A87" s="27">
        <v>36</v>
      </c>
      <c r="B87" s="22" t="s">
        <v>409</v>
      </c>
      <c r="C87" s="19"/>
      <c r="D87" s="19" t="s">
        <v>77</v>
      </c>
      <c r="E87" s="13" t="s">
        <v>32</v>
      </c>
      <c r="F87" s="46"/>
      <c r="G87" s="46"/>
      <c r="H87" s="27">
        <v>373</v>
      </c>
      <c r="I87" s="27">
        <v>518</v>
      </c>
      <c r="J87" s="27">
        <v>348</v>
      </c>
      <c r="K87" s="27">
        <v>1448</v>
      </c>
      <c r="L87" s="27">
        <v>1647</v>
      </c>
      <c r="M87" s="46"/>
      <c r="N87" s="46"/>
      <c r="O87" s="27"/>
      <c r="P87" s="45"/>
      <c r="Q87" s="45"/>
      <c r="R87" s="45"/>
      <c r="S87" s="45"/>
      <c r="T87" s="45"/>
      <c r="U87" s="45"/>
      <c r="V87" s="45"/>
      <c r="W87" s="45"/>
    </row>
    <row r="88" spans="1:23" ht="13.2" x14ac:dyDescent="0.25">
      <c r="A88" s="13">
        <v>37</v>
      </c>
      <c r="B88" s="22" t="s">
        <v>417</v>
      </c>
      <c r="C88" s="19"/>
      <c r="D88" s="19" t="s">
        <v>116</v>
      </c>
      <c r="E88" s="13" t="s">
        <v>32</v>
      </c>
      <c r="F88" s="13">
        <v>1700</v>
      </c>
      <c r="G88" s="46"/>
      <c r="H88" s="46"/>
      <c r="I88" s="46"/>
      <c r="J88" s="46"/>
      <c r="K88" s="46"/>
      <c r="L88" s="46"/>
      <c r="M88" s="46"/>
      <c r="N88" s="46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3.2" x14ac:dyDescent="0.25">
      <c r="A89" s="13">
        <v>38</v>
      </c>
      <c r="B89" s="22" t="s">
        <v>424</v>
      </c>
      <c r="C89" s="19"/>
      <c r="D89" s="19" t="s">
        <v>116</v>
      </c>
      <c r="E89" s="13" t="s">
        <v>32</v>
      </c>
      <c r="F89" s="46"/>
      <c r="G89" s="46"/>
      <c r="H89" s="46"/>
      <c r="I89" s="46"/>
      <c r="J89" s="46"/>
      <c r="K89" s="46"/>
      <c r="L89" s="46"/>
      <c r="M89" s="46"/>
      <c r="N89" s="46"/>
      <c r="O89" s="27"/>
      <c r="P89" s="45"/>
      <c r="Q89" s="45"/>
      <c r="R89" s="45"/>
      <c r="S89" s="45"/>
      <c r="T89" s="45"/>
      <c r="U89" s="45"/>
      <c r="V89" s="45"/>
      <c r="W89" s="45"/>
    </row>
    <row r="90" spans="1:23" ht="13.2" x14ac:dyDescent="0.25">
      <c r="A90" s="13">
        <v>39</v>
      </c>
      <c r="B90" s="22" t="s">
        <v>431</v>
      </c>
      <c r="C90" s="19"/>
      <c r="D90" s="19" t="s">
        <v>116</v>
      </c>
      <c r="E90" s="13" t="s">
        <v>32</v>
      </c>
      <c r="F90" s="13">
        <v>1500</v>
      </c>
      <c r="G90" s="46"/>
      <c r="H90" s="46"/>
      <c r="I90" s="46"/>
      <c r="J90" s="46"/>
      <c r="K90" s="46"/>
      <c r="L90" s="46"/>
      <c r="M90" s="46"/>
      <c r="N90" s="46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3.2" x14ac:dyDescent="0.25">
      <c r="A91" s="13">
        <v>40</v>
      </c>
      <c r="B91" s="22" t="s">
        <v>441</v>
      </c>
      <c r="C91" s="19"/>
      <c r="D91" s="19" t="s">
        <v>88</v>
      </c>
      <c r="E91" s="13" t="s">
        <v>32</v>
      </c>
      <c r="F91" s="13"/>
      <c r="G91" s="46"/>
      <c r="H91" s="46"/>
      <c r="I91" s="46"/>
      <c r="J91" s="46"/>
      <c r="K91" s="46"/>
      <c r="L91" s="46"/>
      <c r="M91" s="46"/>
      <c r="N91" s="46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3.2" x14ac:dyDescent="0.25">
      <c r="A92" s="13">
        <v>41</v>
      </c>
      <c r="B92" s="22" t="s">
        <v>448</v>
      </c>
      <c r="C92" s="19"/>
      <c r="D92" s="19" t="s">
        <v>88</v>
      </c>
      <c r="E92" s="13" t="s">
        <v>32</v>
      </c>
      <c r="F92" s="13"/>
      <c r="G92" s="46"/>
      <c r="H92" s="46"/>
      <c r="I92" s="46"/>
      <c r="J92" s="46"/>
      <c r="K92" s="46"/>
      <c r="L92" s="46"/>
      <c r="M92" s="46"/>
      <c r="N92" s="46"/>
      <c r="O92" s="27"/>
      <c r="P92" s="45"/>
      <c r="Q92" s="45"/>
      <c r="R92" s="45"/>
      <c r="S92" s="45"/>
      <c r="T92" s="45"/>
      <c r="U92" s="45"/>
      <c r="V92" s="45"/>
      <c r="W92" s="45"/>
    </row>
    <row r="93" spans="1:23" ht="13.2" x14ac:dyDescent="0.25">
      <c r="A93" s="13">
        <v>42</v>
      </c>
      <c r="B93" s="22" t="s">
        <v>453</v>
      </c>
      <c r="C93" s="19"/>
      <c r="D93" s="19" t="s">
        <v>66</v>
      </c>
      <c r="E93" s="13" t="s">
        <v>32</v>
      </c>
      <c r="F93" s="13">
        <v>150</v>
      </c>
      <c r="G93" s="46"/>
      <c r="H93" s="46"/>
      <c r="I93" s="46"/>
      <c r="J93" s="46"/>
      <c r="K93" s="46"/>
      <c r="L93" s="46"/>
      <c r="M93" s="46"/>
      <c r="N93" s="46"/>
      <c r="O93" s="27"/>
      <c r="P93" s="45"/>
      <c r="Q93" s="45"/>
      <c r="R93" s="45"/>
      <c r="S93" s="45"/>
      <c r="T93" s="45"/>
      <c r="U93" s="45"/>
      <c r="V93" s="45"/>
      <c r="W93" s="45"/>
    </row>
    <row r="94" spans="1:23" ht="13.2" x14ac:dyDescent="0.25">
      <c r="A94" s="13">
        <v>43</v>
      </c>
      <c r="B94" s="22" t="s">
        <v>458</v>
      </c>
      <c r="C94" s="19"/>
      <c r="D94" s="19" t="s">
        <v>66</v>
      </c>
      <c r="E94" s="13" t="s">
        <v>32</v>
      </c>
      <c r="F94" s="13">
        <v>300</v>
      </c>
      <c r="G94" s="46"/>
      <c r="H94" s="46"/>
      <c r="I94" s="46"/>
      <c r="J94" s="46"/>
      <c r="K94" s="46"/>
      <c r="L94" s="46"/>
      <c r="M94" s="46"/>
      <c r="N94" s="46"/>
      <c r="O94" s="27"/>
      <c r="P94" s="45"/>
      <c r="Q94" s="45"/>
      <c r="R94" s="45"/>
      <c r="S94" s="45"/>
      <c r="T94" s="45"/>
      <c r="U94" s="45"/>
      <c r="V94" s="45"/>
      <c r="W94" s="45"/>
    </row>
    <row r="95" spans="1:23" ht="13.2" x14ac:dyDescent="0.25">
      <c r="A95" s="13">
        <v>44</v>
      </c>
      <c r="B95" s="22" t="s">
        <v>465</v>
      </c>
      <c r="C95" s="19"/>
      <c r="D95" s="19" t="s">
        <v>66</v>
      </c>
      <c r="E95" s="13" t="s">
        <v>32</v>
      </c>
      <c r="F95" s="13">
        <v>200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3.2" x14ac:dyDescent="0.25">
      <c r="A96" s="72"/>
      <c r="B96" s="73"/>
      <c r="C96" s="74"/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4"/>
      <c r="P96" s="4"/>
      <c r="Q96" s="4"/>
      <c r="R96" s="4"/>
      <c r="S96" s="4"/>
      <c r="T96" s="4"/>
      <c r="U96" s="4"/>
      <c r="V96" s="4"/>
      <c r="W96" s="4"/>
    </row>
    <row r="97" spans="1:23" ht="13.2" x14ac:dyDescent="0.25">
      <c r="A97" s="4" t="s">
        <v>0</v>
      </c>
      <c r="B97" s="6" t="s">
        <v>2</v>
      </c>
      <c r="C97" s="10" t="s">
        <v>3</v>
      </c>
      <c r="D97" s="10" t="s">
        <v>4</v>
      </c>
      <c r="E97" s="4" t="s">
        <v>5</v>
      </c>
      <c r="F97" s="76" t="s">
        <v>54</v>
      </c>
      <c r="G97" s="76" t="s">
        <v>19</v>
      </c>
      <c r="H97" s="76" t="s">
        <v>20</v>
      </c>
      <c r="I97" s="76" t="s">
        <v>21</v>
      </c>
      <c r="J97" s="76" t="s">
        <v>22</v>
      </c>
      <c r="K97" s="76" t="s">
        <v>23</v>
      </c>
      <c r="L97" s="76" t="s">
        <v>24</v>
      </c>
      <c r="M97" s="76" t="s">
        <v>25</v>
      </c>
      <c r="N97" s="76" t="s">
        <v>26</v>
      </c>
      <c r="O97" s="77"/>
      <c r="P97" s="77"/>
      <c r="Q97" s="77"/>
      <c r="R97" s="77"/>
      <c r="S97" s="77"/>
      <c r="T97" s="77"/>
      <c r="U97" s="77"/>
      <c r="V97" s="77"/>
      <c r="W97" s="77"/>
    </row>
    <row r="98" spans="1:23" ht="13.2" x14ac:dyDescent="0.25">
      <c r="A98" s="13">
        <v>45</v>
      </c>
      <c r="B98" s="22" t="s">
        <v>556</v>
      </c>
      <c r="C98" s="19"/>
      <c r="D98" s="19" t="s">
        <v>55</v>
      </c>
      <c r="E98" s="13" t="s">
        <v>40</v>
      </c>
      <c r="F98" s="13">
        <v>130</v>
      </c>
      <c r="G98" s="46"/>
      <c r="H98" s="46"/>
      <c r="I98" s="46"/>
      <c r="J98" s="46"/>
      <c r="K98" s="46"/>
      <c r="L98" s="46"/>
      <c r="M98" s="46"/>
      <c r="N98" s="46"/>
      <c r="O98" s="77"/>
      <c r="P98" s="77"/>
      <c r="Q98" s="77"/>
      <c r="R98" s="77"/>
      <c r="S98" s="77"/>
      <c r="T98" s="77"/>
      <c r="U98" s="77"/>
      <c r="V98" s="77"/>
      <c r="W98" s="77"/>
    </row>
    <row r="99" spans="1:23" ht="13.2" x14ac:dyDescent="0.25">
      <c r="A99" s="13">
        <v>46</v>
      </c>
      <c r="B99" s="22" t="s">
        <v>557</v>
      </c>
      <c r="C99" s="19"/>
      <c r="D99" s="19" t="s">
        <v>55</v>
      </c>
      <c r="E99" s="13" t="s">
        <v>40</v>
      </c>
      <c r="F99" s="13">
        <v>130</v>
      </c>
      <c r="G99" s="46"/>
      <c r="H99" s="46"/>
      <c r="I99" s="46"/>
      <c r="J99" s="46"/>
      <c r="K99" s="46"/>
      <c r="L99" s="46"/>
      <c r="M99" s="46"/>
      <c r="N99" s="46"/>
      <c r="O99" s="77"/>
      <c r="P99" s="77"/>
      <c r="Q99" s="77"/>
      <c r="R99" s="77"/>
      <c r="S99" s="77"/>
      <c r="T99" s="77"/>
      <c r="U99" s="77"/>
      <c r="V99" s="77"/>
      <c r="W99" s="77"/>
    </row>
    <row r="100" spans="1:23" ht="13.2" x14ac:dyDescent="0.25">
      <c r="A100" s="13">
        <v>47</v>
      </c>
      <c r="B100" s="22" t="s">
        <v>558</v>
      </c>
      <c r="C100" s="19"/>
      <c r="D100" s="19" t="s">
        <v>55</v>
      </c>
      <c r="E100" s="13" t="s">
        <v>40</v>
      </c>
      <c r="F100" s="46"/>
      <c r="G100" s="46"/>
      <c r="H100" s="46"/>
      <c r="I100" s="13">
        <v>249</v>
      </c>
      <c r="J100" s="13">
        <v>65</v>
      </c>
      <c r="K100" s="13">
        <v>150</v>
      </c>
      <c r="L100" s="13">
        <v>142</v>
      </c>
      <c r="M100" s="46"/>
      <c r="N100" s="46"/>
      <c r="O100" s="77"/>
      <c r="P100" s="77"/>
      <c r="Q100" s="77"/>
      <c r="R100" s="77"/>
      <c r="S100" s="77"/>
      <c r="T100" s="77"/>
      <c r="U100" s="77"/>
      <c r="V100" s="77"/>
      <c r="W100" s="77"/>
    </row>
    <row r="101" spans="1:23" ht="13.2" x14ac:dyDescent="0.25">
      <c r="A101" s="13">
        <v>48</v>
      </c>
      <c r="B101" s="22" t="s">
        <v>559</v>
      </c>
      <c r="C101" s="19"/>
      <c r="D101" s="19" t="s">
        <v>55</v>
      </c>
      <c r="E101" s="13" t="s">
        <v>40</v>
      </c>
      <c r="F101" s="13">
        <v>29</v>
      </c>
      <c r="G101" s="46"/>
      <c r="H101" s="46"/>
      <c r="I101" s="46"/>
      <c r="J101" s="46"/>
      <c r="K101" s="46"/>
      <c r="L101" s="46"/>
      <c r="M101" s="46"/>
      <c r="N101" s="46"/>
      <c r="O101" s="77"/>
      <c r="P101" s="77"/>
      <c r="Q101" s="77"/>
      <c r="R101" s="77"/>
      <c r="S101" s="77"/>
      <c r="T101" s="77"/>
      <c r="U101" s="77"/>
      <c r="V101" s="77"/>
      <c r="W101" s="77"/>
    </row>
    <row r="102" spans="1:23" ht="13.2" x14ac:dyDescent="0.25">
      <c r="A102" s="13">
        <v>49</v>
      </c>
      <c r="B102" s="22" t="s">
        <v>560</v>
      </c>
      <c r="C102" s="19"/>
      <c r="D102" s="19" t="s">
        <v>55</v>
      </c>
      <c r="E102" s="13" t="s">
        <v>40</v>
      </c>
      <c r="F102" s="13">
        <v>150</v>
      </c>
      <c r="G102" s="46"/>
      <c r="H102" s="46"/>
      <c r="I102" s="46"/>
      <c r="J102" s="46"/>
      <c r="K102" s="46"/>
      <c r="L102" s="46"/>
      <c r="M102" s="46"/>
      <c r="N102" s="46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3" ht="13.2" x14ac:dyDescent="0.25">
      <c r="A103" s="13">
        <v>50</v>
      </c>
      <c r="B103" s="22" t="s">
        <v>561</v>
      </c>
      <c r="C103" s="19"/>
      <c r="D103" s="19" t="s">
        <v>55</v>
      </c>
      <c r="E103" s="13" t="s">
        <v>40</v>
      </c>
      <c r="F103" s="13">
        <v>74</v>
      </c>
      <c r="G103" s="46"/>
      <c r="H103" s="46"/>
      <c r="I103" s="46"/>
      <c r="J103" s="46"/>
      <c r="K103" s="46"/>
      <c r="L103" s="46"/>
      <c r="M103" s="46"/>
      <c r="N103" s="46"/>
      <c r="O103" s="77"/>
      <c r="P103" s="77"/>
      <c r="Q103" s="77"/>
      <c r="R103" s="77"/>
      <c r="S103" s="77"/>
      <c r="T103" s="77"/>
      <c r="U103" s="77"/>
      <c r="V103" s="77"/>
      <c r="W103" s="77"/>
    </row>
    <row r="104" spans="1:23" ht="13.2" x14ac:dyDescent="0.25">
      <c r="A104" s="27">
        <v>51</v>
      </c>
      <c r="B104" s="22" t="s">
        <v>562</v>
      </c>
      <c r="C104" s="19"/>
      <c r="D104" s="19" t="s">
        <v>55</v>
      </c>
      <c r="E104" s="13" t="s">
        <v>40</v>
      </c>
      <c r="F104" s="46"/>
      <c r="G104" s="45"/>
      <c r="H104" s="45"/>
      <c r="I104" s="27">
        <v>255</v>
      </c>
      <c r="J104" s="27">
        <v>59</v>
      </c>
      <c r="K104" s="27">
        <v>30</v>
      </c>
      <c r="L104" s="27">
        <v>45</v>
      </c>
      <c r="M104" s="45"/>
      <c r="N104" s="45"/>
      <c r="O104" s="77"/>
      <c r="P104" s="77"/>
      <c r="Q104" s="77"/>
      <c r="R104" s="77"/>
      <c r="S104" s="77"/>
      <c r="T104" s="77"/>
      <c r="U104" s="77"/>
      <c r="V104" s="77"/>
      <c r="W104" s="77"/>
    </row>
    <row r="105" spans="1:23" ht="13.2" x14ac:dyDescent="0.25">
      <c r="A105" s="13">
        <v>52</v>
      </c>
      <c r="B105" s="22" t="s">
        <v>563</v>
      </c>
      <c r="C105" s="19"/>
      <c r="D105" s="19" t="s">
        <v>31</v>
      </c>
      <c r="E105" s="13" t="s">
        <v>40</v>
      </c>
      <c r="F105" s="13">
        <v>205</v>
      </c>
      <c r="G105" s="46"/>
      <c r="H105" s="46"/>
      <c r="I105" s="46"/>
      <c r="J105" s="46"/>
      <c r="K105" s="46"/>
      <c r="L105" s="46"/>
      <c r="M105" s="46"/>
      <c r="N105" s="46"/>
      <c r="O105" s="77"/>
      <c r="P105" s="77"/>
      <c r="Q105" s="77"/>
      <c r="R105" s="77"/>
      <c r="S105" s="77"/>
      <c r="T105" s="77"/>
      <c r="U105" s="77"/>
      <c r="V105" s="77"/>
      <c r="W105" s="77"/>
    </row>
    <row r="106" spans="1:23" ht="13.2" x14ac:dyDescent="0.25">
      <c r="A106" s="13">
        <v>53</v>
      </c>
      <c r="B106" s="22" t="s">
        <v>564</v>
      </c>
      <c r="C106" s="19"/>
      <c r="D106" s="19" t="s">
        <v>31</v>
      </c>
      <c r="E106" s="13" t="s">
        <v>40</v>
      </c>
      <c r="F106" s="13">
        <v>339</v>
      </c>
      <c r="G106" s="46"/>
      <c r="H106" s="46"/>
      <c r="I106" s="46"/>
      <c r="J106" s="46"/>
      <c r="K106" s="46"/>
      <c r="L106" s="46"/>
      <c r="M106" s="46"/>
      <c r="N106" s="46"/>
      <c r="O106" s="77"/>
      <c r="P106" s="77"/>
      <c r="Q106" s="77"/>
      <c r="R106" s="77"/>
      <c r="S106" s="77"/>
      <c r="T106" s="77"/>
      <c r="U106" s="77"/>
      <c r="V106" s="77"/>
      <c r="W106" s="77"/>
    </row>
    <row r="107" spans="1:23" ht="13.2" x14ac:dyDescent="0.25">
      <c r="A107" s="13">
        <v>54</v>
      </c>
      <c r="B107" s="22" t="s">
        <v>565</v>
      </c>
      <c r="C107" s="19"/>
      <c r="D107" s="19" t="s">
        <v>31</v>
      </c>
      <c r="E107" s="13" t="s">
        <v>40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77"/>
      <c r="P107" s="77"/>
      <c r="Q107" s="77"/>
      <c r="R107" s="77"/>
      <c r="S107" s="77"/>
      <c r="T107" s="77"/>
      <c r="U107" s="77"/>
      <c r="V107" s="77"/>
      <c r="W107" s="77"/>
    </row>
    <row r="108" spans="1:23" ht="13.2" x14ac:dyDescent="0.25">
      <c r="A108" s="13">
        <v>55</v>
      </c>
      <c r="B108" s="22" t="s">
        <v>566</v>
      </c>
      <c r="C108" s="19"/>
      <c r="D108" s="19" t="s">
        <v>31</v>
      </c>
      <c r="E108" s="13" t="s">
        <v>40</v>
      </c>
      <c r="F108" s="13">
        <v>350</v>
      </c>
      <c r="G108" s="46"/>
      <c r="H108" s="46"/>
      <c r="I108" s="46"/>
      <c r="J108" s="46"/>
      <c r="K108" s="46"/>
      <c r="L108" s="46"/>
      <c r="M108" s="46"/>
      <c r="N108" s="46"/>
      <c r="O108" s="77"/>
      <c r="P108" s="77"/>
      <c r="Q108" s="77"/>
      <c r="R108" s="77"/>
      <c r="S108" s="77"/>
      <c r="T108" s="77"/>
      <c r="U108" s="77"/>
      <c r="V108" s="77"/>
      <c r="W108" s="77"/>
    </row>
    <row r="109" spans="1:23" ht="13.2" x14ac:dyDescent="0.25">
      <c r="A109" s="13">
        <v>56</v>
      </c>
      <c r="B109" s="22" t="s">
        <v>567</v>
      </c>
      <c r="C109" s="19"/>
      <c r="D109" s="19" t="s">
        <v>114</v>
      </c>
      <c r="E109" s="13" t="s">
        <v>40</v>
      </c>
      <c r="F109" s="13">
        <v>50</v>
      </c>
      <c r="G109" s="29"/>
      <c r="H109" s="29"/>
      <c r="I109" s="29"/>
      <c r="J109" s="29"/>
      <c r="K109" s="29"/>
      <c r="L109" s="29"/>
      <c r="M109" s="29"/>
      <c r="N109" s="29"/>
      <c r="O109" s="77"/>
      <c r="P109" s="77"/>
      <c r="Q109" s="77"/>
      <c r="R109" s="77"/>
      <c r="S109" s="77"/>
      <c r="T109" s="77"/>
      <c r="U109" s="77"/>
      <c r="V109" s="77"/>
      <c r="W109" s="77"/>
    </row>
    <row r="110" spans="1:23" ht="13.2" x14ac:dyDescent="0.25">
      <c r="A110" s="13">
        <v>57</v>
      </c>
      <c r="B110" s="22" t="s">
        <v>568</v>
      </c>
      <c r="C110" s="19"/>
      <c r="D110" s="19" t="s">
        <v>114</v>
      </c>
      <c r="E110" s="13" t="s">
        <v>40</v>
      </c>
      <c r="F110" s="13">
        <v>76</v>
      </c>
      <c r="G110" s="46"/>
      <c r="H110" s="46"/>
      <c r="I110" s="46"/>
      <c r="J110" s="46"/>
      <c r="K110" s="46"/>
      <c r="L110" s="46"/>
      <c r="M110" s="46"/>
      <c r="N110" s="46"/>
      <c r="O110" s="77"/>
      <c r="P110" s="77"/>
      <c r="Q110" s="77"/>
      <c r="R110" s="77"/>
      <c r="S110" s="77"/>
      <c r="T110" s="77"/>
      <c r="U110" s="77"/>
      <c r="V110" s="77"/>
      <c r="W110" s="77"/>
    </row>
    <row r="111" spans="1:23" ht="13.2" x14ac:dyDescent="0.25">
      <c r="A111" s="13">
        <v>58</v>
      </c>
      <c r="B111" s="22" t="s">
        <v>569</v>
      </c>
      <c r="C111" s="19"/>
      <c r="D111" s="19" t="s">
        <v>114</v>
      </c>
      <c r="E111" s="13" t="s">
        <v>40</v>
      </c>
      <c r="F111" s="13">
        <v>136</v>
      </c>
      <c r="G111" s="46"/>
      <c r="H111" s="46"/>
      <c r="I111" s="46"/>
      <c r="J111" s="46"/>
      <c r="K111" s="46"/>
      <c r="L111" s="46"/>
      <c r="M111" s="46"/>
      <c r="N111" s="46"/>
      <c r="O111" s="77"/>
      <c r="P111" s="77"/>
      <c r="Q111" s="77"/>
      <c r="R111" s="77"/>
      <c r="S111" s="77"/>
      <c r="T111" s="77"/>
      <c r="U111" s="77"/>
      <c r="V111" s="77"/>
      <c r="W111" s="77"/>
    </row>
    <row r="112" spans="1:23" ht="13.2" x14ac:dyDescent="0.25">
      <c r="A112" s="13">
        <v>59</v>
      </c>
      <c r="B112" s="22" t="s">
        <v>570</v>
      </c>
      <c r="C112" s="19"/>
      <c r="D112" s="19" t="s">
        <v>114</v>
      </c>
      <c r="E112" s="13" t="s">
        <v>40</v>
      </c>
      <c r="F112" s="13">
        <v>110</v>
      </c>
      <c r="G112" s="46"/>
      <c r="H112" s="46"/>
      <c r="I112" s="46"/>
      <c r="J112" s="46"/>
      <c r="K112" s="46"/>
      <c r="L112" s="46"/>
      <c r="M112" s="46"/>
      <c r="N112" s="46"/>
      <c r="O112" s="77"/>
      <c r="P112" s="77"/>
      <c r="Q112" s="77"/>
      <c r="R112" s="77"/>
      <c r="S112" s="77"/>
      <c r="T112" s="77"/>
      <c r="U112" s="77"/>
      <c r="V112" s="77"/>
      <c r="W112" s="77"/>
    </row>
    <row r="113" spans="1:23" ht="13.2" x14ac:dyDescent="0.25">
      <c r="A113" s="13">
        <v>60</v>
      </c>
      <c r="B113" s="22" t="s">
        <v>571</v>
      </c>
      <c r="C113" s="19"/>
      <c r="D113" s="19" t="s">
        <v>130</v>
      </c>
      <c r="E113" s="13" t="s">
        <v>40</v>
      </c>
      <c r="F113" s="13">
        <v>125</v>
      </c>
      <c r="G113" s="46"/>
      <c r="H113" s="46"/>
      <c r="I113" s="46"/>
      <c r="J113" s="46"/>
      <c r="K113" s="46"/>
      <c r="L113" s="46"/>
      <c r="M113" s="46"/>
      <c r="N113" s="46"/>
      <c r="O113" s="77"/>
      <c r="P113" s="77"/>
      <c r="Q113" s="77"/>
      <c r="R113" s="77"/>
      <c r="S113" s="77"/>
      <c r="T113" s="77"/>
      <c r="U113" s="77"/>
      <c r="V113" s="77"/>
      <c r="W113" s="77"/>
    </row>
    <row r="114" spans="1:23" ht="13.2" x14ac:dyDescent="0.25">
      <c r="A114" s="13">
        <v>61</v>
      </c>
      <c r="B114" s="22" t="s">
        <v>572</v>
      </c>
      <c r="C114" s="19"/>
      <c r="D114" s="19" t="s">
        <v>130</v>
      </c>
      <c r="E114" s="13" t="s">
        <v>40</v>
      </c>
      <c r="F114" s="13">
        <v>559</v>
      </c>
      <c r="G114" s="46"/>
      <c r="H114" s="46"/>
      <c r="I114" s="46"/>
      <c r="J114" s="46"/>
      <c r="K114" s="46"/>
      <c r="L114" s="46"/>
      <c r="M114" s="46"/>
      <c r="N114" s="46"/>
      <c r="O114" s="77"/>
      <c r="P114" s="77"/>
      <c r="Q114" s="77"/>
      <c r="R114" s="77"/>
      <c r="S114" s="77"/>
      <c r="T114" s="77"/>
      <c r="U114" s="77"/>
      <c r="V114" s="77"/>
      <c r="W114" s="77"/>
    </row>
    <row r="115" spans="1:23" ht="13.2" x14ac:dyDescent="0.25">
      <c r="A115" s="13">
        <v>62</v>
      </c>
      <c r="B115" s="22" t="s">
        <v>573</v>
      </c>
      <c r="C115" s="19"/>
      <c r="D115" s="19" t="s">
        <v>130</v>
      </c>
      <c r="E115" s="13" t="s">
        <v>40</v>
      </c>
      <c r="F115" s="13">
        <v>580</v>
      </c>
      <c r="G115" s="46"/>
      <c r="H115" s="46"/>
      <c r="I115" s="46"/>
      <c r="J115" s="46"/>
      <c r="K115" s="46"/>
      <c r="L115" s="46"/>
      <c r="M115" s="46"/>
      <c r="N115" s="46"/>
      <c r="O115" s="77"/>
      <c r="P115" s="77"/>
      <c r="Q115" s="77"/>
      <c r="R115" s="77"/>
      <c r="S115" s="77"/>
      <c r="T115" s="77"/>
      <c r="U115" s="77"/>
      <c r="V115" s="77"/>
      <c r="W115" s="77"/>
    </row>
    <row r="116" spans="1:23" ht="13.2" x14ac:dyDescent="0.25">
      <c r="A116" s="13">
        <v>63</v>
      </c>
      <c r="B116" s="22" t="s">
        <v>574</v>
      </c>
      <c r="C116" s="19"/>
      <c r="D116" s="19" t="s">
        <v>130</v>
      </c>
      <c r="E116" s="13" t="s">
        <v>40</v>
      </c>
      <c r="F116" s="13">
        <v>510</v>
      </c>
      <c r="G116" s="46"/>
      <c r="H116" s="46"/>
      <c r="I116" s="46"/>
      <c r="J116" s="46"/>
      <c r="K116" s="46"/>
      <c r="L116" s="46"/>
      <c r="M116" s="46"/>
      <c r="N116" s="46"/>
      <c r="O116" s="77"/>
      <c r="P116" s="77"/>
      <c r="Q116" s="77"/>
      <c r="R116" s="77"/>
      <c r="S116" s="77"/>
      <c r="T116" s="77"/>
      <c r="U116" s="77"/>
      <c r="V116" s="77"/>
      <c r="W116" s="77"/>
    </row>
    <row r="117" spans="1:23" ht="13.2" x14ac:dyDescent="0.25">
      <c r="A117" s="27">
        <v>64</v>
      </c>
      <c r="B117" s="22" t="s">
        <v>575</v>
      </c>
      <c r="C117" s="19"/>
      <c r="D117" s="19" t="s">
        <v>130</v>
      </c>
      <c r="E117" s="13" t="s">
        <v>40</v>
      </c>
      <c r="F117" s="13">
        <v>0</v>
      </c>
      <c r="G117" s="45"/>
      <c r="H117" s="45"/>
      <c r="I117" s="45"/>
      <c r="J117" s="45"/>
      <c r="K117" s="45"/>
      <c r="L117" s="45"/>
      <c r="M117" s="45"/>
      <c r="N117" s="45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ht="13.2" x14ac:dyDescent="0.25">
      <c r="A118" s="27">
        <v>65</v>
      </c>
      <c r="B118" s="22" t="s">
        <v>576</v>
      </c>
      <c r="C118" s="19"/>
      <c r="D118" s="19" t="s">
        <v>130</v>
      </c>
      <c r="E118" s="13" t="s">
        <v>40</v>
      </c>
      <c r="F118" s="13">
        <v>0</v>
      </c>
      <c r="G118" s="45"/>
      <c r="H118" s="45"/>
      <c r="I118" s="45"/>
      <c r="J118" s="45"/>
      <c r="K118" s="45"/>
      <c r="L118" s="45"/>
      <c r="M118" s="45"/>
      <c r="N118" s="45"/>
      <c r="O118" s="77"/>
      <c r="P118" s="77"/>
      <c r="Q118" s="77"/>
      <c r="R118" s="77"/>
      <c r="S118" s="77"/>
      <c r="T118" s="77"/>
      <c r="U118" s="77"/>
      <c r="V118" s="77"/>
      <c r="W118" s="77"/>
    </row>
    <row r="119" spans="1:23" ht="13.2" x14ac:dyDescent="0.25">
      <c r="A119" s="13">
        <v>66</v>
      </c>
      <c r="B119" s="22" t="s">
        <v>577</v>
      </c>
      <c r="C119" s="19"/>
      <c r="D119" s="19" t="s">
        <v>91</v>
      </c>
      <c r="E119" s="13" t="s">
        <v>40</v>
      </c>
      <c r="F119" s="13">
        <v>195</v>
      </c>
      <c r="G119" s="46"/>
      <c r="H119" s="46"/>
      <c r="I119" s="46"/>
      <c r="J119" s="46"/>
      <c r="K119" s="46"/>
      <c r="L119" s="46"/>
      <c r="M119" s="46"/>
      <c r="N119" s="46"/>
      <c r="O119" s="77"/>
      <c r="P119" s="77"/>
      <c r="Q119" s="77"/>
      <c r="R119" s="77"/>
      <c r="S119" s="77"/>
      <c r="T119" s="77"/>
      <c r="U119" s="77"/>
      <c r="V119" s="77"/>
      <c r="W119" s="77"/>
    </row>
    <row r="120" spans="1:23" ht="13.2" x14ac:dyDescent="0.25">
      <c r="A120" s="13">
        <v>67</v>
      </c>
      <c r="B120" s="22" t="s">
        <v>578</v>
      </c>
      <c r="C120" s="19"/>
      <c r="D120" s="19" t="s">
        <v>91</v>
      </c>
      <c r="E120" s="13" t="s">
        <v>40</v>
      </c>
      <c r="F120" s="13">
        <v>0</v>
      </c>
      <c r="G120" s="46"/>
      <c r="H120" s="46"/>
      <c r="I120" s="46"/>
      <c r="J120" s="46"/>
      <c r="K120" s="46"/>
      <c r="L120" s="46"/>
      <c r="M120" s="46"/>
      <c r="N120" s="46"/>
      <c r="O120" s="77"/>
      <c r="P120" s="77"/>
      <c r="Q120" s="77"/>
      <c r="R120" s="77"/>
      <c r="S120" s="77"/>
      <c r="T120" s="77"/>
      <c r="U120" s="77"/>
      <c r="V120" s="77"/>
      <c r="W120" s="77"/>
    </row>
    <row r="121" spans="1:23" ht="13.2" x14ac:dyDescent="0.25">
      <c r="A121" s="13">
        <v>68</v>
      </c>
      <c r="B121" s="22" t="s">
        <v>579</v>
      </c>
      <c r="C121" s="19"/>
      <c r="D121" s="19" t="s">
        <v>91</v>
      </c>
      <c r="E121" s="13" t="s">
        <v>40</v>
      </c>
      <c r="F121" s="13">
        <v>200</v>
      </c>
      <c r="G121" s="46"/>
      <c r="H121" s="46"/>
      <c r="I121" s="46"/>
      <c r="J121" s="46"/>
      <c r="K121" s="46"/>
      <c r="L121" s="46"/>
      <c r="M121" s="46"/>
      <c r="N121" s="46"/>
      <c r="O121" s="77"/>
      <c r="P121" s="77"/>
      <c r="Q121" s="77"/>
      <c r="R121" s="77"/>
      <c r="S121" s="77"/>
      <c r="T121" s="77"/>
      <c r="U121" s="77"/>
      <c r="V121" s="77"/>
      <c r="W121" s="77"/>
    </row>
    <row r="122" spans="1:23" ht="13.2" x14ac:dyDescent="0.25">
      <c r="A122" s="13">
        <v>69</v>
      </c>
      <c r="B122" s="22" t="s">
        <v>580</v>
      </c>
      <c r="C122" s="19"/>
      <c r="D122" s="19" t="s">
        <v>91</v>
      </c>
      <c r="E122" s="13" t="s">
        <v>40</v>
      </c>
      <c r="F122" s="13">
        <v>155</v>
      </c>
      <c r="G122" s="46"/>
      <c r="H122" s="46"/>
      <c r="I122" s="46"/>
      <c r="J122" s="46"/>
      <c r="K122" s="46"/>
      <c r="L122" s="46"/>
      <c r="M122" s="46"/>
      <c r="N122" s="46"/>
      <c r="O122" s="77"/>
      <c r="P122" s="77"/>
      <c r="Q122" s="77"/>
      <c r="R122" s="77"/>
      <c r="S122" s="77"/>
      <c r="T122" s="77"/>
      <c r="U122" s="77"/>
      <c r="V122" s="77"/>
      <c r="W122" s="77"/>
    </row>
    <row r="123" spans="1:23" ht="13.2" x14ac:dyDescent="0.25">
      <c r="A123" s="13">
        <v>70</v>
      </c>
      <c r="B123" s="22" t="s">
        <v>581</v>
      </c>
      <c r="C123" s="19"/>
      <c r="D123" s="19" t="s">
        <v>91</v>
      </c>
      <c r="E123" s="13" t="s">
        <v>40</v>
      </c>
      <c r="F123" s="13">
        <v>115</v>
      </c>
      <c r="G123" s="46"/>
      <c r="H123" s="46"/>
      <c r="I123" s="46"/>
      <c r="J123" s="46"/>
      <c r="K123" s="46"/>
      <c r="L123" s="46"/>
      <c r="M123" s="46"/>
      <c r="N123" s="46"/>
      <c r="O123" s="77"/>
      <c r="P123" s="77"/>
      <c r="Q123" s="77"/>
      <c r="R123" s="77"/>
      <c r="S123" s="77"/>
      <c r="T123" s="77"/>
      <c r="U123" s="77"/>
      <c r="V123" s="77"/>
      <c r="W123" s="77"/>
    </row>
    <row r="124" spans="1:23" ht="13.2" x14ac:dyDescent="0.25">
      <c r="A124" s="13">
        <v>71</v>
      </c>
      <c r="B124" s="22" t="s">
        <v>582</v>
      </c>
      <c r="C124" s="19"/>
      <c r="D124" s="19" t="s">
        <v>91</v>
      </c>
      <c r="E124" s="13" t="s">
        <v>40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77"/>
      <c r="P124" s="77"/>
      <c r="Q124" s="77"/>
      <c r="R124" s="77"/>
      <c r="S124" s="77"/>
      <c r="T124" s="77"/>
      <c r="U124" s="77"/>
      <c r="V124" s="77"/>
      <c r="W124" s="77"/>
    </row>
    <row r="125" spans="1:23" ht="13.2" x14ac:dyDescent="0.25">
      <c r="A125" s="13">
        <v>72</v>
      </c>
      <c r="B125" s="22" t="s">
        <v>583</v>
      </c>
      <c r="C125" s="19"/>
      <c r="D125" s="19" t="s">
        <v>91</v>
      </c>
      <c r="E125" s="13" t="s">
        <v>40</v>
      </c>
      <c r="F125" s="13">
        <v>23</v>
      </c>
      <c r="G125" s="46"/>
      <c r="H125" s="46"/>
      <c r="I125" s="46"/>
      <c r="J125" s="46"/>
      <c r="K125" s="46"/>
      <c r="L125" s="46"/>
      <c r="M125" s="46"/>
      <c r="N125" s="46"/>
      <c r="O125" s="77"/>
      <c r="P125" s="77"/>
      <c r="Q125" s="77"/>
      <c r="R125" s="77"/>
      <c r="S125" s="77"/>
      <c r="T125" s="77"/>
      <c r="U125" s="77"/>
      <c r="V125" s="77"/>
      <c r="W125" s="77"/>
    </row>
    <row r="126" spans="1:23" ht="13.2" x14ac:dyDescent="0.25">
      <c r="A126" s="13">
        <v>73</v>
      </c>
      <c r="B126" s="22" t="s">
        <v>584</v>
      </c>
      <c r="C126" s="19"/>
      <c r="D126" s="19" t="s">
        <v>91</v>
      </c>
      <c r="E126" s="13" t="s">
        <v>40</v>
      </c>
      <c r="F126" s="13">
        <v>41</v>
      </c>
      <c r="G126" s="46"/>
      <c r="H126" s="46"/>
      <c r="I126" s="46"/>
      <c r="J126" s="46"/>
      <c r="K126" s="46"/>
      <c r="L126" s="46"/>
      <c r="M126" s="46"/>
      <c r="N126" s="46"/>
      <c r="O126" s="77"/>
      <c r="P126" s="77"/>
      <c r="Q126" s="77"/>
      <c r="R126" s="77"/>
      <c r="S126" s="77"/>
      <c r="T126" s="77"/>
      <c r="U126" s="77"/>
      <c r="V126" s="77"/>
      <c r="W126" s="77"/>
    </row>
    <row r="127" spans="1:23" ht="13.2" x14ac:dyDescent="0.25">
      <c r="A127" s="13">
        <v>74</v>
      </c>
      <c r="B127" s="22" t="s">
        <v>585</v>
      </c>
      <c r="C127" s="19"/>
      <c r="D127" s="19" t="s">
        <v>91</v>
      </c>
      <c r="E127" s="13" t="s">
        <v>40</v>
      </c>
      <c r="F127" s="13">
        <v>220</v>
      </c>
      <c r="G127" s="46"/>
      <c r="H127" s="46"/>
      <c r="I127" s="46"/>
      <c r="J127" s="46"/>
      <c r="K127" s="46"/>
      <c r="L127" s="46"/>
      <c r="M127" s="46"/>
      <c r="N127" s="46"/>
      <c r="O127" s="77"/>
      <c r="P127" s="77"/>
      <c r="Q127" s="77"/>
      <c r="R127" s="77"/>
      <c r="S127" s="77"/>
      <c r="T127" s="77"/>
      <c r="U127" s="77"/>
      <c r="V127" s="77"/>
      <c r="W127" s="77"/>
    </row>
    <row r="128" spans="1:23" ht="13.2" x14ac:dyDescent="0.25">
      <c r="A128" s="13">
        <v>75</v>
      </c>
      <c r="B128" s="22" t="s">
        <v>586</v>
      </c>
      <c r="C128" s="19"/>
      <c r="D128" s="19" t="s">
        <v>91</v>
      </c>
      <c r="E128" s="13" t="s">
        <v>40</v>
      </c>
      <c r="F128" s="13">
        <v>60</v>
      </c>
      <c r="G128" s="46"/>
      <c r="H128" s="46"/>
      <c r="I128" s="46"/>
      <c r="J128" s="46"/>
      <c r="K128" s="46"/>
      <c r="L128" s="46"/>
      <c r="M128" s="46"/>
      <c r="N128" s="46"/>
      <c r="O128" s="77"/>
      <c r="P128" s="77"/>
      <c r="Q128" s="77"/>
      <c r="R128" s="77"/>
      <c r="S128" s="77"/>
      <c r="T128" s="77"/>
      <c r="U128" s="77"/>
      <c r="V128" s="77"/>
      <c r="W128" s="77"/>
    </row>
    <row r="129" spans="1:23" ht="13.2" x14ac:dyDescent="0.25">
      <c r="A129" s="13">
        <v>76</v>
      </c>
      <c r="B129" s="22" t="s">
        <v>587</v>
      </c>
      <c r="C129" s="19"/>
      <c r="D129" s="19" t="s">
        <v>80</v>
      </c>
      <c r="E129" s="13" t="s">
        <v>40</v>
      </c>
      <c r="F129" s="46"/>
      <c r="G129" s="46"/>
      <c r="H129" s="46"/>
      <c r="I129" s="13">
        <v>20</v>
      </c>
      <c r="J129" s="13">
        <v>25</v>
      </c>
      <c r="K129" s="13">
        <v>25</v>
      </c>
      <c r="L129" s="46"/>
      <c r="M129" s="46"/>
      <c r="N129" s="46"/>
      <c r="O129" s="77"/>
      <c r="P129" s="77"/>
      <c r="Q129" s="77"/>
      <c r="R129" s="77"/>
      <c r="S129" s="77"/>
      <c r="T129" s="77"/>
      <c r="U129" s="77"/>
      <c r="V129" s="77"/>
      <c r="W129" s="77"/>
    </row>
    <row r="130" spans="1:23" ht="13.2" x14ac:dyDescent="0.25">
      <c r="A130" s="13" t="s">
        <v>588</v>
      </c>
      <c r="B130" s="22" t="s">
        <v>589</v>
      </c>
      <c r="C130" s="19"/>
      <c r="D130" s="19" t="s">
        <v>80</v>
      </c>
      <c r="E130" s="13" t="s">
        <v>40</v>
      </c>
      <c r="F130" s="46"/>
      <c r="G130" s="46"/>
      <c r="H130" s="46"/>
      <c r="I130" s="13">
        <v>425</v>
      </c>
      <c r="J130" s="13">
        <v>880</v>
      </c>
      <c r="K130" s="13">
        <v>335</v>
      </c>
      <c r="L130" s="46"/>
      <c r="M130" s="46"/>
      <c r="N130" s="46"/>
      <c r="O130" s="77"/>
      <c r="P130" s="77"/>
      <c r="Q130" s="77"/>
      <c r="R130" s="77"/>
      <c r="S130" s="77"/>
      <c r="T130" s="77"/>
      <c r="U130" s="77"/>
      <c r="V130" s="77"/>
      <c r="W130" s="77"/>
    </row>
    <row r="131" spans="1:23" ht="13.2" x14ac:dyDescent="0.25">
      <c r="A131" s="13">
        <v>77</v>
      </c>
      <c r="B131" s="22" t="s">
        <v>590</v>
      </c>
      <c r="C131" s="19"/>
      <c r="D131" s="19" t="s">
        <v>80</v>
      </c>
      <c r="E131" s="13" t="s">
        <v>40</v>
      </c>
      <c r="F131" s="52">
        <v>62</v>
      </c>
      <c r="G131" s="45"/>
      <c r="H131" s="45"/>
      <c r="I131" s="45"/>
      <c r="J131" s="45"/>
      <c r="K131" s="45"/>
      <c r="L131" s="45"/>
      <c r="M131" s="45"/>
      <c r="N131" s="45"/>
      <c r="O131" s="77"/>
      <c r="P131" s="77"/>
      <c r="Q131" s="77"/>
      <c r="R131" s="77"/>
      <c r="S131" s="77"/>
      <c r="T131" s="77"/>
      <c r="U131" s="77"/>
      <c r="V131" s="77"/>
      <c r="W131" s="77"/>
    </row>
    <row r="132" spans="1:23" ht="13.2" x14ac:dyDescent="0.25">
      <c r="A132" s="13">
        <v>78</v>
      </c>
      <c r="B132" s="22" t="s">
        <v>591</v>
      </c>
      <c r="C132" s="19"/>
      <c r="D132" s="19" t="s">
        <v>35</v>
      </c>
      <c r="E132" s="13" t="s">
        <v>40</v>
      </c>
      <c r="F132" s="13">
        <v>200</v>
      </c>
      <c r="G132" s="46"/>
      <c r="H132" s="46"/>
      <c r="I132" s="46"/>
      <c r="J132" s="46"/>
      <c r="K132" s="46"/>
      <c r="L132" s="46"/>
      <c r="M132" s="46"/>
      <c r="N132" s="46"/>
      <c r="O132" s="77"/>
      <c r="P132" s="77"/>
      <c r="Q132" s="77"/>
      <c r="R132" s="77"/>
      <c r="S132" s="77"/>
      <c r="T132" s="77"/>
      <c r="U132" s="77"/>
      <c r="V132" s="77"/>
      <c r="W132" s="77"/>
    </row>
    <row r="133" spans="1:23" ht="13.2" x14ac:dyDescent="0.25">
      <c r="A133" s="13">
        <v>79</v>
      </c>
      <c r="B133" s="22" t="s">
        <v>592</v>
      </c>
      <c r="C133" s="19"/>
      <c r="D133" s="19" t="s">
        <v>35</v>
      </c>
      <c r="E133" s="13" t="s">
        <v>40</v>
      </c>
      <c r="F133" s="13">
        <v>17</v>
      </c>
      <c r="G133" s="46"/>
      <c r="H133" s="46"/>
      <c r="I133" s="46"/>
      <c r="J133" s="46"/>
      <c r="K133" s="46"/>
      <c r="L133" s="46"/>
      <c r="M133" s="46"/>
      <c r="N133" s="46"/>
      <c r="O133" s="77"/>
      <c r="P133" s="77"/>
      <c r="Q133" s="77"/>
      <c r="R133" s="77"/>
      <c r="S133" s="77"/>
      <c r="T133" s="77"/>
      <c r="U133" s="77"/>
      <c r="V133" s="77"/>
      <c r="W133" s="77"/>
    </row>
    <row r="134" spans="1:23" ht="13.2" x14ac:dyDescent="0.25">
      <c r="A134" s="13">
        <v>80</v>
      </c>
      <c r="B134" s="22" t="s">
        <v>593</v>
      </c>
      <c r="C134" s="19"/>
      <c r="D134" s="19" t="s">
        <v>93</v>
      </c>
      <c r="E134" s="13" t="s">
        <v>40</v>
      </c>
      <c r="F134" s="13">
        <v>65</v>
      </c>
      <c r="G134" s="46"/>
      <c r="H134" s="46"/>
      <c r="I134" s="46"/>
      <c r="J134" s="46"/>
      <c r="K134" s="46"/>
      <c r="L134" s="46"/>
      <c r="M134" s="46"/>
      <c r="N134" s="46"/>
      <c r="O134" s="77"/>
      <c r="P134" s="77"/>
      <c r="Q134" s="77"/>
      <c r="R134" s="77"/>
      <c r="S134" s="77"/>
      <c r="T134" s="77"/>
      <c r="U134" s="77"/>
      <c r="V134" s="77"/>
      <c r="W134" s="77"/>
    </row>
    <row r="135" spans="1:23" ht="13.2" x14ac:dyDescent="0.25">
      <c r="A135" s="13">
        <v>81</v>
      </c>
      <c r="B135" s="22" t="s">
        <v>594</v>
      </c>
      <c r="C135" s="19"/>
      <c r="D135" s="19" t="s">
        <v>93</v>
      </c>
      <c r="E135" s="13" t="s">
        <v>40</v>
      </c>
      <c r="F135" s="13">
        <v>75</v>
      </c>
      <c r="G135" s="46"/>
      <c r="H135" s="46"/>
      <c r="I135" s="46"/>
      <c r="J135" s="46"/>
      <c r="K135" s="46"/>
      <c r="L135" s="46"/>
      <c r="M135" s="46"/>
      <c r="N135" s="46"/>
      <c r="O135" s="77"/>
      <c r="P135" s="77"/>
      <c r="Q135" s="77"/>
      <c r="R135" s="77"/>
      <c r="S135" s="77"/>
      <c r="T135" s="77"/>
      <c r="U135" s="77"/>
      <c r="V135" s="77"/>
      <c r="W135" s="77"/>
    </row>
    <row r="136" spans="1:23" ht="13.2" x14ac:dyDescent="0.25">
      <c r="A136" s="13">
        <v>82</v>
      </c>
      <c r="B136" s="22" t="s">
        <v>595</v>
      </c>
      <c r="C136" s="19"/>
      <c r="D136" s="19" t="s">
        <v>93</v>
      </c>
      <c r="E136" s="13" t="s">
        <v>40</v>
      </c>
      <c r="F136" s="13">
        <v>40</v>
      </c>
      <c r="G136" s="46"/>
      <c r="H136" s="46"/>
      <c r="I136" s="46"/>
      <c r="J136" s="46"/>
      <c r="K136" s="46"/>
      <c r="L136" s="46"/>
      <c r="M136" s="46"/>
      <c r="N136" s="46"/>
      <c r="O136" s="77"/>
      <c r="P136" s="77"/>
      <c r="Q136" s="77"/>
      <c r="R136" s="77"/>
      <c r="S136" s="77"/>
      <c r="T136" s="77"/>
      <c r="U136" s="77"/>
      <c r="V136" s="77"/>
      <c r="W136" s="77"/>
    </row>
    <row r="137" spans="1:23" ht="13.2" x14ac:dyDescent="0.25">
      <c r="A137" s="13">
        <v>83</v>
      </c>
      <c r="B137" s="22" t="s">
        <v>596</v>
      </c>
      <c r="C137" s="19"/>
      <c r="D137" s="19" t="s">
        <v>131</v>
      </c>
      <c r="E137" s="13" t="s">
        <v>40</v>
      </c>
      <c r="F137" s="13">
        <v>39</v>
      </c>
      <c r="G137" s="46"/>
      <c r="H137" s="46"/>
      <c r="I137" s="46"/>
      <c r="J137" s="46"/>
      <c r="K137" s="46"/>
      <c r="L137" s="46"/>
      <c r="M137" s="46"/>
      <c r="N137" s="46"/>
      <c r="O137" s="77"/>
      <c r="P137" s="77"/>
      <c r="Q137" s="77"/>
      <c r="R137" s="77"/>
      <c r="S137" s="77"/>
      <c r="T137" s="77"/>
      <c r="U137" s="77"/>
      <c r="V137" s="77"/>
      <c r="W137" s="77"/>
    </row>
    <row r="138" spans="1:23" ht="13.2" x14ac:dyDescent="0.25">
      <c r="A138" s="13">
        <v>84</v>
      </c>
      <c r="B138" s="22" t="s">
        <v>597</v>
      </c>
      <c r="C138" s="19"/>
      <c r="D138" s="19" t="s">
        <v>131</v>
      </c>
      <c r="E138" s="13" t="s">
        <v>40</v>
      </c>
      <c r="F138" s="13">
        <v>248</v>
      </c>
      <c r="G138" s="46"/>
      <c r="H138" s="46"/>
      <c r="I138" s="46"/>
      <c r="J138" s="46"/>
      <c r="K138" s="46"/>
      <c r="L138" s="46"/>
      <c r="M138" s="46"/>
      <c r="N138" s="46"/>
      <c r="O138" s="77"/>
      <c r="P138" s="77"/>
      <c r="Q138" s="77"/>
      <c r="R138" s="77"/>
      <c r="S138" s="77"/>
      <c r="T138" s="77"/>
      <c r="U138" s="77"/>
      <c r="V138" s="77"/>
      <c r="W138" s="77"/>
    </row>
    <row r="139" spans="1:23" ht="13.2" x14ac:dyDescent="0.25">
      <c r="A139" s="13">
        <v>85</v>
      </c>
      <c r="B139" s="22" t="s">
        <v>598</v>
      </c>
      <c r="C139" s="19"/>
      <c r="D139" s="19" t="s">
        <v>46</v>
      </c>
      <c r="E139" s="13" t="s">
        <v>40</v>
      </c>
      <c r="F139" s="13">
        <v>60</v>
      </c>
      <c r="G139" s="46"/>
      <c r="H139" s="80"/>
      <c r="I139" s="80"/>
      <c r="J139" s="80"/>
      <c r="K139" s="80"/>
      <c r="L139" s="80"/>
      <c r="M139" s="80"/>
      <c r="N139" s="46"/>
      <c r="O139" s="77"/>
      <c r="P139" s="77"/>
      <c r="Q139" s="77"/>
      <c r="R139" s="77"/>
      <c r="S139" s="77"/>
      <c r="T139" s="77"/>
      <c r="U139" s="77"/>
      <c r="V139" s="77"/>
      <c r="W139" s="77"/>
    </row>
    <row r="140" spans="1:23" ht="13.2" x14ac:dyDescent="0.25">
      <c r="A140" s="13" t="s">
        <v>599</v>
      </c>
      <c r="B140" s="22" t="s">
        <v>600</v>
      </c>
      <c r="C140" s="19"/>
      <c r="D140" s="19" t="s">
        <v>46</v>
      </c>
      <c r="E140" s="13" t="s">
        <v>40</v>
      </c>
      <c r="F140" s="13">
        <v>140</v>
      </c>
      <c r="G140" s="46"/>
      <c r="H140" s="80"/>
      <c r="I140" s="80"/>
      <c r="J140" s="80"/>
      <c r="K140" s="80"/>
      <c r="L140" s="80"/>
      <c r="M140" s="80"/>
      <c r="N140" s="46"/>
      <c r="O140" s="77"/>
      <c r="P140" s="77"/>
      <c r="Q140" s="77"/>
      <c r="R140" s="77"/>
      <c r="S140" s="77"/>
      <c r="T140" s="77"/>
      <c r="U140" s="77"/>
      <c r="V140" s="77"/>
      <c r="W140" s="77"/>
    </row>
    <row r="141" spans="1:23" ht="13.2" x14ac:dyDescent="0.25">
      <c r="A141" s="13">
        <v>86</v>
      </c>
      <c r="B141" s="22" t="s">
        <v>601</v>
      </c>
      <c r="C141" s="19"/>
      <c r="D141" s="19" t="s">
        <v>46</v>
      </c>
      <c r="E141" s="13" t="s">
        <v>40</v>
      </c>
      <c r="F141" s="13">
        <v>285</v>
      </c>
      <c r="G141" s="46"/>
      <c r="H141" s="46"/>
      <c r="I141" s="46"/>
      <c r="J141" s="46"/>
      <c r="K141" s="46"/>
      <c r="L141" s="46"/>
      <c r="M141" s="46"/>
      <c r="N141" s="46"/>
      <c r="O141" s="77"/>
      <c r="P141" s="77"/>
      <c r="Q141" s="77"/>
      <c r="R141" s="77"/>
      <c r="S141" s="77"/>
      <c r="T141" s="77"/>
      <c r="U141" s="77"/>
      <c r="V141" s="77"/>
      <c r="W141" s="77"/>
    </row>
    <row r="142" spans="1:23" ht="13.2" x14ac:dyDescent="0.25">
      <c r="A142" s="13">
        <v>87</v>
      </c>
      <c r="B142" s="22" t="s">
        <v>602</v>
      </c>
      <c r="C142" s="19"/>
      <c r="D142" s="19" t="s">
        <v>46</v>
      </c>
      <c r="E142" s="13" t="s">
        <v>40</v>
      </c>
      <c r="F142" s="13">
        <v>160</v>
      </c>
      <c r="G142" s="46"/>
      <c r="H142" s="46"/>
      <c r="I142" s="46"/>
      <c r="J142" s="46"/>
      <c r="K142" s="46"/>
      <c r="L142" s="46"/>
      <c r="M142" s="46"/>
      <c r="N142" s="46"/>
      <c r="O142" s="77"/>
      <c r="P142" s="77"/>
      <c r="Q142" s="77"/>
      <c r="R142" s="77"/>
      <c r="S142" s="77"/>
      <c r="T142" s="77"/>
      <c r="U142" s="77"/>
      <c r="V142" s="77"/>
      <c r="W142" s="77"/>
    </row>
    <row r="143" spans="1:23" ht="13.2" x14ac:dyDescent="0.25">
      <c r="A143" s="13" t="s">
        <v>603</v>
      </c>
      <c r="B143" s="22" t="s">
        <v>604</v>
      </c>
      <c r="C143" s="19"/>
      <c r="D143" s="19" t="s">
        <v>46</v>
      </c>
      <c r="E143" s="13" t="s">
        <v>40</v>
      </c>
      <c r="F143" s="13">
        <v>275</v>
      </c>
      <c r="G143" s="46"/>
      <c r="H143" s="46"/>
      <c r="I143" s="46"/>
      <c r="J143" s="46"/>
      <c r="K143" s="46"/>
      <c r="L143" s="46"/>
      <c r="M143" s="46"/>
      <c r="N143" s="46"/>
      <c r="O143" s="77"/>
      <c r="P143" s="77"/>
      <c r="Q143" s="77"/>
      <c r="R143" s="77"/>
      <c r="S143" s="77"/>
      <c r="T143" s="77"/>
      <c r="U143" s="77"/>
      <c r="V143" s="77"/>
      <c r="W143" s="77"/>
    </row>
    <row r="144" spans="1:23" ht="13.2" x14ac:dyDescent="0.25">
      <c r="A144" s="13">
        <v>88</v>
      </c>
      <c r="B144" s="22" t="s">
        <v>605</v>
      </c>
      <c r="C144" s="19"/>
      <c r="D144" s="19" t="s">
        <v>46</v>
      </c>
      <c r="E144" s="13" t="s">
        <v>40</v>
      </c>
      <c r="F144" s="13">
        <v>80</v>
      </c>
      <c r="G144" s="13">
        <v>0</v>
      </c>
      <c r="H144" s="46"/>
      <c r="I144" s="13">
        <v>0</v>
      </c>
      <c r="J144" s="13">
        <v>0</v>
      </c>
      <c r="K144" s="13">
        <v>0</v>
      </c>
      <c r="L144" s="13">
        <v>0</v>
      </c>
      <c r="M144" s="46"/>
      <c r="N144" s="13">
        <v>0</v>
      </c>
      <c r="O144" s="77"/>
      <c r="P144" s="77"/>
      <c r="Q144" s="77"/>
      <c r="R144" s="77"/>
      <c r="S144" s="77"/>
      <c r="T144" s="77"/>
      <c r="U144" s="77"/>
      <c r="V144" s="77"/>
      <c r="W144" s="77"/>
    </row>
    <row r="145" spans="1:23" ht="13.2" x14ac:dyDescent="0.25">
      <c r="A145" s="13" t="s">
        <v>606</v>
      </c>
      <c r="B145" s="22" t="s">
        <v>607</v>
      </c>
      <c r="C145" s="19"/>
      <c r="D145" s="19" t="s">
        <v>46</v>
      </c>
      <c r="E145" s="13" t="s">
        <v>40</v>
      </c>
      <c r="F145" s="13">
        <v>115</v>
      </c>
      <c r="G145" s="46"/>
      <c r="H145" s="46"/>
      <c r="I145" s="46"/>
      <c r="J145" s="46"/>
      <c r="K145" s="46"/>
      <c r="L145" s="46"/>
      <c r="M145" s="46"/>
      <c r="N145" s="46"/>
      <c r="O145" s="77"/>
      <c r="P145" s="77"/>
      <c r="Q145" s="77"/>
      <c r="R145" s="77"/>
      <c r="S145" s="77"/>
      <c r="T145" s="77"/>
      <c r="U145" s="77"/>
      <c r="V145" s="77"/>
      <c r="W145" s="77"/>
    </row>
    <row r="146" spans="1:23" ht="13.2" x14ac:dyDescent="0.25">
      <c r="A146" s="13">
        <v>89</v>
      </c>
      <c r="B146" s="22" t="s">
        <v>608</v>
      </c>
      <c r="C146" s="19"/>
      <c r="D146" s="19" t="s">
        <v>102</v>
      </c>
      <c r="E146" s="13" t="s">
        <v>40</v>
      </c>
      <c r="F146" s="13">
        <v>95</v>
      </c>
      <c r="G146" s="46"/>
      <c r="H146" s="46"/>
      <c r="I146" s="46"/>
      <c r="J146" s="46"/>
      <c r="K146" s="46"/>
      <c r="L146" s="46"/>
      <c r="M146" s="46"/>
      <c r="N146" s="46"/>
      <c r="O146" s="77"/>
      <c r="P146" s="77"/>
      <c r="Q146" s="77"/>
      <c r="R146" s="77"/>
      <c r="S146" s="77"/>
      <c r="T146" s="77"/>
      <c r="U146" s="77"/>
      <c r="V146" s="77"/>
      <c r="W146" s="77"/>
    </row>
    <row r="147" spans="1:23" ht="13.2" x14ac:dyDescent="0.25">
      <c r="A147" s="81"/>
      <c r="B147" s="83"/>
      <c r="C147" s="55"/>
      <c r="D147" s="55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77"/>
      <c r="P147" s="77"/>
      <c r="Q147" s="77"/>
      <c r="R147" s="77"/>
      <c r="S147" s="77"/>
      <c r="T147" s="77"/>
      <c r="U147" s="77"/>
      <c r="V147" s="77"/>
      <c r="W147" s="77"/>
    </row>
    <row r="148" spans="1:23" ht="13.2" x14ac:dyDescent="0.25">
      <c r="A148" s="4" t="s">
        <v>0</v>
      </c>
      <c r="B148" s="6" t="s">
        <v>2</v>
      </c>
      <c r="C148" s="10" t="s">
        <v>3</v>
      </c>
      <c r="D148" s="10" t="s">
        <v>4</v>
      </c>
      <c r="E148" s="4" t="s">
        <v>5</v>
      </c>
      <c r="F148" s="76" t="s">
        <v>54</v>
      </c>
      <c r="G148" s="76" t="s">
        <v>65</v>
      </c>
      <c r="H148" s="76" t="s">
        <v>7</v>
      </c>
      <c r="I148" s="76" t="s">
        <v>8</v>
      </c>
      <c r="J148" s="76" t="s">
        <v>9</v>
      </c>
      <c r="K148" s="76" t="s">
        <v>10</v>
      </c>
      <c r="L148" s="76" t="s">
        <v>79</v>
      </c>
      <c r="M148" s="76" t="s">
        <v>82</v>
      </c>
      <c r="N148" s="76" t="s">
        <v>26</v>
      </c>
      <c r="O148" s="77"/>
      <c r="P148" s="77"/>
      <c r="Q148" s="77"/>
      <c r="R148" s="77"/>
      <c r="S148" s="77"/>
      <c r="T148" s="77"/>
      <c r="U148" s="77"/>
      <c r="V148" s="77"/>
      <c r="W148" s="77"/>
    </row>
    <row r="149" spans="1:23" ht="13.2" x14ac:dyDescent="0.25">
      <c r="A149" s="13">
        <v>45</v>
      </c>
      <c r="B149" s="22" t="s">
        <v>556</v>
      </c>
      <c r="C149" s="19"/>
      <c r="D149" s="19" t="s">
        <v>55</v>
      </c>
      <c r="E149" s="13" t="s">
        <v>32</v>
      </c>
      <c r="F149" s="13">
        <v>894</v>
      </c>
      <c r="G149" s="46"/>
      <c r="H149" s="46"/>
      <c r="I149" s="46"/>
      <c r="J149" s="46"/>
      <c r="K149" s="46"/>
      <c r="L149" s="46"/>
      <c r="M149" s="46"/>
      <c r="N149" s="46"/>
      <c r="O149" s="77"/>
      <c r="P149" s="77"/>
      <c r="Q149" s="77"/>
      <c r="R149" s="77"/>
      <c r="S149" s="77"/>
      <c r="T149" s="77"/>
      <c r="U149" s="77"/>
      <c r="V149" s="77"/>
      <c r="W149" s="77"/>
    </row>
    <row r="150" spans="1:23" ht="13.2" x14ac:dyDescent="0.25">
      <c r="A150" s="13">
        <v>46</v>
      </c>
      <c r="B150" s="22" t="s">
        <v>557</v>
      </c>
      <c r="C150" s="19"/>
      <c r="D150" s="19" t="s">
        <v>55</v>
      </c>
      <c r="E150" s="13" t="s">
        <v>32</v>
      </c>
      <c r="F150" s="13">
        <v>250</v>
      </c>
      <c r="G150" s="46"/>
      <c r="H150" s="46"/>
      <c r="I150" s="46"/>
      <c r="J150" s="46"/>
      <c r="K150" s="46"/>
      <c r="L150" s="46"/>
      <c r="M150" s="46"/>
      <c r="N150" s="46"/>
      <c r="O150" s="77"/>
      <c r="P150" s="77"/>
      <c r="Q150" s="77"/>
      <c r="R150" s="77"/>
      <c r="S150" s="77"/>
      <c r="T150" s="77"/>
      <c r="U150" s="77"/>
      <c r="V150" s="77"/>
      <c r="W150" s="77"/>
    </row>
    <row r="151" spans="1:23" ht="13.2" x14ac:dyDescent="0.25">
      <c r="A151" s="13">
        <v>47</v>
      </c>
      <c r="B151" s="22" t="s">
        <v>558</v>
      </c>
      <c r="C151" s="19"/>
      <c r="D151" s="19" t="s">
        <v>55</v>
      </c>
      <c r="E151" s="13" t="s">
        <v>32</v>
      </c>
      <c r="F151" s="46"/>
      <c r="G151" s="46"/>
      <c r="H151" s="46"/>
      <c r="I151" s="13">
        <v>0</v>
      </c>
      <c r="J151" s="13">
        <v>0</v>
      </c>
      <c r="K151" s="13">
        <v>77</v>
      </c>
      <c r="L151" s="13">
        <v>70</v>
      </c>
      <c r="M151" s="46"/>
      <c r="N151" s="46"/>
      <c r="O151" s="77"/>
      <c r="P151" s="77"/>
      <c r="Q151" s="77"/>
      <c r="R151" s="77"/>
      <c r="S151" s="77"/>
      <c r="T151" s="77"/>
      <c r="U151" s="77"/>
      <c r="V151" s="77"/>
      <c r="W151" s="77"/>
    </row>
    <row r="152" spans="1:23" ht="13.2" x14ac:dyDescent="0.25">
      <c r="A152" s="13">
        <v>48</v>
      </c>
      <c r="B152" s="22" t="s">
        <v>559</v>
      </c>
      <c r="C152" s="19"/>
      <c r="D152" s="19" t="s">
        <v>55</v>
      </c>
      <c r="E152" s="13" t="s">
        <v>32</v>
      </c>
      <c r="F152" s="13">
        <v>0</v>
      </c>
      <c r="G152" s="46"/>
      <c r="H152" s="46"/>
      <c r="I152" s="46"/>
      <c r="J152" s="46"/>
      <c r="K152" s="46"/>
      <c r="L152" s="46"/>
      <c r="M152" s="46"/>
      <c r="N152" s="46"/>
      <c r="O152" s="77"/>
      <c r="P152" s="77"/>
      <c r="Q152" s="77"/>
      <c r="R152" s="77"/>
      <c r="S152" s="77"/>
      <c r="T152" s="77"/>
      <c r="U152" s="77"/>
      <c r="V152" s="77"/>
      <c r="W152" s="77"/>
    </row>
    <row r="153" spans="1:23" ht="13.2" x14ac:dyDescent="0.25">
      <c r="A153" s="13">
        <v>49</v>
      </c>
      <c r="B153" s="22" t="s">
        <v>560</v>
      </c>
      <c r="C153" s="19"/>
      <c r="D153" s="19" t="s">
        <v>55</v>
      </c>
      <c r="E153" s="13" t="s">
        <v>32</v>
      </c>
      <c r="F153" s="13">
        <v>1600</v>
      </c>
      <c r="G153" s="46"/>
      <c r="H153" s="46"/>
      <c r="I153" s="46"/>
      <c r="J153" s="46"/>
      <c r="K153" s="46"/>
      <c r="L153" s="46"/>
      <c r="M153" s="46"/>
      <c r="N153" s="46"/>
      <c r="O153" s="77"/>
      <c r="P153" s="77"/>
      <c r="Q153" s="77"/>
      <c r="R153" s="77"/>
      <c r="S153" s="77"/>
      <c r="T153" s="77"/>
      <c r="U153" s="77"/>
      <c r="V153" s="77"/>
      <c r="W153" s="77"/>
    </row>
    <row r="154" spans="1:23" ht="13.2" x14ac:dyDescent="0.25">
      <c r="A154" s="13">
        <v>50</v>
      </c>
      <c r="B154" s="22" t="s">
        <v>561</v>
      </c>
      <c r="C154" s="19"/>
      <c r="D154" s="19" t="s">
        <v>55</v>
      </c>
      <c r="E154" s="13" t="s">
        <v>32</v>
      </c>
      <c r="F154" s="46"/>
      <c r="G154" s="46"/>
      <c r="H154" s="46"/>
      <c r="I154" s="46"/>
      <c r="J154" s="46"/>
      <c r="K154" s="13">
        <v>653</v>
      </c>
      <c r="L154" s="13">
        <v>1186</v>
      </c>
      <c r="M154" s="46"/>
      <c r="N154" s="46"/>
      <c r="O154" s="77"/>
      <c r="P154" s="77"/>
      <c r="Q154" s="77"/>
      <c r="R154" s="77"/>
      <c r="S154" s="77"/>
      <c r="T154" s="77"/>
      <c r="U154" s="77"/>
      <c r="V154" s="77"/>
      <c r="W154" s="77"/>
    </row>
    <row r="155" spans="1:23" ht="13.2" x14ac:dyDescent="0.25">
      <c r="A155" s="27">
        <v>51</v>
      </c>
      <c r="B155" s="22" t="s">
        <v>562</v>
      </c>
      <c r="C155" s="19"/>
      <c r="D155" s="19" t="s">
        <v>55</v>
      </c>
      <c r="E155" s="13" t="s">
        <v>32</v>
      </c>
      <c r="F155" s="45"/>
      <c r="G155" s="45"/>
      <c r="H155" s="45"/>
      <c r="I155" s="45"/>
      <c r="J155" s="45"/>
      <c r="K155" s="45"/>
      <c r="L155" s="45"/>
      <c r="M155" s="45"/>
      <c r="N155" s="45"/>
      <c r="O155" s="77"/>
      <c r="P155" s="77"/>
      <c r="Q155" s="77"/>
      <c r="R155" s="77"/>
      <c r="S155" s="77"/>
      <c r="T155" s="77"/>
      <c r="U155" s="77"/>
      <c r="V155" s="77"/>
      <c r="W155" s="77"/>
    </row>
    <row r="156" spans="1:23" ht="13.2" x14ac:dyDescent="0.25">
      <c r="A156" s="13">
        <v>52</v>
      </c>
      <c r="B156" s="22" t="s">
        <v>563</v>
      </c>
      <c r="C156" s="19"/>
      <c r="D156" s="19" t="s">
        <v>31</v>
      </c>
      <c r="E156" s="13" t="s">
        <v>32</v>
      </c>
      <c r="F156" s="46"/>
      <c r="G156" s="46"/>
      <c r="H156" s="46"/>
      <c r="I156" s="46"/>
      <c r="J156" s="46"/>
      <c r="K156" s="46"/>
      <c r="L156" s="46"/>
      <c r="M156" s="46"/>
      <c r="N156" s="46"/>
      <c r="O156" s="77"/>
      <c r="P156" s="77"/>
      <c r="Q156" s="77"/>
      <c r="R156" s="77"/>
      <c r="S156" s="77"/>
      <c r="T156" s="77"/>
      <c r="U156" s="77"/>
      <c r="V156" s="77"/>
      <c r="W156" s="77"/>
    </row>
    <row r="157" spans="1:23" ht="13.2" x14ac:dyDescent="0.25">
      <c r="A157" s="13">
        <v>53</v>
      </c>
      <c r="B157" s="22" t="s">
        <v>564</v>
      </c>
      <c r="C157" s="19"/>
      <c r="D157" s="19" t="s">
        <v>31</v>
      </c>
      <c r="E157" s="13" t="s">
        <v>32</v>
      </c>
      <c r="F157" s="46"/>
      <c r="G157" s="46"/>
      <c r="H157" s="46"/>
      <c r="I157" s="46"/>
      <c r="J157" s="46"/>
      <c r="K157" s="46"/>
      <c r="L157" s="46"/>
      <c r="M157" s="46"/>
      <c r="N157" s="46"/>
      <c r="O157" s="77"/>
      <c r="P157" s="77"/>
      <c r="Q157" s="77"/>
      <c r="R157" s="77"/>
      <c r="S157" s="77"/>
      <c r="T157" s="77"/>
      <c r="U157" s="77"/>
      <c r="V157" s="77"/>
      <c r="W157" s="77"/>
    </row>
    <row r="158" spans="1:23" ht="13.2" x14ac:dyDescent="0.25">
      <c r="A158" s="13">
        <v>54</v>
      </c>
      <c r="B158" s="22" t="s">
        <v>565</v>
      </c>
      <c r="C158" s="19"/>
      <c r="D158" s="19" t="s">
        <v>31</v>
      </c>
      <c r="E158" s="13" t="s">
        <v>32</v>
      </c>
      <c r="F158" s="13">
        <v>600</v>
      </c>
      <c r="G158" s="46"/>
      <c r="H158" s="46"/>
      <c r="I158" s="46"/>
      <c r="J158" s="46"/>
      <c r="K158" s="46"/>
      <c r="L158" s="46"/>
      <c r="M158" s="46"/>
      <c r="N158" s="46"/>
      <c r="O158" s="77"/>
      <c r="P158" s="77"/>
      <c r="Q158" s="77"/>
      <c r="R158" s="77"/>
      <c r="S158" s="77"/>
      <c r="T158" s="77"/>
      <c r="U158" s="77"/>
      <c r="V158" s="77"/>
      <c r="W158" s="77"/>
    </row>
    <row r="159" spans="1:23" ht="13.2" x14ac:dyDescent="0.25">
      <c r="A159" s="13">
        <v>55</v>
      </c>
      <c r="B159" s="22" t="s">
        <v>566</v>
      </c>
      <c r="C159" s="19"/>
      <c r="D159" s="19" t="s">
        <v>31</v>
      </c>
      <c r="E159" s="13" t="s">
        <v>32</v>
      </c>
      <c r="F159" s="46"/>
      <c r="G159" s="46"/>
      <c r="H159" s="46"/>
      <c r="I159" s="46"/>
      <c r="J159" s="46"/>
      <c r="K159" s="46"/>
      <c r="L159" s="46"/>
      <c r="M159" s="46"/>
      <c r="N159" s="46"/>
      <c r="O159" s="77"/>
      <c r="P159" s="77"/>
      <c r="Q159" s="77"/>
      <c r="R159" s="77"/>
      <c r="S159" s="77"/>
      <c r="T159" s="77"/>
      <c r="U159" s="77"/>
      <c r="V159" s="77"/>
      <c r="W159" s="77"/>
    </row>
    <row r="160" spans="1:23" ht="13.2" x14ac:dyDescent="0.25">
      <c r="A160" s="13">
        <v>56</v>
      </c>
      <c r="B160" s="22" t="s">
        <v>567</v>
      </c>
      <c r="C160" s="19"/>
      <c r="D160" s="19" t="s">
        <v>114</v>
      </c>
      <c r="E160" s="13" t="s">
        <v>32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77"/>
      <c r="P160" s="77"/>
      <c r="Q160" s="77"/>
      <c r="R160" s="77"/>
      <c r="S160" s="77"/>
      <c r="T160" s="77"/>
      <c r="U160" s="77"/>
      <c r="V160" s="77"/>
      <c r="W160" s="77"/>
    </row>
    <row r="161" spans="1:23" ht="13.2" x14ac:dyDescent="0.25">
      <c r="A161" s="13">
        <v>57</v>
      </c>
      <c r="B161" s="22" t="s">
        <v>568</v>
      </c>
      <c r="C161" s="19"/>
      <c r="D161" s="19" t="s">
        <v>114</v>
      </c>
      <c r="E161" s="13" t="s">
        <v>32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77"/>
      <c r="P161" s="77"/>
      <c r="Q161" s="77"/>
      <c r="R161" s="77"/>
      <c r="S161" s="77"/>
      <c r="T161" s="77"/>
      <c r="U161" s="77"/>
      <c r="V161" s="77"/>
      <c r="W161" s="77"/>
    </row>
    <row r="162" spans="1:23" ht="13.2" x14ac:dyDescent="0.25">
      <c r="A162" s="13">
        <v>58</v>
      </c>
      <c r="B162" s="22" t="s">
        <v>569</v>
      </c>
      <c r="C162" s="19"/>
      <c r="D162" s="19" t="s">
        <v>114</v>
      </c>
      <c r="E162" s="13" t="s">
        <v>32</v>
      </c>
      <c r="F162" s="46"/>
      <c r="G162" s="46"/>
      <c r="H162" s="46"/>
      <c r="I162" s="46"/>
      <c r="J162" s="46"/>
      <c r="K162" s="46"/>
      <c r="L162" s="46"/>
      <c r="M162" s="46"/>
      <c r="N162" s="46"/>
      <c r="O162" s="77"/>
      <c r="P162" s="77"/>
      <c r="Q162" s="77"/>
      <c r="R162" s="77"/>
      <c r="S162" s="77"/>
      <c r="T162" s="77"/>
      <c r="U162" s="77"/>
      <c r="V162" s="77"/>
      <c r="W162" s="77"/>
    </row>
    <row r="163" spans="1:23" ht="13.2" x14ac:dyDescent="0.25">
      <c r="A163" s="13">
        <v>59</v>
      </c>
      <c r="B163" s="22" t="s">
        <v>570</v>
      </c>
      <c r="C163" s="19"/>
      <c r="D163" s="19" t="s">
        <v>114</v>
      </c>
      <c r="E163" s="13" t="s">
        <v>32</v>
      </c>
      <c r="F163" s="46"/>
      <c r="G163" s="46"/>
      <c r="H163" s="46"/>
      <c r="I163" s="46"/>
      <c r="J163" s="46"/>
      <c r="K163" s="46"/>
      <c r="L163" s="46"/>
      <c r="M163" s="46"/>
      <c r="N163" s="46"/>
      <c r="O163" s="77"/>
      <c r="P163" s="77"/>
      <c r="Q163" s="77"/>
      <c r="R163" s="77"/>
      <c r="S163" s="77"/>
      <c r="T163" s="77"/>
      <c r="U163" s="77"/>
      <c r="V163" s="77"/>
      <c r="W163" s="77"/>
    </row>
    <row r="164" spans="1:23" ht="13.2" x14ac:dyDescent="0.25">
      <c r="A164" s="13">
        <v>60</v>
      </c>
      <c r="B164" s="22" t="s">
        <v>571</v>
      </c>
      <c r="C164" s="19"/>
      <c r="D164" s="19" t="s">
        <v>130</v>
      </c>
      <c r="E164" s="13" t="s">
        <v>32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77"/>
      <c r="P164" s="77"/>
      <c r="Q164" s="77"/>
      <c r="R164" s="77"/>
      <c r="S164" s="77"/>
      <c r="T164" s="77"/>
      <c r="U164" s="77"/>
      <c r="V164" s="77"/>
      <c r="W164" s="77"/>
    </row>
    <row r="165" spans="1:23" ht="13.2" x14ac:dyDescent="0.25">
      <c r="A165" s="13">
        <v>61</v>
      </c>
      <c r="B165" s="22" t="s">
        <v>572</v>
      </c>
      <c r="C165" s="19"/>
      <c r="D165" s="19" t="s">
        <v>130</v>
      </c>
      <c r="E165" s="13" t="s">
        <v>32</v>
      </c>
      <c r="F165" s="46"/>
      <c r="G165" s="46"/>
      <c r="H165" s="46"/>
      <c r="I165" s="46"/>
      <c r="J165" s="46"/>
      <c r="K165" s="46"/>
      <c r="L165" s="46"/>
      <c r="M165" s="46"/>
      <c r="N165" s="46"/>
      <c r="O165" s="77"/>
      <c r="P165" s="77"/>
      <c r="Q165" s="77"/>
      <c r="R165" s="77"/>
      <c r="S165" s="77"/>
      <c r="T165" s="77"/>
      <c r="U165" s="77"/>
      <c r="V165" s="77"/>
      <c r="W165" s="77"/>
    </row>
    <row r="166" spans="1:23" ht="13.2" x14ac:dyDescent="0.25">
      <c r="A166" s="13">
        <v>62</v>
      </c>
      <c r="B166" s="22" t="s">
        <v>573</v>
      </c>
      <c r="C166" s="19"/>
      <c r="D166" s="19" t="s">
        <v>130</v>
      </c>
      <c r="E166" s="13" t="s">
        <v>32</v>
      </c>
      <c r="F166" s="46"/>
      <c r="G166" s="46"/>
      <c r="H166" s="46"/>
      <c r="I166" s="46"/>
      <c r="J166" s="46"/>
      <c r="K166" s="46"/>
      <c r="L166" s="46"/>
      <c r="M166" s="46"/>
      <c r="N166" s="46"/>
      <c r="O166" s="77"/>
      <c r="P166" s="77"/>
      <c r="Q166" s="77"/>
      <c r="R166" s="77"/>
      <c r="S166" s="77"/>
      <c r="T166" s="77"/>
      <c r="U166" s="77"/>
      <c r="V166" s="77"/>
      <c r="W166" s="77"/>
    </row>
    <row r="167" spans="1:23" ht="13.2" x14ac:dyDescent="0.25">
      <c r="A167" s="13">
        <v>63</v>
      </c>
      <c r="B167" s="22" t="s">
        <v>574</v>
      </c>
      <c r="C167" s="19"/>
      <c r="D167" s="19" t="s">
        <v>130</v>
      </c>
      <c r="E167" s="13" t="s">
        <v>32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77"/>
      <c r="P167" s="77"/>
      <c r="Q167" s="77"/>
      <c r="R167" s="77"/>
      <c r="S167" s="77"/>
      <c r="T167" s="77"/>
      <c r="U167" s="77"/>
      <c r="V167" s="77"/>
      <c r="W167" s="77"/>
    </row>
    <row r="168" spans="1:23" ht="13.2" x14ac:dyDescent="0.25">
      <c r="A168" s="27">
        <v>64</v>
      </c>
      <c r="B168" s="22" t="s">
        <v>575</v>
      </c>
      <c r="C168" s="19"/>
      <c r="D168" s="19" t="s">
        <v>130</v>
      </c>
      <c r="E168" s="13" t="s">
        <v>32</v>
      </c>
      <c r="F168" s="27">
        <v>0</v>
      </c>
      <c r="G168" s="45"/>
      <c r="H168" s="45"/>
      <c r="I168" s="45"/>
      <c r="J168" s="45"/>
      <c r="K168" s="45"/>
      <c r="L168" s="45"/>
      <c r="M168" s="45"/>
      <c r="N168" s="45"/>
      <c r="O168" s="77"/>
      <c r="P168" s="77"/>
      <c r="Q168" s="77"/>
      <c r="R168" s="77"/>
      <c r="S168" s="77"/>
      <c r="T168" s="77"/>
      <c r="U168" s="77"/>
      <c r="V168" s="77"/>
      <c r="W168" s="77"/>
    </row>
    <row r="169" spans="1:23" ht="13.2" x14ac:dyDescent="0.25">
      <c r="A169" s="27">
        <v>65</v>
      </c>
      <c r="B169" s="22" t="s">
        <v>576</v>
      </c>
      <c r="C169" s="19"/>
      <c r="D169" s="19" t="s">
        <v>130</v>
      </c>
      <c r="E169" s="13" t="s">
        <v>32</v>
      </c>
      <c r="F169" s="27">
        <v>0</v>
      </c>
      <c r="G169" s="45"/>
      <c r="H169" s="45"/>
      <c r="I169" s="45"/>
      <c r="J169" s="45"/>
      <c r="K169" s="45"/>
      <c r="L169" s="45"/>
      <c r="M169" s="45"/>
      <c r="N169" s="45"/>
      <c r="O169" s="77"/>
      <c r="P169" s="77"/>
      <c r="Q169" s="77"/>
      <c r="R169" s="77"/>
      <c r="S169" s="77"/>
      <c r="T169" s="77"/>
      <c r="U169" s="77"/>
      <c r="V169" s="77"/>
      <c r="W169" s="77"/>
    </row>
    <row r="170" spans="1:23" ht="13.2" x14ac:dyDescent="0.25">
      <c r="A170" s="13">
        <v>66</v>
      </c>
      <c r="B170" s="22" t="s">
        <v>577</v>
      </c>
      <c r="C170" s="19"/>
      <c r="D170" s="19" t="s">
        <v>91</v>
      </c>
      <c r="E170" s="13" t="s">
        <v>32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ht="13.2" x14ac:dyDescent="0.25">
      <c r="A171" s="13">
        <v>67</v>
      </c>
      <c r="B171" s="22" t="s">
        <v>578</v>
      </c>
      <c r="C171" s="19"/>
      <c r="D171" s="19" t="s">
        <v>91</v>
      </c>
      <c r="E171" s="13" t="s">
        <v>32</v>
      </c>
      <c r="F171" s="46"/>
      <c r="G171" s="46"/>
      <c r="H171" s="46"/>
      <c r="I171" s="46"/>
      <c r="J171" s="46"/>
      <c r="K171" s="46"/>
      <c r="L171" s="46"/>
      <c r="M171" s="46"/>
      <c r="N171" s="46"/>
      <c r="O171" s="77"/>
      <c r="P171" s="77"/>
      <c r="Q171" s="77"/>
      <c r="R171" s="77"/>
      <c r="S171" s="77"/>
      <c r="T171" s="77"/>
      <c r="U171" s="77"/>
      <c r="V171" s="77"/>
      <c r="W171" s="77"/>
    </row>
    <row r="172" spans="1:23" ht="13.2" x14ac:dyDescent="0.25">
      <c r="A172" s="13">
        <v>68</v>
      </c>
      <c r="B172" s="22" t="s">
        <v>579</v>
      </c>
      <c r="C172" s="19"/>
      <c r="D172" s="19" t="s">
        <v>91</v>
      </c>
      <c r="E172" s="13" t="s">
        <v>32</v>
      </c>
      <c r="F172" s="46"/>
      <c r="G172" s="46"/>
      <c r="H172" s="46"/>
      <c r="I172" s="46"/>
      <c r="J172" s="46"/>
      <c r="K172" s="46"/>
      <c r="L172" s="46"/>
      <c r="M172" s="46"/>
      <c r="N172" s="46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ht="13.2" x14ac:dyDescent="0.25">
      <c r="A173" s="13">
        <v>69</v>
      </c>
      <c r="B173" s="22" t="s">
        <v>580</v>
      </c>
      <c r="C173" s="19"/>
      <c r="D173" s="19" t="s">
        <v>91</v>
      </c>
      <c r="E173" s="13" t="s">
        <v>32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77"/>
      <c r="P173" s="77"/>
      <c r="Q173" s="77"/>
      <c r="R173" s="77"/>
      <c r="S173" s="77"/>
      <c r="T173" s="77"/>
      <c r="U173" s="77"/>
      <c r="V173" s="77"/>
      <c r="W173" s="77"/>
    </row>
    <row r="174" spans="1:23" ht="13.2" x14ac:dyDescent="0.25">
      <c r="A174" s="13">
        <v>70</v>
      </c>
      <c r="B174" s="22" t="s">
        <v>581</v>
      </c>
      <c r="C174" s="19"/>
      <c r="D174" s="19" t="s">
        <v>91</v>
      </c>
      <c r="E174" s="13" t="s">
        <v>32</v>
      </c>
      <c r="F174" s="46"/>
      <c r="G174" s="46"/>
      <c r="H174" s="46"/>
      <c r="I174" s="46"/>
      <c r="J174" s="46"/>
      <c r="K174" s="46"/>
      <c r="L174" s="46"/>
      <c r="M174" s="46"/>
      <c r="N174" s="46"/>
      <c r="O174" s="77"/>
      <c r="P174" s="77"/>
      <c r="Q174" s="77"/>
      <c r="R174" s="77"/>
      <c r="S174" s="77"/>
      <c r="T174" s="77"/>
      <c r="U174" s="77"/>
      <c r="V174" s="77"/>
      <c r="W174" s="77"/>
    </row>
    <row r="175" spans="1:23" ht="13.2" x14ac:dyDescent="0.25">
      <c r="A175" s="13">
        <v>71</v>
      </c>
      <c r="B175" s="22" t="s">
        <v>582</v>
      </c>
      <c r="C175" s="19"/>
      <c r="D175" s="19" t="s">
        <v>91</v>
      </c>
      <c r="E175" s="13" t="s">
        <v>32</v>
      </c>
      <c r="F175" s="46"/>
      <c r="G175" s="46"/>
      <c r="H175" s="46"/>
      <c r="I175" s="46"/>
      <c r="J175" s="46"/>
      <c r="K175" s="46"/>
      <c r="L175" s="46"/>
      <c r="M175" s="46"/>
      <c r="N175" s="46"/>
      <c r="O175" s="77"/>
      <c r="P175" s="77"/>
      <c r="Q175" s="77"/>
      <c r="R175" s="77"/>
      <c r="S175" s="77"/>
      <c r="T175" s="77"/>
      <c r="U175" s="77"/>
      <c r="V175" s="77"/>
      <c r="W175" s="77"/>
    </row>
    <row r="176" spans="1:23" ht="13.2" x14ac:dyDescent="0.25">
      <c r="A176" s="13">
        <v>72</v>
      </c>
      <c r="B176" s="22" t="s">
        <v>583</v>
      </c>
      <c r="C176" s="19"/>
      <c r="D176" s="19" t="s">
        <v>91</v>
      </c>
      <c r="E176" s="13" t="s">
        <v>32</v>
      </c>
      <c r="F176" s="13">
        <v>54</v>
      </c>
      <c r="G176" s="46"/>
      <c r="H176" s="46"/>
      <c r="I176" s="46"/>
      <c r="J176" s="46"/>
      <c r="K176" s="46"/>
      <c r="L176" s="46"/>
      <c r="M176" s="46"/>
      <c r="N176" s="46"/>
      <c r="O176" s="77"/>
      <c r="P176" s="77"/>
      <c r="Q176" s="77"/>
      <c r="R176" s="77"/>
      <c r="S176" s="77"/>
      <c r="T176" s="77"/>
      <c r="U176" s="77"/>
      <c r="V176" s="77"/>
      <c r="W176" s="77"/>
    </row>
    <row r="177" spans="1:23" ht="13.2" x14ac:dyDescent="0.25">
      <c r="A177" s="13">
        <v>73</v>
      </c>
      <c r="B177" s="22" t="s">
        <v>584</v>
      </c>
      <c r="C177" s="19"/>
      <c r="D177" s="19" t="s">
        <v>91</v>
      </c>
      <c r="E177" s="13" t="s">
        <v>32</v>
      </c>
      <c r="F177" s="13">
        <v>678</v>
      </c>
      <c r="G177" s="46"/>
      <c r="H177" s="46"/>
      <c r="I177" s="46"/>
      <c r="J177" s="46"/>
      <c r="K177" s="46"/>
      <c r="L177" s="46"/>
      <c r="M177" s="46"/>
      <c r="N177" s="46"/>
      <c r="O177" s="77"/>
      <c r="P177" s="77"/>
      <c r="Q177" s="77"/>
      <c r="R177" s="77"/>
      <c r="S177" s="77"/>
      <c r="T177" s="77"/>
      <c r="U177" s="77"/>
      <c r="V177" s="77"/>
      <c r="W177" s="77"/>
    </row>
    <row r="178" spans="1:23" ht="13.2" x14ac:dyDescent="0.25">
      <c r="A178" s="13">
        <v>74</v>
      </c>
      <c r="B178" s="22" t="s">
        <v>585</v>
      </c>
      <c r="C178" s="19"/>
      <c r="D178" s="19" t="s">
        <v>91</v>
      </c>
      <c r="E178" s="13" t="s">
        <v>32</v>
      </c>
      <c r="F178" s="13">
        <v>450</v>
      </c>
      <c r="G178" s="46"/>
      <c r="H178" s="46"/>
      <c r="I178" s="46"/>
      <c r="J178" s="46"/>
      <c r="K178" s="46"/>
      <c r="L178" s="46"/>
      <c r="M178" s="46"/>
      <c r="N178" s="46"/>
      <c r="O178" s="77"/>
      <c r="P178" s="77"/>
      <c r="Q178" s="77"/>
      <c r="R178" s="77"/>
      <c r="S178" s="77"/>
      <c r="T178" s="77"/>
      <c r="U178" s="77"/>
      <c r="V178" s="77"/>
      <c r="W178" s="77"/>
    </row>
    <row r="179" spans="1:23" ht="13.2" x14ac:dyDescent="0.25">
      <c r="A179" s="13">
        <v>75</v>
      </c>
      <c r="B179" s="22" t="s">
        <v>586</v>
      </c>
      <c r="C179" s="19"/>
      <c r="D179" s="19" t="s">
        <v>91</v>
      </c>
      <c r="E179" s="13" t="s">
        <v>32</v>
      </c>
      <c r="F179" s="13">
        <v>1950</v>
      </c>
      <c r="G179" s="46"/>
      <c r="H179" s="46"/>
      <c r="I179" s="46"/>
      <c r="J179" s="46"/>
      <c r="K179" s="46"/>
      <c r="L179" s="46"/>
      <c r="M179" s="46"/>
      <c r="N179" s="46"/>
      <c r="O179" s="77"/>
      <c r="P179" s="77"/>
      <c r="Q179" s="77"/>
      <c r="R179" s="77"/>
      <c r="S179" s="77"/>
      <c r="T179" s="77"/>
      <c r="U179" s="77"/>
      <c r="V179" s="77"/>
      <c r="W179" s="77"/>
    </row>
    <row r="180" spans="1:23" ht="13.2" x14ac:dyDescent="0.25">
      <c r="A180" s="13">
        <v>76</v>
      </c>
      <c r="B180" s="22" t="s">
        <v>587</v>
      </c>
      <c r="C180" s="19"/>
      <c r="D180" s="19" t="s">
        <v>80</v>
      </c>
      <c r="E180" s="13" t="s">
        <v>32</v>
      </c>
      <c r="F180" s="46"/>
      <c r="G180" s="46"/>
      <c r="H180" s="46"/>
      <c r="I180" s="13">
        <v>80</v>
      </c>
      <c r="J180" s="13">
        <v>20</v>
      </c>
      <c r="K180" s="13">
        <v>40</v>
      </c>
      <c r="L180" s="46"/>
      <c r="M180" s="46"/>
      <c r="N180" s="46"/>
      <c r="O180" s="77"/>
      <c r="P180" s="77"/>
      <c r="Q180" s="77"/>
      <c r="R180" s="77"/>
      <c r="S180" s="77"/>
      <c r="T180" s="77"/>
      <c r="U180" s="77"/>
      <c r="V180" s="77"/>
      <c r="W180" s="77"/>
    </row>
    <row r="181" spans="1:23" ht="13.2" x14ac:dyDescent="0.25">
      <c r="A181" s="13" t="s">
        <v>588</v>
      </c>
      <c r="B181" s="22" t="s">
        <v>589</v>
      </c>
      <c r="C181" s="19"/>
      <c r="D181" s="19" t="s">
        <v>80</v>
      </c>
      <c r="E181" s="13" t="s">
        <v>32</v>
      </c>
      <c r="F181" s="46"/>
      <c r="G181" s="46"/>
      <c r="H181" s="46"/>
      <c r="I181" s="13">
        <v>3600</v>
      </c>
      <c r="J181" s="13">
        <v>7800</v>
      </c>
      <c r="K181" s="13">
        <v>2900</v>
      </c>
      <c r="L181" s="46"/>
      <c r="M181" s="46"/>
      <c r="N181" s="46"/>
      <c r="O181" s="77"/>
      <c r="P181" s="77"/>
      <c r="Q181" s="77"/>
      <c r="R181" s="77"/>
      <c r="S181" s="77"/>
      <c r="T181" s="77"/>
      <c r="U181" s="77"/>
      <c r="V181" s="77"/>
      <c r="W181" s="77"/>
    </row>
    <row r="182" spans="1:23" ht="13.2" x14ac:dyDescent="0.25">
      <c r="A182" s="13">
        <v>77</v>
      </c>
      <c r="B182" s="22" t="s">
        <v>590</v>
      </c>
      <c r="C182" s="19"/>
      <c r="D182" s="19" t="s">
        <v>80</v>
      </c>
      <c r="E182" s="13" t="s">
        <v>32</v>
      </c>
      <c r="F182" s="45"/>
      <c r="G182" s="45"/>
      <c r="H182" s="41"/>
      <c r="I182" s="45"/>
      <c r="J182" s="45"/>
      <c r="K182" s="45"/>
      <c r="L182" s="41"/>
      <c r="M182" s="45"/>
      <c r="N182" s="45"/>
      <c r="O182" s="77"/>
      <c r="P182" s="77"/>
      <c r="Q182" s="77"/>
      <c r="R182" s="77"/>
      <c r="S182" s="77"/>
      <c r="T182" s="77"/>
      <c r="U182" s="77"/>
      <c r="V182" s="77"/>
      <c r="W182" s="77"/>
    </row>
    <row r="183" spans="1:23" ht="13.2" x14ac:dyDescent="0.25">
      <c r="A183" s="13">
        <v>78</v>
      </c>
      <c r="B183" s="22" t="s">
        <v>591</v>
      </c>
      <c r="C183" s="19"/>
      <c r="D183" s="19" t="s">
        <v>35</v>
      </c>
      <c r="E183" s="13" t="s">
        <v>32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77"/>
      <c r="P183" s="77"/>
      <c r="Q183" s="77"/>
      <c r="R183" s="77"/>
      <c r="S183" s="77"/>
      <c r="T183" s="77"/>
      <c r="U183" s="77"/>
      <c r="V183" s="77"/>
      <c r="W183" s="77"/>
    </row>
    <row r="184" spans="1:23" ht="13.2" x14ac:dyDescent="0.25">
      <c r="A184" s="13">
        <v>79</v>
      </c>
      <c r="B184" s="22" t="s">
        <v>592</v>
      </c>
      <c r="C184" s="19"/>
      <c r="D184" s="19" t="s">
        <v>35</v>
      </c>
      <c r="E184" s="13" t="s">
        <v>32</v>
      </c>
      <c r="F184" s="46"/>
      <c r="G184" s="46"/>
      <c r="H184" s="46"/>
      <c r="I184" s="46"/>
      <c r="J184" s="46"/>
      <c r="K184" s="46"/>
      <c r="L184" s="46"/>
      <c r="M184" s="46"/>
      <c r="N184" s="46"/>
      <c r="O184" s="77"/>
      <c r="P184" s="77"/>
      <c r="Q184" s="77"/>
      <c r="R184" s="77"/>
      <c r="S184" s="77"/>
      <c r="T184" s="77"/>
      <c r="U184" s="77"/>
      <c r="V184" s="77"/>
      <c r="W184" s="77"/>
    </row>
    <row r="185" spans="1:23" ht="13.2" x14ac:dyDescent="0.25">
      <c r="A185" s="13">
        <v>80</v>
      </c>
      <c r="B185" s="22" t="s">
        <v>593</v>
      </c>
      <c r="C185" s="19"/>
      <c r="D185" s="19" t="s">
        <v>93</v>
      </c>
      <c r="E185" s="13" t="s">
        <v>32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77"/>
      <c r="P185" s="77"/>
      <c r="Q185" s="77"/>
      <c r="R185" s="77"/>
      <c r="S185" s="77"/>
      <c r="T185" s="77"/>
      <c r="U185" s="77"/>
      <c r="V185" s="77"/>
      <c r="W185" s="77"/>
    </row>
    <row r="186" spans="1:23" ht="13.2" x14ac:dyDescent="0.25">
      <c r="A186" s="13">
        <v>81</v>
      </c>
      <c r="B186" s="22" t="s">
        <v>594</v>
      </c>
      <c r="C186" s="19"/>
      <c r="D186" s="19" t="s">
        <v>93</v>
      </c>
      <c r="E186" s="13" t="s">
        <v>32</v>
      </c>
      <c r="F186" s="46"/>
      <c r="G186" s="46"/>
      <c r="H186" s="46"/>
      <c r="I186" s="46"/>
      <c r="J186" s="46"/>
      <c r="K186" s="46"/>
      <c r="L186" s="46"/>
      <c r="M186" s="46"/>
      <c r="N186" s="46"/>
      <c r="O186" s="77"/>
      <c r="P186" s="77"/>
      <c r="Q186" s="77"/>
      <c r="R186" s="77"/>
      <c r="S186" s="77"/>
      <c r="T186" s="77"/>
      <c r="U186" s="77"/>
      <c r="V186" s="77"/>
      <c r="W186" s="77"/>
    </row>
    <row r="187" spans="1:23" ht="13.2" x14ac:dyDescent="0.25">
      <c r="A187" s="13">
        <v>82</v>
      </c>
      <c r="B187" s="22" t="s">
        <v>595</v>
      </c>
      <c r="C187" s="19"/>
      <c r="D187" s="19" t="s">
        <v>93</v>
      </c>
      <c r="E187" s="13" t="s">
        <v>32</v>
      </c>
      <c r="F187" s="46"/>
      <c r="G187" s="46"/>
      <c r="H187" s="46"/>
      <c r="I187" s="46"/>
      <c r="J187" s="46"/>
      <c r="K187" s="46"/>
      <c r="L187" s="46"/>
      <c r="M187" s="46"/>
      <c r="N187" s="46"/>
      <c r="O187" s="77"/>
      <c r="P187" s="77"/>
      <c r="Q187" s="77"/>
      <c r="R187" s="77"/>
      <c r="S187" s="77"/>
      <c r="T187" s="77"/>
      <c r="U187" s="77"/>
      <c r="V187" s="77"/>
      <c r="W187" s="77"/>
    </row>
    <row r="188" spans="1:23" ht="13.2" x14ac:dyDescent="0.25">
      <c r="A188" s="13">
        <v>83</v>
      </c>
      <c r="B188" s="22" t="s">
        <v>596</v>
      </c>
      <c r="C188" s="19"/>
      <c r="D188" s="19" t="s">
        <v>131</v>
      </c>
      <c r="E188" s="13" t="s">
        <v>32</v>
      </c>
      <c r="F188" s="46"/>
      <c r="G188" s="46"/>
      <c r="H188" s="46"/>
      <c r="I188" s="46"/>
      <c r="J188" s="13">
        <v>893</v>
      </c>
      <c r="K188" s="13">
        <v>400</v>
      </c>
      <c r="L188" s="13">
        <v>1336</v>
      </c>
      <c r="M188" s="13">
        <v>348</v>
      </c>
      <c r="N188" s="46"/>
      <c r="O188" s="77"/>
      <c r="P188" s="77"/>
      <c r="Q188" s="77"/>
      <c r="R188" s="77"/>
      <c r="S188" s="77"/>
      <c r="T188" s="77"/>
      <c r="U188" s="77"/>
      <c r="V188" s="77"/>
      <c r="W188" s="77"/>
    </row>
    <row r="189" spans="1:23" ht="13.2" x14ac:dyDescent="0.25">
      <c r="A189" s="13">
        <v>84</v>
      </c>
      <c r="B189" s="22" t="s">
        <v>597</v>
      </c>
      <c r="C189" s="19"/>
      <c r="D189" s="19" t="s">
        <v>131</v>
      </c>
      <c r="E189" s="13" t="s">
        <v>32</v>
      </c>
      <c r="F189" s="13">
        <v>406</v>
      </c>
      <c r="G189" s="46"/>
      <c r="H189" s="46"/>
      <c r="I189" s="46"/>
      <c r="J189" s="46"/>
      <c r="K189" s="46"/>
      <c r="L189" s="13">
        <v>0</v>
      </c>
      <c r="M189" s="46"/>
      <c r="N189" s="46"/>
      <c r="O189" s="77"/>
      <c r="P189" s="77"/>
      <c r="Q189" s="77"/>
      <c r="R189" s="77"/>
      <c r="S189" s="77"/>
      <c r="T189" s="77"/>
      <c r="U189" s="77"/>
      <c r="V189" s="77"/>
      <c r="W189" s="77"/>
    </row>
    <row r="190" spans="1:23" ht="13.2" x14ac:dyDescent="0.25">
      <c r="A190" s="13">
        <v>85</v>
      </c>
      <c r="B190" s="22" t="s">
        <v>598</v>
      </c>
      <c r="C190" s="19"/>
      <c r="D190" s="19" t="s">
        <v>46</v>
      </c>
      <c r="E190" s="13" t="s">
        <v>32</v>
      </c>
      <c r="F190" s="13">
        <v>0</v>
      </c>
      <c r="G190" s="46"/>
      <c r="H190" s="46"/>
      <c r="I190" s="46"/>
      <c r="J190" s="46"/>
      <c r="K190" s="46"/>
      <c r="L190" s="46"/>
      <c r="M190" s="46"/>
      <c r="N190" s="46"/>
      <c r="O190" s="77"/>
      <c r="P190" s="77"/>
      <c r="Q190" s="77"/>
      <c r="R190" s="77"/>
      <c r="S190" s="77"/>
      <c r="T190" s="77"/>
      <c r="U190" s="77"/>
      <c r="V190" s="77"/>
      <c r="W190" s="77"/>
    </row>
    <row r="191" spans="1:23" ht="13.2" x14ac:dyDescent="0.25">
      <c r="A191" s="13" t="s">
        <v>599</v>
      </c>
      <c r="B191" s="22" t="s">
        <v>600</v>
      </c>
      <c r="C191" s="19"/>
      <c r="D191" s="19" t="s">
        <v>46</v>
      </c>
      <c r="E191" s="13" t="s">
        <v>32</v>
      </c>
      <c r="F191" s="13">
        <v>0</v>
      </c>
      <c r="G191" s="46"/>
      <c r="H191" s="46"/>
      <c r="I191" s="46"/>
      <c r="J191" s="46"/>
      <c r="K191" s="46"/>
      <c r="L191" s="46"/>
      <c r="M191" s="46"/>
      <c r="N191" s="46"/>
      <c r="O191" s="77"/>
      <c r="P191" s="77"/>
      <c r="Q191" s="77"/>
      <c r="R191" s="77"/>
      <c r="S191" s="77"/>
      <c r="T191" s="77"/>
      <c r="U191" s="77"/>
      <c r="V191" s="77"/>
      <c r="W191" s="77"/>
    </row>
    <row r="192" spans="1:23" ht="13.2" x14ac:dyDescent="0.25">
      <c r="A192" s="13">
        <v>86</v>
      </c>
      <c r="B192" s="22" t="s">
        <v>601</v>
      </c>
      <c r="C192" s="19"/>
      <c r="D192" s="19" t="s">
        <v>46</v>
      </c>
      <c r="E192" s="13" t="s">
        <v>32</v>
      </c>
      <c r="F192" s="13">
        <v>0</v>
      </c>
      <c r="G192" s="46"/>
      <c r="H192" s="46"/>
      <c r="I192" s="46"/>
      <c r="J192" s="46"/>
      <c r="K192" s="46"/>
      <c r="L192" s="46"/>
      <c r="M192" s="46"/>
      <c r="N192" s="46"/>
      <c r="O192" s="77"/>
      <c r="P192" s="77"/>
      <c r="Q192" s="77"/>
      <c r="R192" s="77"/>
      <c r="S192" s="77"/>
      <c r="T192" s="77"/>
      <c r="U192" s="77"/>
      <c r="V192" s="77"/>
      <c r="W192" s="77"/>
    </row>
    <row r="193" spans="1:23" ht="13.2" x14ac:dyDescent="0.25">
      <c r="A193" s="13">
        <v>87</v>
      </c>
      <c r="B193" s="22" t="s">
        <v>602</v>
      </c>
      <c r="C193" s="19"/>
      <c r="D193" s="19" t="s">
        <v>46</v>
      </c>
      <c r="E193" s="13" t="s">
        <v>32</v>
      </c>
      <c r="F193" s="13">
        <v>0</v>
      </c>
      <c r="G193" s="46"/>
      <c r="H193" s="46"/>
      <c r="I193" s="46"/>
      <c r="J193" s="46"/>
      <c r="K193" s="46"/>
      <c r="L193" s="46"/>
      <c r="M193" s="46"/>
      <c r="N193" s="46"/>
      <c r="O193" s="77"/>
      <c r="P193" s="77"/>
      <c r="Q193" s="77"/>
      <c r="R193" s="77"/>
      <c r="S193" s="77"/>
      <c r="T193" s="77"/>
      <c r="U193" s="77"/>
      <c r="V193" s="77"/>
      <c r="W193" s="77"/>
    </row>
    <row r="194" spans="1:23" ht="13.2" x14ac:dyDescent="0.25">
      <c r="A194" s="13" t="s">
        <v>603</v>
      </c>
      <c r="B194" s="22" t="s">
        <v>604</v>
      </c>
      <c r="C194" s="19"/>
      <c r="D194" s="19" t="s">
        <v>46</v>
      </c>
      <c r="E194" s="13" t="s">
        <v>32</v>
      </c>
      <c r="F194" s="13">
        <v>2720</v>
      </c>
      <c r="G194" s="46"/>
      <c r="H194" s="46"/>
      <c r="I194" s="46"/>
      <c r="J194" s="46"/>
      <c r="K194" s="46"/>
      <c r="L194" s="46"/>
      <c r="M194" s="46"/>
      <c r="N194" s="46"/>
      <c r="O194" s="77"/>
      <c r="P194" s="77"/>
      <c r="Q194" s="77"/>
      <c r="R194" s="77"/>
      <c r="S194" s="77"/>
      <c r="T194" s="77"/>
      <c r="U194" s="77"/>
      <c r="V194" s="77"/>
      <c r="W194" s="77"/>
    </row>
    <row r="195" spans="1:23" ht="13.2" x14ac:dyDescent="0.25">
      <c r="A195" s="13">
        <v>88</v>
      </c>
      <c r="B195" s="22" t="s">
        <v>605</v>
      </c>
      <c r="C195" s="19"/>
      <c r="D195" s="19" t="s">
        <v>46</v>
      </c>
      <c r="E195" s="13" t="s">
        <v>32</v>
      </c>
      <c r="F195" s="46"/>
      <c r="G195" s="13">
        <v>0</v>
      </c>
      <c r="H195" s="46"/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77"/>
      <c r="P195" s="77"/>
      <c r="Q195" s="77"/>
      <c r="R195" s="77"/>
      <c r="S195" s="77"/>
      <c r="T195" s="77"/>
      <c r="U195" s="77"/>
      <c r="V195" s="77"/>
      <c r="W195" s="77"/>
    </row>
    <row r="196" spans="1:23" ht="13.2" x14ac:dyDescent="0.25">
      <c r="A196" s="13" t="s">
        <v>606</v>
      </c>
      <c r="B196" s="22" t="s">
        <v>607</v>
      </c>
      <c r="C196" s="19"/>
      <c r="D196" s="19" t="s">
        <v>46</v>
      </c>
      <c r="E196" s="13" t="s">
        <v>32</v>
      </c>
      <c r="F196" s="46"/>
      <c r="G196" s="46"/>
      <c r="H196" s="46"/>
      <c r="I196" s="46"/>
      <c r="J196" s="46"/>
      <c r="K196" s="46"/>
      <c r="L196" s="46"/>
      <c r="M196" s="46"/>
      <c r="N196" s="46"/>
      <c r="O196" s="77"/>
      <c r="P196" s="77"/>
      <c r="Q196" s="77"/>
      <c r="R196" s="77"/>
      <c r="S196" s="77"/>
      <c r="T196" s="77"/>
      <c r="U196" s="77"/>
      <c r="V196" s="77"/>
      <c r="W196" s="77"/>
    </row>
    <row r="197" spans="1:23" ht="13.2" x14ac:dyDescent="0.25">
      <c r="A197" s="13">
        <v>89</v>
      </c>
      <c r="B197" s="22" t="s">
        <v>608</v>
      </c>
      <c r="C197" s="19"/>
      <c r="D197" s="19" t="s">
        <v>102</v>
      </c>
      <c r="E197" s="13" t="s">
        <v>32</v>
      </c>
      <c r="F197" s="13">
        <v>40</v>
      </c>
      <c r="G197" s="46"/>
      <c r="H197" s="46"/>
      <c r="I197" s="46"/>
      <c r="J197" s="46"/>
      <c r="K197" s="46"/>
      <c r="L197" s="46"/>
      <c r="M197" s="46"/>
      <c r="N197" s="46"/>
      <c r="O197" s="77"/>
      <c r="P197" s="77"/>
      <c r="Q197" s="77"/>
      <c r="R197" s="77"/>
      <c r="S197" s="77"/>
      <c r="T197" s="77"/>
      <c r="U197" s="77"/>
      <c r="V197" s="77"/>
      <c r="W197" s="77"/>
    </row>
    <row r="198" spans="1:23" ht="13.2" x14ac:dyDescent="0.25">
      <c r="A198" s="81"/>
      <c r="B198" s="83"/>
      <c r="C198" s="55"/>
      <c r="D198" s="55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77"/>
      <c r="P198" s="77"/>
      <c r="Q198" s="77"/>
      <c r="R198" s="77"/>
      <c r="S198" s="77"/>
      <c r="T198" s="77"/>
      <c r="U198" s="77"/>
      <c r="V198" s="77"/>
      <c r="W198" s="77"/>
    </row>
    <row r="199" spans="1:23" ht="13.2" x14ac:dyDescent="0.25">
      <c r="A199" s="4" t="s">
        <v>0</v>
      </c>
      <c r="B199" s="6" t="s">
        <v>2</v>
      </c>
      <c r="C199" s="10" t="s">
        <v>3</v>
      </c>
      <c r="D199" s="10" t="s">
        <v>4</v>
      </c>
      <c r="E199" s="4" t="s">
        <v>5</v>
      </c>
      <c r="F199" s="76" t="s">
        <v>54</v>
      </c>
      <c r="G199" s="76" t="s">
        <v>19</v>
      </c>
      <c r="H199" s="76" t="s">
        <v>20</v>
      </c>
      <c r="I199" s="76" t="s">
        <v>21</v>
      </c>
      <c r="J199" s="76" t="s">
        <v>22</v>
      </c>
      <c r="K199" s="76" t="s">
        <v>23</v>
      </c>
      <c r="L199" s="76" t="s">
        <v>24</v>
      </c>
      <c r="M199" s="76" t="s">
        <v>25</v>
      </c>
      <c r="N199" s="76" t="s">
        <v>26</v>
      </c>
      <c r="O199" s="77"/>
      <c r="P199" s="77"/>
      <c r="Q199" s="77"/>
      <c r="R199" s="77"/>
      <c r="S199" s="77"/>
      <c r="T199" s="77"/>
      <c r="U199" s="77"/>
      <c r="V199" s="77"/>
      <c r="W199" s="77"/>
    </row>
    <row r="200" spans="1:23" ht="13.2" x14ac:dyDescent="0.25">
      <c r="A200" s="13">
        <v>90</v>
      </c>
      <c r="B200" s="22" t="s">
        <v>628</v>
      </c>
      <c r="C200" s="19"/>
      <c r="D200" s="19" t="s">
        <v>102</v>
      </c>
      <c r="E200" s="13" t="s">
        <v>40</v>
      </c>
      <c r="F200" s="13">
        <v>0</v>
      </c>
      <c r="G200" s="46"/>
      <c r="H200" s="46"/>
      <c r="I200" s="46"/>
      <c r="J200" s="46"/>
      <c r="K200" s="46"/>
      <c r="L200" s="46"/>
      <c r="M200" s="46"/>
      <c r="N200" s="46"/>
      <c r="O200" s="77"/>
      <c r="P200" s="77"/>
      <c r="Q200" s="77"/>
      <c r="R200" s="77"/>
      <c r="S200" s="77"/>
      <c r="T200" s="77"/>
      <c r="U200" s="77"/>
      <c r="V200" s="77"/>
      <c r="W200" s="77"/>
    </row>
    <row r="201" spans="1:23" ht="13.2" x14ac:dyDescent="0.25">
      <c r="A201" s="13">
        <v>91</v>
      </c>
      <c r="B201" s="22" t="s">
        <v>629</v>
      </c>
      <c r="C201" s="19"/>
      <c r="D201" s="19" t="s">
        <v>102</v>
      </c>
      <c r="E201" s="13" t="s">
        <v>40</v>
      </c>
      <c r="F201" s="13">
        <v>38</v>
      </c>
      <c r="G201" s="46"/>
      <c r="H201" s="46"/>
      <c r="I201" s="46"/>
      <c r="J201" s="46"/>
      <c r="K201" s="46"/>
      <c r="L201" s="46"/>
      <c r="M201" s="46"/>
      <c r="N201" s="46"/>
      <c r="O201" s="77"/>
      <c r="P201" s="77"/>
      <c r="Q201" s="77"/>
      <c r="R201" s="77"/>
      <c r="S201" s="77"/>
      <c r="T201" s="77"/>
      <c r="U201" s="77"/>
      <c r="V201" s="77"/>
      <c r="W201" s="77"/>
    </row>
    <row r="202" spans="1:23" ht="13.2" x14ac:dyDescent="0.25">
      <c r="A202" s="13" t="s">
        <v>630</v>
      </c>
      <c r="B202" s="22" t="s">
        <v>631</v>
      </c>
      <c r="C202" s="19"/>
      <c r="D202" s="19" t="s">
        <v>102</v>
      </c>
      <c r="E202" s="13" t="s">
        <v>40</v>
      </c>
      <c r="F202" s="13">
        <v>145</v>
      </c>
      <c r="G202" s="46"/>
      <c r="H202" s="46"/>
      <c r="I202" s="46"/>
      <c r="J202" s="46"/>
      <c r="K202" s="46"/>
      <c r="L202" s="46"/>
      <c r="M202" s="46"/>
      <c r="N202" s="46"/>
      <c r="O202" s="77"/>
      <c r="P202" s="77"/>
      <c r="Q202" s="77"/>
      <c r="R202" s="77"/>
      <c r="S202" s="77"/>
      <c r="T202" s="77"/>
      <c r="U202" s="77"/>
      <c r="V202" s="77"/>
      <c r="W202" s="77"/>
    </row>
    <row r="203" spans="1:23" ht="13.2" x14ac:dyDescent="0.25">
      <c r="A203" s="13">
        <v>92</v>
      </c>
      <c r="B203" s="22" t="s">
        <v>632</v>
      </c>
      <c r="C203" s="19"/>
      <c r="D203" s="19" t="s">
        <v>128</v>
      </c>
      <c r="E203" s="13" t="s">
        <v>40</v>
      </c>
      <c r="F203" s="13">
        <v>0</v>
      </c>
      <c r="G203" s="46"/>
      <c r="H203" s="46"/>
      <c r="I203" s="13">
        <v>21</v>
      </c>
      <c r="J203" s="13">
        <v>100</v>
      </c>
      <c r="K203" s="13">
        <v>57</v>
      </c>
      <c r="L203" s="13">
        <v>0</v>
      </c>
      <c r="M203" s="46"/>
      <c r="N203" s="46"/>
      <c r="O203" s="77"/>
      <c r="P203" s="77"/>
      <c r="Q203" s="77"/>
      <c r="R203" s="77"/>
      <c r="S203" s="77"/>
      <c r="T203" s="77"/>
      <c r="U203" s="77"/>
      <c r="V203" s="77"/>
      <c r="W203" s="77"/>
    </row>
    <row r="204" spans="1:23" ht="13.2" x14ac:dyDescent="0.25">
      <c r="A204" s="13">
        <v>93</v>
      </c>
      <c r="B204" s="22" t="s">
        <v>633</v>
      </c>
      <c r="C204" s="19"/>
      <c r="D204" s="19" t="s">
        <v>129</v>
      </c>
      <c r="E204" s="13" t="s">
        <v>40</v>
      </c>
      <c r="F204" s="13">
        <v>68</v>
      </c>
      <c r="G204" s="29"/>
      <c r="H204" s="29"/>
      <c r="I204" s="29"/>
      <c r="J204" s="29"/>
      <c r="K204" s="29"/>
      <c r="L204" s="29"/>
      <c r="M204" s="29"/>
      <c r="N204" s="29"/>
      <c r="O204" s="77"/>
      <c r="P204" s="77"/>
      <c r="Q204" s="77"/>
      <c r="R204" s="77"/>
      <c r="S204" s="77"/>
      <c r="T204" s="77"/>
      <c r="U204" s="77"/>
      <c r="V204" s="77"/>
      <c r="W204" s="77"/>
    </row>
    <row r="205" spans="1:23" ht="13.2" x14ac:dyDescent="0.25">
      <c r="A205" s="13">
        <v>94</v>
      </c>
      <c r="B205" s="22" t="s">
        <v>634</v>
      </c>
      <c r="C205" s="19"/>
      <c r="D205" s="19" t="s">
        <v>129</v>
      </c>
      <c r="E205" s="13" t="s">
        <v>40</v>
      </c>
      <c r="F205" s="13">
        <v>251</v>
      </c>
      <c r="G205" s="46"/>
      <c r="H205" s="46"/>
      <c r="I205" s="46"/>
      <c r="J205" s="46"/>
      <c r="K205" s="46"/>
      <c r="L205" s="46"/>
      <c r="M205" s="46"/>
      <c r="N205" s="46"/>
      <c r="O205" s="77"/>
      <c r="P205" s="77"/>
      <c r="Q205" s="77"/>
      <c r="R205" s="77"/>
      <c r="S205" s="77"/>
      <c r="T205" s="77"/>
      <c r="U205" s="77"/>
      <c r="V205" s="77"/>
      <c r="W205" s="77"/>
    </row>
    <row r="206" spans="1:23" ht="13.2" x14ac:dyDescent="0.25">
      <c r="A206" s="13">
        <v>95</v>
      </c>
      <c r="B206" s="22" t="s">
        <v>635</v>
      </c>
      <c r="C206" s="19"/>
      <c r="D206" s="19" t="s">
        <v>129</v>
      </c>
      <c r="E206" s="13" t="s">
        <v>40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77"/>
      <c r="P206" s="77"/>
      <c r="Q206" s="77"/>
      <c r="R206" s="77"/>
      <c r="S206" s="77"/>
      <c r="T206" s="77"/>
      <c r="U206" s="77"/>
      <c r="V206" s="77"/>
      <c r="W206" s="77"/>
    </row>
    <row r="207" spans="1:23" ht="13.2" x14ac:dyDescent="0.25">
      <c r="A207" s="13">
        <v>96</v>
      </c>
      <c r="B207" s="22" t="s">
        <v>636</v>
      </c>
      <c r="C207" s="19"/>
      <c r="D207" s="19" t="s">
        <v>129</v>
      </c>
      <c r="E207" s="13" t="s">
        <v>40</v>
      </c>
      <c r="F207" s="13">
        <v>250</v>
      </c>
      <c r="G207" s="46"/>
      <c r="H207" s="46"/>
      <c r="I207" s="46"/>
      <c r="J207" s="46"/>
      <c r="K207" s="46"/>
      <c r="L207" s="46"/>
      <c r="M207" s="46"/>
      <c r="N207" s="46"/>
      <c r="O207" s="77"/>
      <c r="P207" s="77"/>
      <c r="Q207" s="77"/>
      <c r="R207" s="77"/>
      <c r="S207" s="77"/>
      <c r="T207" s="77"/>
      <c r="U207" s="77"/>
      <c r="V207" s="77"/>
      <c r="W207" s="77"/>
    </row>
    <row r="208" spans="1:23" ht="13.2" x14ac:dyDescent="0.25">
      <c r="A208" s="13">
        <v>97</v>
      </c>
      <c r="B208" s="22" t="s">
        <v>637</v>
      </c>
      <c r="C208" s="19"/>
      <c r="D208" s="19" t="s">
        <v>129</v>
      </c>
      <c r="E208" s="13" t="s">
        <v>40</v>
      </c>
      <c r="F208" s="13">
        <v>23</v>
      </c>
      <c r="G208" s="46"/>
      <c r="H208" s="46"/>
      <c r="I208" s="46"/>
      <c r="J208" s="46"/>
      <c r="K208" s="46"/>
      <c r="L208" s="46"/>
      <c r="M208" s="46"/>
      <c r="N208" s="46"/>
      <c r="O208" s="77"/>
      <c r="P208" s="77"/>
      <c r="Q208" s="77"/>
      <c r="R208" s="77"/>
      <c r="S208" s="77"/>
      <c r="T208" s="77"/>
      <c r="U208" s="77"/>
      <c r="V208" s="77"/>
      <c r="W208" s="77"/>
    </row>
    <row r="209" spans="1:23" ht="13.2" x14ac:dyDescent="0.25">
      <c r="A209" s="13">
        <v>98</v>
      </c>
      <c r="B209" s="22" t="s">
        <v>638</v>
      </c>
      <c r="C209" s="19"/>
      <c r="D209" s="19" t="s">
        <v>129</v>
      </c>
      <c r="E209" s="13" t="s">
        <v>40</v>
      </c>
      <c r="F209" s="13">
        <v>48</v>
      </c>
      <c r="G209" s="46"/>
      <c r="H209" s="46"/>
      <c r="I209" s="46"/>
      <c r="J209" s="46"/>
      <c r="K209" s="46"/>
      <c r="L209" s="46"/>
      <c r="M209" s="46"/>
      <c r="N209" s="46"/>
      <c r="O209" s="77"/>
      <c r="P209" s="77"/>
      <c r="Q209" s="77"/>
      <c r="R209" s="77"/>
      <c r="S209" s="77"/>
      <c r="T209" s="77"/>
      <c r="U209" s="77"/>
      <c r="V209" s="77"/>
      <c r="W209" s="77"/>
    </row>
    <row r="210" spans="1:23" ht="13.2" x14ac:dyDescent="0.25">
      <c r="A210" s="13">
        <v>99</v>
      </c>
      <c r="B210" s="22" t="s">
        <v>639</v>
      </c>
      <c r="C210" s="19"/>
      <c r="D210" s="19" t="s">
        <v>129</v>
      </c>
      <c r="E210" s="13" t="s">
        <v>40</v>
      </c>
      <c r="F210" s="27">
        <v>212</v>
      </c>
      <c r="G210" s="46"/>
      <c r="H210" s="46"/>
      <c r="I210" s="46"/>
      <c r="J210" s="46"/>
      <c r="K210" s="46"/>
      <c r="L210" s="46"/>
      <c r="M210" s="46"/>
      <c r="N210" s="46"/>
      <c r="O210" s="77"/>
      <c r="P210" s="77"/>
      <c r="Q210" s="77"/>
      <c r="R210" s="77"/>
      <c r="S210" s="77"/>
      <c r="T210" s="77"/>
      <c r="U210" s="77"/>
      <c r="V210" s="77"/>
      <c r="W210" s="77"/>
    </row>
    <row r="211" spans="1:23" ht="13.2" x14ac:dyDescent="0.25">
      <c r="A211" s="13">
        <v>100</v>
      </c>
      <c r="B211" s="22" t="s">
        <v>640</v>
      </c>
      <c r="C211" s="19"/>
      <c r="D211" s="19" t="s">
        <v>129</v>
      </c>
      <c r="E211" s="13" t="s">
        <v>40</v>
      </c>
      <c r="F211" s="13">
        <v>207</v>
      </c>
      <c r="G211" s="46"/>
      <c r="H211" s="46"/>
      <c r="I211" s="46"/>
      <c r="J211" s="46"/>
      <c r="K211" s="46"/>
      <c r="L211" s="46"/>
      <c r="M211" s="46"/>
      <c r="N211" s="46"/>
      <c r="O211" s="77"/>
      <c r="P211" s="77"/>
      <c r="Q211" s="77"/>
      <c r="R211" s="77"/>
      <c r="S211" s="77"/>
      <c r="T211" s="77"/>
      <c r="U211" s="77"/>
      <c r="V211" s="77"/>
      <c r="W211" s="77"/>
    </row>
    <row r="212" spans="1:23" ht="13.2" x14ac:dyDescent="0.25">
      <c r="A212" s="13">
        <v>101</v>
      </c>
      <c r="B212" s="22" t="s">
        <v>641</v>
      </c>
      <c r="C212" s="19"/>
      <c r="D212" s="19" t="s">
        <v>129</v>
      </c>
      <c r="E212" s="13" t="s">
        <v>40</v>
      </c>
      <c r="F212" s="13">
        <v>529</v>
      </c>
      <c r="G212" s="46"/>
      <c r="H212" s="46"/>
      <c r="I212" s="46"/>
      <c r="J212" s="46"/>
      <c r="K212" s="46"/>
      <c r="L212" s="46"/>
      <c r="M212" s="46"/>
      <c r="N212" s="46"/>
      <c r="O212" s="77"/>
      <c r="P212" s="77"/>
      <c r="Q212" s="77"/>
      <c r="R212" s="77"/>
      <c r="S212" s="77"/>
      <c r="T212" s="77"/>
      <c r="U212" s="77"/>
      <c r="V212" s="77"/>
      <c r="W212" s="77"/>
    </row>
    <row r="213" spans="1:23" ht="13.2" x14ac:dyDescent="0.25">
      <c r="A213" s="13">
        <v>102</v>
      </c>
      <c r="B213" s="22" t="s">
        <v>642</v>
      </c>
      <c r="C213" s="19"/>
      <c r="D213" s="19" t="s">
        <v>129</v>
      </c>
      <c r="E213" s="13" t="s">
        <v>40</v>
      </c>
      <c r="F213" s="13">
        <v>53</v>
      </c>
      <c r="G213" s="46"/>
      <c r="H213" s="46"/>
      <c r="I213" s="46"/>
      <c r="J213" s="46"/>
      <c r="K213" s="46"/>
      <c r="L213" s="46"/>
      <c r="M213" s="46"/>
      <c r="N213" s="46"/>
      <c r="O213" s="77"/>
      <c r="P213" s="77"/>
      <c r="Q213" s="77"/>
      <c r="R213" s="77"/>
      <c r="S213" s="77"/>
      <c r="T213" s="77"/>
      <c r="U213" s="77"/>
      <c r="V213" s="77"/>
      <c r="W213" s="77"/>
    </row>
    <row r="214" spans="1:23" ht="13.2" x14ac:dyDescent="0.25">
      <c r="A214" s="13">
        <v>103</v>
      </c>
      <c r="B214" s="22" t="s">
        <v>643</v>
      </c>
      <c r="C214" s="19"/>
      <c r="D214" s="19" t="s">
        <v>129</v>
      </c>
      <c r="E214" s="13" t="s">
        <v>40</v>
      </c>
      <c r="F214" s="13">
        <v>31</v>
      </c>
      <c r="G214" s="46"/>
      <c r="H214" s="46"/>
      <c r="I214" s="46"/>
      <c r="J214" s="46"/>
      <c r="K214" s="46"/>
      <c r="L214" s="46"/>
      <c r="M214" s="46"/>
      <c r="N214" s="46"/>
      <c r="O214" s="77"/>
      <c r="P214" s="77"/>
      <c r="Q214" s="77"/>
      <c r="R214" s="77"/>
      <c r="S214" s="77"/>
      <c r="T214" s="77"/>
      <c r="U214" s="77"/>
      <c r="V214" s="77"/>
      <c r="W214" s="77"/>
    </row>
    <row r="215" spans="1:23" ht="13.2" x14ac:dyDescent="0.25">
      <c r="A215" s="13">
        <v>104</v>
      </c>
      <c r="B215" s="22" t="s">
        <v>644</v>
      </c>
      <c r="C215" s="19"/>
      <c r="D215" s="19" t="s">
        <v>129</v>
      </c>
      <c r="E215" s="13" t="s">
        <v>40</v>
      </c>
      <c r="F215" s="13">
        <v>777</v>
      </c>
      <c r="G215" s="46"/>
      <c r="H215" s="46"/>
      <c r="I215" s="46"/>
      <c r="J215" s="46"/>
      <c r="K215" s="46"/>
      <c r="L215" s="46"/>
      <c r="M215" s="46"/>
      <c r="N215" s="46"/>
      <c r="O215" s="77"/>
      <c r="P215" s="77"/>
      <c r="Q215" s="77"/>
      <c r="R215" s="77"/>
      <c r="S215" s="77"/>
      <c r="T215" s="77"/>
      <c r="U215" s="77"/>
      <c r="V215" s="77"/>
      <c r="W215" s="77"/>
    </row>
    <row r="216" spans="1:23" ht="13.2" x14ac:dyDescent="0.25">
      <c r="A216" s="13">
        <v>105</v>
      </c>
      <c r="B216" s="22" t="s">
        <v>645</v>
      </c>
      <c r="C216" s="19"/>
      <c r="D216" s="19" t="s">
        <v>129</v>
      </c>
      <c r="E216" s="13" t="s">
        <v>40</v>
      </c>
      <c r="F216" s="13">
        <v>1859</v>
      </c>
      <c r="G216" s="46"/>
      <c r="H216" s="46"/>
      <c r="I216" s="46"/>
      <c r="J216" s="46"/>
      <c r="K216" s="46"/>
      <c r="L216" s="46"/>
      <c r="M216" s="46"/>
      <c r="N216" s="46"/>
      <c r="O216" s="77"/>
      <c r="P216" s="77"/>
      <c r="Q216" s="77"/>
      <c r="R216" s="77"/>
      <c r="S216" s="77"/>
      <c r="T216" s="77"/>
      <c r="U216" s="77"/>
      <c r="V216" s="77"/>
      <c r="W216" s="77"/>
    </row>
    <row r="217" spans="1:23" ht="13.2" x14ac:dyDescent="0.25">
      <c r="A217" s="13">
        <v>106</v>
      </c>
      <c r="B217" s="22" t="s">
        <v>646</v>
      </c>
      <c r="C217" s="19"/>
      <c r="D217" s="19" t="s">
        <v>129</v>
      </c>
      <c r="E217" s="13" t="s">
        <v>40</v>
      </c>
      <c r="F217" s="13">
        <v>95</v>
      </c>
      <c r="G217" s="46"/>
      <c r="H217" s="46"/>
      <c r="I217" s="46"/>
      <c r="J217" s="46"/>
      <c r="K217" s="46"/>
      <c r="L217" s="46"/>
      <c r="M217" s="46"/>
      <c r="N217" s="46"/>
      <c r="O217" s="77"/>
      <c r="P217" s="77"/>
      <c r="Q217" s="77"/>
      <c r="R217" s="77"/>
      <c r="S217" s="77"/>
      <c r="T217" s="77"/>
      <c r="U217" s="77"/>
      <c r="V217" s="77"/>
      <c r="W217" s="77"/>
    </row>
    <row r="218" spans="1:23" ht="13.2" x14ac:dyDescent="0.25">
      <c r="A218" s="13">
        <v>107</v>
      </c>
      <c r="B218" s="22" t="s">
        <v>647</v>
      </c>
      <c r="C218" s="19"/>
      <c r="D218" s="19" t="s">
        <v>129</v>
      </c>
      <c r="E218" s="13" t="s">
        <v>40</v>
      </c>
      <c r="F218" s="13">
        <v>110</v>
      </c>
      <c r="G218" s="46"/>
      <c r="H218" s="46"/>
      <c r="I218" s="46"/>
      <c r="J218" s="46"/>
      <c r="K218" s="46"/>
      <c r="L218" s="46"/>
      <c r="M218" s="46"/>
      <c r="N218" s="46"/>
      <c r="O218" s="77"/>
      <c r="P218" s="77"/>
      <c r="Q218" s="77"/>
      <c r="R218" s="77"/>
      <c r="S218" s="77"/>
      <c r="T218" s="77"/>
      <c r="U218" s="77"/>
      <c r="V218" s="77"/>
      <c r="W218" s="77"/>
    </row>
    <row r="219" spans="1:23" ht="13.2" x14ac:dyDescent="0.25">
      <c r="A219" s="13">
        <v>108</v>
      </c>
      <c r="B219" s="22" t="s">
        <v>648</v>
      </c>
      <c r="C219" s="19"/>
      <c r="D219" s="19" t="s">
        <v>129</v>
      </c>
      <c r="E219" s="13" t="s">
        <v>40</v>
      </c>
      <c r="F219" s="13">
        <v>20</v>
      </c>
      <c r="G219" s="46"/>
      <c r="H219" s="46"/>
      <c r="I219" s="46"/>
      <c r="J219" s="46"/>
      <c r="K219" s="46"/>
      <c r="L219" s="46"/>
      <c r="M219" s="46"/>
      <c r="N219" s="46"/>
      <c r="O219" s="77"/>
      <c r="P219" s="77"/>
      <c r="Q219" s="77"/>
      <c r="R219" s="77"/>
      <c r="S219" s="77"/>
      <c r="T219" s="77"/>
      <c r="U219" s="77"/>
      <c r="V219" s="77"/>
      <c r="W219" s="77"/>
    </row>
    <row r="220" spans="1:23" ht="13.2" x14ac:dyDescent="0.25">
      <c r="A220" s="13">
        <v>109</v>
      </c>
      <c r="B220" s="22" t="s">
        <v>649</v>
      </c>
      <c r="C220" s="19"/>
      <c r="D220" s="19" t="s">
        <v>129</v>
      </c>
      <c r="E220" s="13" t="s">
        <v>40</v>
      </c>
      <c r="F220" s="46"/>
      <c r="G220" s="46"/>
      <c r="H220" s="46"/>
      <c r="I220" s="46"/>
      <c r="J220" s="46"/>
      <c r="K220" s="46"/>
      <c r="L220" s="46"/>
      <c r="M220" s="46"/>
      <c r="N220" s="46"/>
      <c r="O220" s="77"/>
      <c r="P220" s="77"/>
      <c r="Q220" s="77"/>
      <c r="R220" s="77"/>
      <c r="S220" s="77"/>
      <c r="T220" s="77"/>
      <c r="U220" s="77"/>
      <c r="V220" s="77"/>
      <c r="W220" s="77"/>
    </row>
    <row r="221" spans="1:23" ht="13.2" x14ac:dyDescent="0.25">
      <c r="A221" s="13">
        <v>110</v>
      </c>
      <c r="B221" s="22" t="s">
        <v>650</v>
      </c>
      <c r="C221" s="19"/>
      <c r="D221" s="19" t="s">
        <v>129</v>
      </c>
      <c r="E221" s="13" t="s">
        <v>40</v>
      </c>
      <c r="F221" s="13">
        <v>577</v>
      </c>
      <c r="G221" s="46"/>
      <c r="H221" s="46"/>
      <c r="I221" s="46"/>
      <c r="J221" s="46"/>
      <c r="K221" s="46"/>
      <c r="L221" s="46"/>
      <c r="M221" s="46"/>
      <c r="N221" s="46"/>
      <c r="O221" s="77"/>
      <c r="P221" s="77"/>
      <c r="Q221" s="77"/>
      <c r="R221" s="77"/>
      <c r="S221" s="77"/>
      <c r="T221" s="77"/>
      <c r="U221" s="77"/>
      <c r="V221" s="77"/>
      <c r="W221" s="77"/>
    </row>
    <row r="222" spans="1:23" ht="13.2" x14ac:dyDescent="0.25">
      <c r="A222" s="13">
        <v>111</v>
      </c>
      <c r="B222" s="22" t="s">
        <v>651</v>
      </c>
      <c r="C222" s="19"/>
      <c r="D222" s="19" t="s">
        <v>129</v>
      </c>
      <c r="E222" s="13" t="s">
        <v>40</v>
      </c>
      <c r="F222" s="46"/>
      <c r="G222" s="46"/>
      <c r="H222" s="46"/>
      <c r="I222" s="46"/>
      <c r="J222" s="46"/>
      <c r="K222" s="46"/>
      <c r="L222" s="46"/>
      <c r="M222" s="46"/>
      <c r="N222" s="46"/>
      <c r="O222" s="77"/>
      <c r="P222" s="77"/>
      <c r="Q222" s="77"/>
      <c r="R222" s="77"/>
      <c r="S222" s="77"/>
      <c r="T222" s="77"/>
      <c r="U222" s="77"/>
      <c r="V222" s="77"/>
      <c r="W222" s="77"/>
    </row>
    <row r="223" spans="1:23" ht="13.2" x14ac:dyDescent="0.25">
      <c r="A223" s="13">
        <v>112</v>
      </c>
      <c r="B223" s="22" t="s">
        <v>652</v>
      </c>
      <c r="C223" s="19"/>
      <c r="D223" s="19" t="s">
        <v>129</v>
      </c>
      <c r="E223" s="13" t="s">
        <v>40</v>
      </c>
      <c r="F223" s="46"/>
      <c r="G223" s="46"/>
      <c r="H223" s="46"/>
      <c r="I223" s="46"/>
      <c r="J223" s="46"/>
      <c r="K223" s="46"/>
      <c r="L223" s="46"/>
      <c r="M223" s="46"/>
      <c r="N223" s="46"/>
      <c r="O223" s="77"/>
      <c r="P223" s="77"/>
      <c r="Q223" s="77"/>
      <c r="R223" s="77"/>
      <c r="S223" s="77"/>
      <c r="T223" s="77"/>
      <c r="U223" s="77"/>
      <c r="V223" s="77"/>
      <c r="W223" s="77"/>
    </row>
    <row r="224" spans="1:23" ht="13.2" x14ac:dyDescent="0.25">
      <c r="A224" s="13">
        <v>113</v>
      </c>
      <c r="B224" s="22" t="s">
        <v>653</v>
      </c>
      <c r="C224" s="19"/>
      <c r="D224" s="19" t="s">
        <v>129</v>
      </c>
      <c r="E224" s="13" t="s">
        <v>40</v>
      </c>
      <c r="F224" s="13">
        <v>212</v>
      </c>
      <c r="G224" s="46"/>
      <c r="H224" s="46"/>
      <c r="I224" s="46"/>
      <c r="J224" s="46"/>
      <c r="K224" s="46"/>
      <c r="L224" s="46"/>
      <c r="M224" s="46"/>
      <c r="N224" s="46"/>
      <c r="O224" s="77"/>
      <c r="P224" s="77"/>
      <c r="Q224" s="77"/>
      <c r="R224" s="77"/>
      <c r="S224" s="77"/>
      <c r="T224" s="77"/>
      <c r="U224" s="77"/>
      <c r="V224" s="77"/>
      <c r="W224" s="77"/>
    </row>
    <row r="225" spans="1:23" ht="13.2" x14ac:dyDescent="0.25">
      <c r="A225" s="13">
        <v>114</v>
      </c>
      <c r="B225" s="22" t="s">
        <v>654</v>
      </c>
      <c r="C225" s="19"/>
      <c r="D225" s="19" t="s">
        <v>129</v>
      </c>
      <c r="E225" s="13" t="s">
        <v>40</v>
      </c>
      <c r="F225" s="13">
        <v>0</v>
      </c>
      <c r="G225" s="46"/>
      <c r="H225" s="46"/>
      <c r="I225" s="46"/>
      <c r="J225" s="46"/>
      <c r="K225" s="46"/>
      <c r="L225" s="46"/>
      <c r="M225" s="46"/>
      <c r="N225" s="46"/>
      <c r="O225" s="77"/>
      <c r="P225" s="77"/>
      <c r="Q225" s="77"/>
      <c r="R225" s="77"/>
      <c r="S225" s="77"/>
      <c r="T225" s="77"/>
      <c r="U225" s="77"/>
      <c r="V225" s="77"/>
      <c r="W225" s="77"/>
    </row>
    <row r="226" spans="1:23" ht="13.2" x14ac:dyDescent="0.25">
      <c r="A226" s="13">
        <v>115</v>
      </c>
      <c r="B226" s="22" t="s">
        <v>655</v>
      </c>
      <c r="C226" s="19"/>
      <c r="D226" s="19" t="s">
        <v>129</v>
      </c>
      <c r="E226" s="13" t="s">
        <v>40</v>
      </c>
      <c r="F226" s="13">
        <v>461</v>
      </c>
      <c r="G226" s="46"/>
      <c r="H226" s="46"/>
      <c r="I226" s="46"/>
      <c r="J226" s="46"/>
      <c r="K226" s="46"/>
      <c r="L226" s="46"/>
      <c r="M226" s="46"/>
      <c r="N226" s="46"/>
      <c r="O226" s="77"/>
      <c r="P226" s="77"/>
      <c r="Q226" s="77"/>
      <c r="R226" s="77"/>
      <c r="S226" s="77"/>
      <c r="T226" s="77"/>
      <c r="U226" s="77"/>
      <c r="V226" s="77"/>
      <c r="W226" s="77"/>
    </row>
    <row r="227" spans="1:23" ht="13.2" x14ac:dyDescent="0.25">
      <c r="A227" s="13">
        <v>116</v>
      </c>
      <c r="B227" s="22" t="s">
        <v>656</v>
      </c>
      <c r="C227" s="19"/>
      <c r="D227" s="19" t="s">
        <v>129</v>
      </c>
      <c r="E227" s="13" t="s">
        <v>40</v>
      </c>
      <c r="F227" s="13">
        <v>0</v>
      </c>
      <c r="G227" s="29"/>
      <c r="H227" s="29"/>
      <c r="I227" s="29"/>
      <c r="J227" s="29"/>
      <c r="K227" s="29"/>
      <c r="L227" s="29"/>
      <c r="M227" s="29"/>
      <c r="N227" s="29"/>
      <c r="O227" s="77"/>
      <c r="P227" s="77"/>
      <c r="Q227" s="77"/>
      <c r="R227" s="77"/>
      <c r="S227" s="77"/>
      <c r="T227" s="77"/>
      <c r="U227" s="77"/>
      <c r="V227" s="77"/>
      <c r="W227" s="77"/>
    </row>
    <row r="228" spans="1:23" ht="13.2" x14ac:dyDescent="0.25">
      <c r="A228" s="13">
        <v>117</v>
      </c>
      <c r="B228" s="22" t="s">
        <v>657</v>
      </c>
      <c r="C228" s="19"/>
      <c r="D228" s="19" t="s">
        <v>119</v>
      </c>
      <c r="E228" s="13" t="s">
        <v>40</v>
      </c>
      <c r="F228" s="13">
        <v>45</v>
      </c>
      <c r="G228" s="46"/>
      <c r="H228" s="46"/>
      <c r="I228" s="46"/>
      <c r="J228" s="46"/>
      <c r="K228" s="46"/>
      <c r="L228" s="46"/>
      <c r="M228" s="46"/>
      <c r="N228" s="46"/>
      <c r="O228" s="77"/>
      <c r="P228" s="77"/>
      <c r="Q228" s="77"/>
      <c r="R228" s="77"/>
      <c r="S228" s="77"/>
      <c r="T228" s="77"/>
      <c r="U228" s="77"/>
      <c r="V228" s="77"/>
      <c r="W228" s="77"/>
    </row>
    <row r="229" spans="1:23" ht="13.2" x14ac:dyDescent="0.25">
      <c r="A229" s="13">
        <v>118</v>
      </c>
      <c r="B229" s="22" t="s">
        <v>658</v>
      </c>
      <c r="C229" s="19"/>
      <c r="D229" s="19" t="s">
        <v>119</v>
      </c>
      <c r="E229" s="13" t="s">
        <v>40</v>
      </c>
      <c r="F229" s="13">
        <v>135</v>
      </c>
      <c r="G229" s="46"/>
      <c r="H229" s="46"/>
      <c r="I229" s="46"/>
      <c r="J229" s="46"/>
      <c r="K229" s="46"/>
      <c r="L229" s="46"/>
      <c r="M229" s="46"/>
      <c r="N229" s="46"/>
      <c r="O229" s="77"/>
      <c r="P229" s="77"/>
      <c r="Q229" s="77"/>
      <c r="R229" s="77"/>
      <c r="S229" s="77"/>
      <c r="T229" s="77"/>
      <c r="U229" s="77"/>
      <c r="V229" s="77"/>
      <c r="W229" s="77"/>
    </row>
    <row r="230" spans="1:23" ht="13.2" x14ac:dyDescent="0.25">
      <c r="A230" s="13">
        <v>119</v>
      </c>
      <c r="B230" s="22" t="s">
        <v>659</v>
      </c>
      <c r="C230" s="19"/>
      <c r="D230" s="19" t="s">
        <v>123</v>
      </c>
      <c r="E230" s="13" t="s">
        <v>40</v>
      </c>
      <c r="F230" s="13">
        <v>0</v>
      </c>
      <c r="G230" s="46"/>
      <c r="H230" s="46"/>
      <c r="I230" s="46"/>
      <c r="J230" s="46"/>
      <c r="K230" s="46"/>
      <c r="L230" s="46"/>
      <c r="M230" s="46"/>
      <c r="N230" s="46"/>
      <c r="O230" s="77"/>
      <c r="P230" s="77"/>
      <c r="Q230" s="77"/>
      <c r="R230" s="77"/>
      <c r="S230" s="77"/>
      <c r="T230" s="77"/>
      <c r="U230" s="77"/>
      <c r="V230" s="77"/>
      <c r="W230" s="77"/>
    </row>
    <row r="231" spans="1:23" ht="13.2" x14ac:dyDescent="0.25">
      <c r="A231" s="13">
        <v>120</v>
      </c>
      <c r="B231" s="22" t="s">
        <v>50</v>
      </c>
      <c r="C231" s="19"/>
      <c r="D231" s="19" t="s">
        <v>50</v>
      </c>
      <c r="E231" s="13" t="s">
        <v>40</v>
      </c>
      <c r="F231" s="13">
        <v>85</v>
      </c>
      <c r="G231" s="46"/>
      <c r="H231" s="46"/>
      <c r="I231" s="46"/>
      <c r="J231" s="46"/>
      <c r="K231" s="46"/>
      <c r="L231" s="46"/>
      <c r="M231" s="46"/>
      <c r="N231" s="46"/>
      <c r="O231" s="77"/>
      <c r="P231" s="77"/>
      <c r="Q231" s="77"/>
      <c r="R231" s="77"/>
      <c r="S231" s="77"/>
      <c r="T231" s="77"/>
      <c r="U231" s="77"/>
      <c r="V231" s="77"/>
      <c r="W231" s="77"/>
    </row>
    <row r="232" spans="1:23" ht="13.2" x14ac:dyDescent="0.25">
      <c r="A232" s="27">
        <v>121</v>
      </c>
      <c r="B232" s="22" t="s">
        <v>660</v>
      </c>
      <c r="C232" s="19"/>
      <c r="D232" s="19" t="s">
        <v>48</v>
      </c>
      <c r="E232" s="13" t="s">
        <v>40</v>
      </c>
      <c r="F232" s="27">
        <v>0</v>
      </c>
      <c r="G232" s="45"/>
      <c r="H232" s="27">
        <v>0</v>
      </c>
      <c r="I232" s="27">
        <v>0</v>
      </c>
      <c r="J232" s="27">
        <v>0</v>
      </c>
      <c r="K232" s="27">
        <v>15</v>
      </c>
      <c r="L232" s="27">
        <v>0</v>
      </c>
      <c r="M232" s="27">
        <v>0</v>
      </c>
      <c r="N232" s="27">
        <v>0</v>
      </c>
      <c r="O232" s="77"/>
      <c r="P232" s="77"/>
      <c r="Q232" s="77"/>
      <c r="R232" s="77"/>
      <c r="S232" s="77"/>
      <c r="T232" s="77"/>
      <c r="U232" s="77"/>
      <c r="V232" s="77"/>
      <c r="W232" s="77"/>
    </row>
    <row r="233" spans="1:23" ht="13.2" x14ac:dyDescent="0.25">
      <c r="A233" s="13">
        <v>122</v>
      </c>
      <c r="B233" s="22" t="s">
        <v>661</v>
      </c>
      <c r="C233" s="19"/>
      <c r="D233" s="19" t="s">
        <v>83</v>
      </c>
      <c r="E233" s="13" t="s">
        <v>40</v>
      </c>
      <c r="F233" s="13">
        <v>110</v>
      </c>
      <c r="G233" s="46"/>
      <c r="H233" s="46"/>
      <c r="I233" s="46"/>
      <c r="J233" s="46"/>
      <c r="K233" s="46"/>
      <c r="L233" s="46"/>
      <c r="M233" s="46"/>
      <c r="N233" s="46"/>
      <c r="O233" s="77"/>
      <c r="P233" s="77"/>
      <c r="Q233" s="77"/>
      <c r="R233" s="77"/>
      <c r="S233" s="77"/>
      <c r="T233" s="77"/>
      <c r="U233" s="77"/>
      <c r="V233" s="77"/>
      <c r="W233" s="77"/>
    </row>
    <row r="234" spans="1:23" ht="13.2" x14ac:dyDescent="0.25">
      <c r="A234" s="13">
        <v>123</v>
      </c>
      <c r="B234" s="22" t="s">
        <v>662</v>
      </c>
      <c r="C234" s="19"/>
      <c r="D234" s="19" t="s">
        <v>83</v>
      </c>
      <c r="E234" s="13" t="s">
        <v>40</v>
      </c>
      <c r="F234" s="13">
        <v>200</v>
      </c>
      <c r="G234" s="46"/>
      <c r="H234" s="46"/>
      <c r="I234" s="46"/>
      <c r="J234" s="46"/>
      <c r="K234" s="46"/>
      <c r="L234" s="46"/>
      <c r="M234" s="46"/>
      <c r="N234" s="46"/>
      <c r="O234" s="77"/>
      <c r="P234" s="77"/>
      <c r="Q234" s="77"/>
      <c r="R234" s="77"/>
      <c r="S234" s="77"/>
      <c r="T234" s="77"/>
      <c r="U234" s="77"/>
      <c r="V234" s="77"/>
      <c r="W234" s="77"/>
    </row>
    <row r="235" spans="1:23" ht="13.2" x14ac:dyDescent="0.25">
      <c r="A235" s="13">
        <v>124</v>
      </c>
      <c r="B235" s="22" t="s">
        <v>663</v>
      </c>
      <c r="C235" s="19"/>
      <c r="D235" s="19" t="s">
        <v>83</v>
      </c>
      <c r="E235" s="13" t="s">
        <v>40</v>
      </c>
      <c r="F235" s="13">
        <v>99</v>
      </c>
      <c r="G235" s="46"/>
      <c r="H235" s="46"/>
      <c r="I235" s="46"/>
      <c r="J235" s="46"/>
      <c r="K235" s="46"/>
      <c r="L235" s="46"/>
      <c r="M235" s="46"/>
      <c r="N235" s="46"/>
      <c r="O235" s="77"/>
      <c r="P235" s="77"/>
      <c r="Q235" s="77"/>
      <c r="R235" s="77"/>
      <c r="S235" s="77"/>
      <c r="T235" s="77"/>
      <c r="U235" s="77"/>
      <c r="V235" s="77"/>
      <c r="W235" s="77"/>
    </row>
    <row r="236" spans="1:23" ht="13.2" x14ac:dyDescent="0.25">
      <c r="A236" s="13">
        <v>125</v>
      </c>
      <c r="B236" s="22" t="s">
        <v>664</v>
      </c>
      <c r="C236" s="19"/>
      <c r="D236" s="19" t="s">
        <v>71</v>
      </c>
      <c r="E236" s="13" t="s">
        <v>40</v>
      </c>
      <c r="F236" s="13">
        <v>50</v>
      </c>
      <c r="G236" s="46"/>
      <c r="H236" s="46"/>
      <c r="I236" s="46"/>
      <c r="J236" s="46"/>
      <c r="K236" s="46"/>
      <c r="L236" s="46"/>
      <c r="M236" s="46"/>
      <c r="N236" s="46"/>
      <c r="O236" s="77"/>
      <c r="P236" s="77"/>
      <c r="Q236" s="77"/>
      <c r="R236" s="77"/>
      <c r="S236" s="77"/>
      <c r="T236" s="77"/>
      <c r="U236" s="77"/>
      <c r="V236" s="77"/>
      <c r="W236" s="77"/>
    </row>
    <row r="237" spans="1:23" ht="13.2" x14ac:dyDescent="0.25">
      <c r="A237" s="13">
        <v>126</v>
      </c>
      <c r="B237" s="22" t="s">
        <v>665</v>
      </c>
      <c r="C237" s="19"/>
      <c r="D237" s="19" t="s">
        <v>71</v>
      </c>
      <c r="E237" s="13" t="s">
        <v>40</v>
      </c>
      <c r="F237" s="13">
        <v>53</v>
      </c>
      <c r="G237" s="46"/>
      <c r="H237" s="46"/>
      <c r="I237" s="46"/>
      <c r="J237" s="46"/>
      <c r="K237" s="46"/>
      <c r="L237" s="46"/>
      <c r="M237" s="46"/>
      <c r="N237" s="46"/>
      <c r="O237" s="77"/>
      <c r="P237" s="77"/>
      <c r="Q237" s="77"/>
      <c r="R237" s="77"/>
      <c r="S237" s="77"/>
      <c r="T237" s="77"/>
      <c r="U237" s="77"/>
      <c r="V237" s="77"/>
      <c r="W237" s="77"/>
    </row>
    <row r="238" spans="1:23" ht="13.2" x14ac:dyDescent="0.25">
      <c r="A238" s="27">
        <v>127</v>
      </c>
      <c r="B238" s="22" t="s">
        <v>666</v>
      </c>
      <c r="C238" s="19"/>
      <c r="D238" s="19" t="s">
        <v>71</v>
      </c>
      <c r="E238" s="13" t="s">
        <v>40</v>
      </c>
      <c r="F238" s="13">
        <v>115</v>
      </c>
      <c r="G238" s="45"/>
      <c r="H238" s="45"/>
      <c r="I238" s="45"/>
      <c r="J238" s="45"/>
      <c r="K238" s="45"/>
      <c r="L238" s="45"/>
      <c r="M238" s="45"/>
      <c r="N238" s="45"/>
      <c r="O238" s="77"/>
      <c r="P238" s="77"/>
      <c r="Q238" s="77"/>
      <c r="R238" s="77"/>
      <c r="S238" s="77"/>
      <c r="T238" s="77"/>
      <c r="U238" s="77"/>
      <c r="V238" s="77"/>
      <c r="W238" s="77"/>
    </row>
    <row r="239" spans="1:23" ht="13.2" x14ac:dyDescent="0.25">
      <c r="A239" s="13">
        <v>128</v>
      </c>
      <c r="B239" s="22" t="s">
        <v>667</v>
      </c>
      <c r="C239" s="19"/>
      <c r="D239" s="19" t="s">
        <v>69</v>
      </c>
      <c r="E239" s="13" t="s">
        <v>40</v>
      </c>
      <c r="F239" s="13">
        <v>580</v>
      </c>
      <c r="G239" s="46"/>
      <c r="H239" s="46"/>
      <c r="I239" s="46"/>
      <c r="J239" s="46"/>
      <c r="K239" s="46"/>
      <c r="L239" s="46"/>
      <c r="M239" s="46"/>
      <c r="N239" s="46"/>
      <c r="O239" s="77"/>
      <c r="P239" s="77"/>
      <c r="Q239" s="77"/>
      <c r="R239" s="77"/>
      <c r="S239" s="77"/>
      <c r="T239" s="77"/>
      <c r="U239" s="77"/>
      <c r="V239" s="77"/>
      <c r="W239" s="77"/>
    </row>
    <row r="240" spans="1:23" ht="13.2" x14ac:dyDescent="0.25">
      <c r="A240" s="13">
        <v>129</v>
      </c>
      <c r="B240" s="22" t="s">
        <v>668</v>
      </c>
      <c r="C240" s="19"/>
      <c r="D240" s="19" t="s">
        <v>69</v>
      </c>
      <c r="E240" s="13" t="s">
        <v>40</v>
      </c>
      <c r="F240" s="13">
        <v>100</v>
      </c>
      <c r="G240" s="46"/>
      <c r="H240" s="46"/>
      <c r="I240" s="46"/>
      <c r="J240" s="46"/>
      <c r="K240" s="46"/>
      <c r="L240" s="46"/>
      <c r="M240" s="46"/>
      <c r="N240" s="46"/>
      <c r="O240" s="77"/>
      <c r="P240" s="77"/>
      <c r="Q240" s="77"/>
      <c r="R240" s="77"/>
      <c r="S240" s="77"/>
      <c r="T240" s="77"/>
      <c r="U240" s="77"/>
      <c r="V240" s="77"/>
      <c r="W240" s="77"/>
    </row>
    <row r="241" spans="1:23" ht="13.2" x14ac:dyDescent="0.25">
      <c r="A241" s="13">
        <v>130</v>
      </c>
      <c r="B241" s="22" t="s">
        <v>669</v>
      </c>
      <c r="C241" s="19"/>
      <c r="D241" s="19" t="s">
        <v>44</v>
      </c>
      <c r="E241" s="13" t="s">
        <v>40</v>
      </c>
      <c r="F241" s="13">
        <v>210</v>
      </c>
      <c r="G241" s="46"/>
      <c r="H241" s="46"/>
      <c r="I241" s="46"/>
      <c r="J241" s="46"/>
      <c r="K241" s="46"/>
      <c r="L241" s="46"/>
      <c r="M241" s="46"/>
      <c r="N241" s="46"/>
      <c r="O241" s="77"/>
      <c r="P241" s="77"/>
      <c r="Q241" s="77"/>
      <c r="R241" s="77"/>
      <c r="S241" s="77"/>
      <c r="T241" s="77"/>
      <c r="U241" s="77"/>
      <c r="V241" s="77"/>
      <c r="W241" s="77"/>
    </row>
    <row r="242" spans="1:23" ht="13.2" x14ac:dyDescent="0.25">
      <c r="A242" s="13">
        <v>131</v>
      </c>
      <c r="B242" s="22" t="s">
        <v>670</v>
      </c>
      <c r="C242" s="19"/>
      <c r="D242" s="19" t="s">
        <v>44</v>
      </c>
      <c r="E242" s="13" t="s">
        <v>40</v>
      </c>
      <c r="F242" s="13">
        <v>115</v>
      </c>
      <c r="G242" s="46"/>
      <c r="H242" s="46"/>
      <c r="I242" s="46"/>
      <c r="J242" s="46"/>
      <c r="K242" s="46"/>
      <c r="L242" s="46"/>
      <c r="M242" s="46"/>
      <c r="N242" s="46"/>
      <c r="O242" s="77"/>
      <c r="P242" s="77"/>
      <c r="Q242" s="77"/>
      <c r="R242" s="77"/>
      <c r="S242" s="77"/>
      <c r="T242" s="77"/>
      <c r="U242" s="77"/>
      <c r="V242" s="77"/>
      <c r="W242" s="77"/>
    </row>
    <row r="243" spans="1:23" ht="13.2" x14ac:dyDescent="0.25">
      <c r="A243" s="13">
        <v>132</v>
      </c>
      <c r="B243" s="22" t="s">
        <v>671</v>
      </c>
      <c r="C243" s="19"/>
      <c r="D243" s="19" t="s">
        <v>44</v>
      </c>
      <c r="E243" s="13" t="s">
        <v>40</v>
      </c>
      <c r="F243" s="13">
        <v>100</v>
      </c>
      <c r="G243" s="46"/>
      <c r="H243" s="46"/>
      <c r="I243" s="46"/>
      <c r="J243" s="46"/>
      <c r="K243" s="46"/>
      <c r="L243" s="46"/>
      <c r="M243" s="46"/>
      <c r="N243" s="46"/>
      <c r="O243" s="77"/>
      <c r="P243" s="77"/>
      <c r="Q243" s="77"/>
      <c r="R243" s="77"/>
      <c r="S243" s="77"/>
      <c r="T243" s="77"/>
      <c r="U243" s="77"/>
      <c r="V243" s="77"/>
      <c r="W243" s="77"/>
    </row>
    <row r="244" spans="1:23" ht="13.2" x14ac:dyDescent="0.25">
      <c r="A244" s="13">
        <v>133</v>
      </c>
      <c r="B244" s="22" t="s">
        <v>672</v>
      </c>
      <c r="C244" s="19"/>
      <c r="D244" s="19" t="s">
        <v>44</v>
      </c>
      <c r="E244" s="13" t="s">
        <v>40</v>
      </c>
      <c r="F244" s="13">
        <v>105</v>
      </c>
      <c r="G244" s="46"/>
      <c r="H244" s="46"/>
      <c r="I244" s="46"/>
      <c r="J244" s="46"/>
      <c r="K244" s="46"/>
      <c r="L244" s="46"/>
      <c r="M244" s="46"/>
      <c r="N244" s="46"/>
      <c r="O244" s="77"/>
      <c r="P244" s="77"/>
      <c r="Q244" s="77"/>
      <c r="R244" s="77"/>
      <c r="S244" s="77"/>
      <c r="T244" s="77"/>
      <c r="U244" s="77"/>
      <c r="V244" s="77"/>
      <c r="W244" s="77"/>
    </row>
    <row r="245" spans="1:23" ht="13.2" x14ac:dyDescent="0.25">
      <c r="A245" s="125"/>
      <c r="B245" s="126"/>
      <c r="C245" s="54"/>
      <c r="D245" s="54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77"/>
      <c r="P245" s="77"/>
      <c r="Q245" s="77"/>
      <c r="R245" s="77"/>
      <c r="S245" s="77"/>
      <c r="T245" s="77"/>
      <c r="U245" s="77"/>
      <c r="V245" s="77"/>
      <c r="W245" s="77"/>
    </row>
    <row r="246" spans="1:23" ht="13.2" x14ac:dyDescent="0.25">
      <c r="A246" s="4" t="s">
        <v>0</v>
      </c>
      <c r="B246" s="6" t="s">
        <v>2</v>
      </c>
      <c r="C246" s="10" t="s">
        <v>3</v>
      </c>
      <c r="D246" s="10" t="s">
        <v>4</v>
      </c>
      <c r="E246" s="4" t="s">
        <v>5</v>
      </c>
      <c r="F246" s="76" t="s">
        <v>54</v>
      </c>
      <c r="G246" s="76" t="s">
        <v>65</v>
      </c>
      <c r="H246" s="76" t="s">
        <v>7</v>
      </c>
      <c r="I246" s="76" t="s">
        <v>8</v>
      </c>
      <c r="J246" s="76" t="s">
        <v>9</v>
      </c>
      <c r="K246" s="76" t="s">
        <v>10</v>
      </c>
      <c r="L246" s="76" t="s">
        <v>79</v>
      </c>
      <c r="M246" s="76" t="s">
        <v>82</v>
      </c>
      <c r="N246" s="76" t="s">
        <v>26</v>
      </c>
      <c r="O246" s="77"/>
      <c r="P246" s="77"/>
      <c r="Q246" s="77"/>
      <c r="R246" s="77"/>
      <c r="S246" s="77"/>
      <c r="T246" s="77"/>
      <c r="U246" s="77"/>
      <c r="V246" s="77"/>
      <c r="W246" s="77"/>
    </row>
    <row r="247" spans="1:23" ht="13.2" x14ac:dyDescent="0.25">
      <c r="A247" s="13">
        <v>90</v>
      </c>
      <c r="B247" s="22" t="s">
        <v>628</v>
      </c>
      <c r="C247" s="19"/>
      <c r="D247" s="19" t="s">
        <v>102</v>
      </c>
      <c r="E247" s="13" t="s">
        <v>32</v>
      </c>
      <c r="F247" s="46"/>
      <c r="G247" s="46"/>
      <c r="H247" s="46"/>
      <c r="I247" s="46"/>
      <c r="J247" s="46"/>
      <c r="K247" s="46"/>
      <c r="L247" s="46"/>
      <c r="M247" s="46"/>
      <c r="N247" s="46"/>
      <c r="O247" s="77"/>
      <c r="P247" s="77"/>
      <c r="Q247" s="77"/>
      <c r="R247" s="77"/>
      <c r="S247" s="77"/>
      <c r="T247" s="77"/>
      <c r="U247" s="77"/>
      <c r="V247" s="77"/>
      <c r="W247" s="77"/>
    </row>
    <row r="248" spans="1:23" ht="13.2" x14ac:dyDescent="0.25">
      <c r="A248" s="13">
        <v>91</v>
      </c>
      <c r="B248" s="22" t="s">
        <v>629</v>
      </c>
      <c r="C248" s="19"/>
      <c r="D248" s="19" t="s">
        <v>102</v>
      </c>
      <c r="E248" s="13" t="s">
        <v>32</v>
      </c>
      <c r="F248" s="13">
        <v>670</v>
      </c>
      <c r="G248" s="46"/>
      <c r="H248" s="46"/>
      <c r="I248" s="46"/>
      <c r="J248" s="46"/>
      <c r="K248" s="46"/>
      <c r="L248" s="46"/>
      <c r="M248" s="46"/>
      <c r="N248" s="46"/>
      <c r="O248" s="77"/>
      <c r="P248" s="77"/>
      <c r="Q248" s="77"/>
      <c r="R248" s="77"/>
      <c r="S248" s="77"/>
      <c r="T248" s="77"/>
      <c r="U248" s="77"/>
      <c r="V248" s="77"/>
      <c r="W248" s="77"/>
    </row>
    <row r="249" spans="1:23" ht="13.2" x14ac:dyDescent="0.25">
      <c r="A249" s="13" t="s">
        <v>630</v>
      </c>
      <c r="B249" s="22" t="s">
        <v>631</v>
      </c>
      <c r="C249" s="19"/>
      <c r="D249" s="19" t="s">
        <v>102</v>
      </c>
      <c r="E249" s="13" t="s">
        <v>32</v>
      </c>
      <c r="F249" s="13">
        <v>3254</v>
      </c>
      <c r="G249" s="46"/>
      <c r="H249" s="46"/>
      <c r="I249" s="46"/>
      <c r="J249" s="46"/>
      <c r="K249" s="46"/>
      <c r="L249" s="46"/>
      <c r="M249" s="46"/>
      <c r="N249" s="46"/>
      <c r="O249" s="77"/>
      <c r="P249" s="77"/>
      <c r="Q249" s="77"/>
      <c r="R249" s="77"/>
      <c r="S249" s="77"/>
      <c r="T249" s="77"/>
      <c r="U249" s="77"/>
      <c r="V249" s="77"/>
      <c r="W249" s="77"/>
    </row>
    <row r="250" spans="1:23" ht="13.2" x14ac:dyDescent="0.25">
      <c r="A250" s="13">
        <v>92</v>
      </c>
      <c r="B250" s="22" t="s">
        <v>632</v>
      </c>
      <c r="C250" s="19"/>
      <c r="D250" s="19" t="s">
        <v>128</v>
      </c>
      <c r="E250" s="13" t="s">
        <v>32</v>
      </c>
      <c r="F250" s="46"/>
      <c r="G250" s="46"/>
      <c r="H250" s="13">
        <v>1500</v>
      </c>
      <c r="I250" s="13">
        <v>200</v>
      </c>
      <c r="J250" s="13">
        <v>1900</v>
      </c>
      <c r="K250" s="13">
        <v>750</v>
      </c>
      <c r="L250" s="13">
        <v>900</v>
      </c>
      <c r="M250" s="46"/>
      <c r="N250" s="46"/>
      <c r="O250" s="77"/>
      <c r="P250" s="77"/>
      <c r="Q250" s="77"/>
      <c r="R250" s="77"/>
      <c r="S250" s="77"/>
      <c r="T250" s="77"/>
      <c r="U250" s="77"/>
      <c r="V250" s="77"/>
      <c r="W250" s="77"/>
    </row>
    <row r="251" spans="1:23" ht="13.2" x14ac:dyDescent="0.25">
      <c r="A251" s="13">
        <v>93</v>
      </c>
      <c r="B251" s="22" t="s">
        <v>633</v>
      </c>
      <c r="C251" s="19"/>
      <c r="D251" s="19" t="s">
        <v>129</v>
      </c>
      <c r="E251" s="13" t="s">
        <v>32</v>
      </c>
      <c r="F251" s="13">
        <v>150</v>
      </c>
      <c r="G251" s="46"/>
      <c r="H251" s="46"/>
      <c r="I251" s="46"/>
      <c r="J251" s="46"/>
      <c r="K251" s="46"/>
      <c r="L251" s="46"/>
      <c r="M251" s="46"/>
      <c r="N251" s="46"/>
      <c r="O251" s="77"/>
      <c r="P251" s="77"/>
      <c r="Q251" s="77"/>
      <c r="R251" s="77"/>
      <c r="S251" s="77"/>
      <c r="T251" s="77"/>
      <c r="U251" s="77"/>
      <c r="V251" s="77"/>
      <c r="W251" s="77"/>
    </row>
    <row r="252" spans="1:23" ht="13.2" x14ac:dyDescent="0.25">
      <c r="A252" s="13">
        <v>94</v>
      </c>
      <c r="B252" s="22" t="s">
        <v>634</v>
      </c>
      <c r="C252" s="19"/>
      <c r="D252" s="19" t="s">
        <v>129</v>
      </c>
      <c r="E252" s="13" t="s">
        <v>32</v>
      </c>
      <c r="F252" s="46"/>
      <c r="G252" s="46"/>
      <c r="H252" s="46"/>
      <c r="I252" s="46"/>
      <c r="J252" s="46"/>
      <c r="K252" s="46"/>
      <c r="L252" s="46"/>
      <c r="M252" s="46"/>
      <c r="N252" s="46"/>
      <c r="O252" s="77"/>
      <c r="P252" s="77"/>
      <c r="Q252" s="77"/>
      <c r="R252" s="77"/>
      <c r="S252" s="77"/>
      <c r="T252" s="77"/>
      <c r="U252" s="77"/>
      <c r="V252" s="77"/>
      <c r="W252" s="77"/>
    </row>
    <row r="253" spans="1:23" ht="13.2" x14ac:dyDescent="0.25">
      <c r="A253" s="13">
        <v>95</v>
      </c>
      <c r="B253" s="22" t="s">
        <v>635</v>
      </c>
      <c r="C253" s="19"/>
      <c r="D253" s="19" t="s">
        <v>129</v>
      </c>
      <c r="E253" s="13" t="s">
        <v>32</v>
      </c>
      <c r="F253" s="46"/>
      <c r="G253" s="46"/>
      <c r="H253" s="46"/>
      <c r="I253" s="46"/>
      <c r="J253" s="46"/>
      <c r="K253" s="46"/>
      <c r="L253" s="46"/>
      <c r="M253" s="46"/>
      <c r="N253" s="46"/>
      <c r="O253" s="77"/>
      <c r="P253" s="77"/>
      <c r="Q253" s="77"/>
      <c r="R253" s="77"/>
      <c r="S253" s="77"/>
      <c r="T253" s="77"/>
      <c r="U253" s="77"/>
      <c r="V253" s="77"/>
      <c r="W253" s="77"/>
    </row>
    <row r="254" spans="1:23" ht="13.2" x14ac:dyDescent="0.25">
      <c r="A254" s="13">
        <v>96</v>
      </c>
      <c r="B254" s="22" t="s">
        <v>636</v>
      </c>
      <c r="C254" s="19"/>
      <c r="D254" s="19" t="s">
        <v>129</v>
      </c>
      <c r="E254" s="13" t="s">
        <v>32</v>
      </c>
      <c r="F254" s="46"/>
      <c r="G254" s="46"/>
      <c r="H254" s="13">
        <v>1210</v>
      </c>
      <c r="I254" s="13">
        <v>290</v>
      </c>
      <c r="J254" s="13">
        <v>0</v>
      </c>
      <c r="K254" s="13">
        <v>110</v>
      </c>
      <c r="L254" s="13">
        <v>230</v>
      </c>
      <c r="M254" s="46"/>
      <c r="N254" s="46"/>
      <c r="O254" s="77"/>
      <c r="P254" s="77"/>
      <c r="Q254" s="77"/>
      <c r="R254" s="77"/>
      <c r="S254" s="77"/>
      <c r="T254" s="77"/>
      <c r="U254" s="77"/>
      <c r="V254" s="77"/>
      <c r="W254" s="77"/>
    </row>
    <row r="255" spans="1:23" ht="13.2" x14ac:dyDescent="0.25">
      <c r="A255" s="13">
        <v>97</v>
      </c>
      <c r="B255" s="22" t="s">
        <v>637</v>
      </c>
      <c r="C255" s="19"/>
      <c r="D255" s="19" t="s">
        <v>129</v>
      </c>
      <c r="E255" s="13" t="s">
        <v>32</v>
      </c>
      <c r="F255" s="46"/>
      <c r="G255" s="46"/>
      <c r="H255" s="46"/>
      <c r="I255" s="46"/>
      <c r="J255" s="46"/>
      <c r="K255" s="46"/>
      <c r="L255" s="46"/>
      <c r="M255" s="46"/>
      <c r="N255" s="46"/>
      <c r="O255" s="77"/>
      <c r="P255" s="77"/>
      <c r="Q255" s="77"/>
      <c r="R255" s="77"/>
      <c r="S255" s="77"/>
      <c r="T255" s="77"/>
      <c r="U255" s="77"/>
      <c r="V255" s="77"/>
      <c r="W255" s="77"/>
    </row>
    <row r="256" spans="1:23" ht="13.2" x14ac:dyDescent="0.25">
      <c r="A256" s="13">
        <v>98</v>
      </c>
      <c r="B256" s="22" t="s">
        <v>638</v>
      </c>
      <c r="C256" s="19"/>
      <c r="D256" s="19" t="s">
        <v>129</v>
      </c>
      <c r="E256" s="13" t="s">
        <v>32</v>
      </c>
      <c r="F256" s="13">
        <v>180</v>
      </c>
      <c r="G256" s="46"/>
      <c r="H256" s="46"/>
      <c r="I256" s="46"/>
      <c r="J256" s="46"/>
      <c r="K256" s="46"/>
      <c r="L256" s="46"/>
      <c r="M256" s="46"/>
      <c r="N256" s="46"/>
      <c r="O256" s="77"/>
      <c r="P256" s="77"/>
      <c r="Q256" s="77"/>
      <c r="R256" s="77"/>
      <c r="S256" s="77"/>
      <c r="T256" s="77"/>
      <c r="U256" s="77"/>
      <c r="V256" s="77"/>
      <c r="W256" s="77"/>
    </row>
    <row r="257" spans="1:23" ht="13.2" x14ac:dyDescent="0.25">
      <c r="A257" s="13">
        <v>99</v>
      </c>
      <c r="B257" s="22" t="s">
        <v>639</v>
      </c>
      <c r="C257" s="19"/>
      <c r="D257" s="19" t="s">
        <v>129</v>
      </c>
      <c r="E257" s="13" t="s">
        <v>32</v>
      </c>
      <c r="F257" s="13">
        <v>0</v>
      </c>
      <c r="G257" s="46"/>
      <c r="H257" s="46"/>
      <c r="I257" s="46"/>
      <c r="J257" s="46"/>
      <c r="K257" s="46"/>
      <c r="L257" s="46"/>
      <c r="M257" s="46"/>
      <c r="N257" s="46"/>
      <c r="O257" s="77"/>
      <c r="P257" s="77"/>
      <c r="Q257" s="77"/>
      <c r="R257" s="77"/>
      <c r="S257" s="77"/>
      <c r="T257" s="77"/>
      <c r="U257" s="77"/>
      <c r="V257" s="77"/>
      <c r="W257" s="77"/>
    </row>
    <row r="258" spans="1:23" ht="13.2" x14ac:dyDescent="0.25">
      <c r="A258" s="13">
        <v>100</v>
      </c>
      <c r="B258" s="22" t="s">
        <v>640</v>
      </c>
      <c r="C258" s="19"/>
      <c r="D258" s="19" t="s">
        <v>129</v>
      </c>
      <c r="E258" s="13" t="s">
        <v>32</v>
      </c>
      <c r="F258" s="46"/>
      <c r="G258" s="46"/>
      <c r="H258" s="46"/>
      <c r="I258" s="46"/>
      <c r="J258" s="46"/>
      <c r="K258" s="46"/>
      <c r="L258" s="46"/>
      <c r="M258" s="46"/>
      <c r="N258" s="46"/>
      <c r="O258" s="77"/>
      <c r="P258" s="77"/>
      <c r="Q258" s="77"/>
      <c r="R258" s="77"/>
      <c r="S258" s="77"/>
      <c r="T258" s="77"/>
      <c r="U258" s="77"/>
      <c r="V258" s="77"/>
      <c r="W258" s="77"/>
    </row>
    <row r="259" spans="1:23" ht="13.2" x14ac:dyDescent="0.25">
      <c r="A259" s="13">
        <v>101</v>
      </c>
      <c r="B259" s="22" t="s">
        <v>641</v>
      </c>
      <c r="C259" s="19"/>
      <c r="D259" s="19" t="s">
        <v>129</v>
      </c>
      <c r="E259" s="13" t="s">
        <v>32</v>
      </c>
      <c r="F259" s="46"/>
      <c r="G259" s="46"/>
      <c r="H259" s="46"/>
      <c r="I259" s="46"/>
      <c r="J259" s="46"/>
      <c r="K259" s="46"/>
      <c r="L259" s="46"/>
      <c r="M259" s="46"/>
      <c r="N259" s="46"/>
      <c r="O259" s="77"/>
      <c r="P259" s="77"/>
      <c r="Q259" s="77"/>
      <c r="R259" s="77"/>
      <c r="S259" s="77"/>
      <c r="T259" s="77"/>
      <c r="U259" s="77"/>
      <c r="V259" s="77"/>
      <c r="W259" s="77"/>
    </row>
    <row r="260" spans="1:23" ht="13.2" x14ac:dyDescent="0.25">
      <c r="A260" s="13">
        <v>102</v>
      </c>
      <c r="B260" s="22" t="s">
        <v>642</v>
      </c>
      <c r="C260" s="19"/>
      <c r="D260" s="19" t="s">
        <v>129</v>
      </c>
      <c r="E260" s="13" t="s">
        <v>32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77"/>
      <c r="P260" s="77"/>
      <c r="Q260" s="77"/>
      <c r="R260" s="77"/>
      <c r="S260" s="77"/>
      <c r="T260" s="77"/>
      <c r="U260" s="77"/>
      <c r="V260" s="77"/>
      <c r="W260" s="77"/>
    </row>
    <row r="261" spans="1:23" ht="13.2" x14ac:dyDescent="0.25">
      <c r="A261" s="13">
        <v>103</v>
      </c>
      <c r="B261" s="22" t="s">
        <v>643</v>
      </c>
      <c r="C261" s="19"/>
      <c r="D261" s="19" t="s">
        <v>129</v>
      </c>
      <c r="E261" s="13" t="s">
        <v>32</v>
      </c>
      <c r="F261" s="46"/>
      <c r="G261" s="46"/>
      <c r="H261" s="46"/>
      <c r="I261" s="46"/>
      <c r="J261" s="46"/>
      <c r="K261" s="46"/>
      <c r="L261" s="46"/>
      <c r="M261" s="46"/>
      <c r="N261" s="46"/>
      <c r="O261" s="77"/>
      <c r="P261" s="77"/>
      <c r="Q261" s="77"/>
      <c r="R261" s="77"/>
      <c r="S261" s="77"/>
      <c r="T261" s="77"/>
      <c r="U261" s="77"/>
      <c r="V261" s="77"/>
      <c r="W261" s="77"/>
    </row>
    <row r="262" spans="1:23" ht="13.2" x14ac:dyDescent="0.25">
      <c r="A262" s="13">
        <v>104</v>
      </c>
      <c r="B262" s="22" t="s">
        <v>644</v>
      </c>
      <c r="C262" s="19"/>
      <c r="D262" s="19" t="s">
        <v>129</v>
      </c>
      <c r="E262" s="13" t="s">
        <v>32</v>
      </c>
      <c r="F262" s="46"/>
      <c r="G262" s="46"/>
      <c r="H262" s="13">
        <v>480</v>
      </c>
      <c r="I262" s="13">
        <v>3500</v>
      </c>
      <c r="J262" s="13">
        <v>3200</v>
      </c>
      <c r="K262" s="13">
        <v>380</v>
      </c>
      <c r="L262" s="13">
        <v>1200</v>
      </c>
      <c r="M262" s="46"/>
      <c r="N262" s="46"/>
      <c r="O262" s="77"/>
      <c r="P262" s="77"/>
      <c r="Q262" s="77"/>
      <c r="R262" s="77"/>
      <c r="S262" s="77"/>
      <c r="T262" s="77"/>
      <c r="U262" s="77"/>
      <c r="V262" s="77"/>
      <c r="W262" s="77"/>
    </row>
    <row r="263" spans="1:23" ht="13.2" x14ac:dyDescent="0.25">
      <c r="A263" s="13">
        <v>105</v>
      </c>
      <c r="B263" s="22" t="s">
        <v>645</v>
      </c>
      <c r="C263" s="19"/>
      <c r="D263" s="19" t="s">
        <v>129</v>
      </c>
      <c r="E263" s="13" t="s">
        <v>32</v>
      </c>
      <c r="F263" s="46"/>
      <c r="G263" s="46"/>
      <c r="H263" s="13">
        <v>630</v>
      </c>
      <c r="I263" s="13">
        <v>10180</v>
      </c>
      <c r="J263" s="13">
        <v>4710</v>
      </c>
      <c r="K263" s="13">
        <v>9600</v>
      </c>
      <c r="L263" s="13">
        <v>6270</v>
      </c>
      <c r="M263" s="46"/>
      <c r="N263" s="46"/>
      <c r="O263" s="77"/>
      <c r="P263" s="77"/>
      <c r="Q263" s="77"/>
      <c r="R263" s="77"/>
      <c r="S263" s="77"/>
      <c r="T263" s="77"/>
      <c r="U263" s="77"/>
      <c r="V263" s="77"/>
      <c r="W263" s="77"/>
    </row>
    <row r="264" spans="1:23" ht="13.2" x14ac:dyDescent="0.25">
      <c r="A264" s="13">
        <v>106</v>
      </c>
      <c r="B264" s="22" t="s">
        <v>646</v>
      </c>
      <c r="C264" s="19"/>
      <c r="D264" s="19" t="s">
        <v>129</v>
      </c>
      <c r="E264" s="13" t="s">
        <v>32</v>
      </c>
      <c r="F264" s="13">
        <v>3268</v>
      </c>
      <c r="G264" s="46"/>
      <c r="H264" s="46"/>
      <c r="I264" s="46"/>
      <c r="J264" s="46"/>
      <c r="K264" s="46"/>
      <c r="L264" s="46"/>
      <c r="M264" s="46"/>
      <c r="N264" s="46"/>
      <c r="O264" s="77"/>
      <c r="P264" s="77"/>
      <c r="Q264" s="77"/>
      <c r="R264" s="77"/>
      <c r="S264" s="77"/>
      <c r="T264" s="77"/>
      <c r="U264" s="77"/>
      <c r="V264" s="77"/>
      <c r="W264" s="77"/>
    </row>
    <row r="265" spans="1:23" ht="13.2" x14ac:dyDescent="0.25">
      <c r="A265" s="13">
        <v>107</v>
      </c>
      <c r="B265" s="22" t="s">
        <v>647</v>
      </c>
      <c r="C265" s="19"/>
      <c r="D265" s="19" t="s">
        <v>129</v>
      </c>
      <c r="E265" s="13" t="s">
        <v>32</v>
      </c>
      <c r="F265" s="46"/>
      <c r="G265" s="46"/>
      <c r="H265" s="13">
        <v>100</v>
      </c>
      <c r="I265" s="13">
        <v>1120</v>
      </c>
      <c r="J265" s="13">
        <v>0</v>
      </c>
      <c r="K265" s="13">
        <v>1400</v>
      </c>
      <c r="L265" s="13">
        <v>270</v>
      </c>
      <c r="M265" s="13">
        <v>450</v>
      </c>
      <c r="N265" s="46"/>
      <c r="O265" s="77"/>
      <c r="P265" s="77"/>
      <c r="Q265" s="77"/>
      <c r="R265" s="77"/>
      <c r="S265" s="77"/>
      <c r="T265" s="77"/>
      <c r="U265" s="77"/>
      <c r="V265" s="77"/>
      <c r="W265" s="77"/>
    </row>
    <row r="266" spans="1:23" ht="13.2" x14ac:dyDescent="0.25">
      <c r="A266" s="13">
        <v>108</v>
      </c>
      <c r="B266" s="22" t="s">
        <v>648</v>
      </c>
      <c r="C266" s="19"/>
      <c r="D266" s="19" t="s">
        <v>129</v>
      </c>
      <c r="E266" s="13" t="s">
        <v>32</v>
      </c>
      <c r="F266" s="46"/>
      <c r="G266" s="46"/>
      <c r="H266" s="46"/>
      <c r="I266" s="80"/>
      <c r="J266" s="80"/>
      <c r="K266" s="80"/>
      <c r="L266" s="80"/>
      <c r="M266" s="46"/>
      <c r="N266" s="46"/>
      <c r="O266" s="77"/>
      <c r="P266" s="77"/>
      <c r="Q266" s="77"/>
      <c r="R266" s="77"/>
      <c r="S266" s="77"/>
      <c r="T266" s="77"/>
      <c r="U266" s="77"/>
      <c r="V266" s="77"/>
      <c r="W266" s="77"/>
    </row>
    <row r="267" spans="1:23" ht="13.2" x14ac:dyDescent="0.25">
      <c r="A267" s="13">
        <v>109</v>
      </c>
      <c r="B267" s="22" t="s">
        <v>649</v>
      </c>
      <c r="C267" s="19"/>
      <c r="D267" s="19" t="s">
        <v>129</v>
      </c>
      <c r="E267" s="13" t="s">
        <v>32</v>
      </c>
      <c r="F267" s="46"/>
      <c r="G267" s="46"/>
      <c r="H267" s="46"/>
      <c r="I267" s="13">
        <v>700</v>
      </c>
      <c r="J267" s="13">
        <v>800</v>
      </c>
      <c r="K267" s="46"/>
      <c r="L267" s="46"/>
      <c r="M267" s="46"/>
      <c r="N267" s="46"/>
      <c r="O267" s="77"/>
      <c r="P267" s="77"/>
      <c r="Q267" s="77"/>
      <c r="R267" s="77"/>
      <c r="S267" s="77"/>
      <c r="T267" s="77"/>
      <c r="U267" s="77"/>
      <c r="V267" s="77"/>
      <c r="W267" s="77"/>
    </row>
    <row r="268" spans="1:23" ht="13.2" x14ac:dyDescent="0.25">
      <c r="A268" s="13">
        <v>110</v>
      </c>
      <c r="B268" s="22" t="s">
        <v>650</v>
      </c>
      <c r="C268" s="19"/>
      <c r="D268" s="19" t="s">
        <v>129</v>
      </c>
      <c r="E268" s="13" t="s">
        <v>32</v>
      </c>
      <c r="F268" s="46"/>
      <c r="G268" s="46"/>
      <c r="H268" s="46"/>
      <c r="I268" s="46"/>
      <c r="J268" s="46"/>
      <c r="K268" s="46"/>
      <c r="L268" s="46"/>
      <c r="M268" s="46"/>
      <c r="N268" s="46"/>
      <c r="O268" s="77"/>
      <c r="P268" s="77"/>
      <c r="Q268" s="77"/>
      <c r="R268" s="77"/>
      <c r="S268" s="77"/>
      <c r="T268" s="77"/>
      <c r="U268" s="77"/>
      <c r="V268" s="77"/>
      <c r="W268" s="77"/>
    </row>
    <row r="269" spans="1:23" ht="13.2" x14ac:dyDescent="0.25">
      <c r="A269" s="13">
        <v>111</v>
      </c>
      <c r="B269" s="22" t="s">
        <v>651</v>
      </c>
      <c r="C269" s="19"/>
      <c r="D269" s="19" t="s">
        <v>129</v>
      </c>
      <c r="E269" s="13" t="s">
        <v>32</v>
      </c>
      <c r="F269" s="13">
        <v>50</v>
      </c>
      <c r="G269" s="46"/>
      <c r="H269" s="46"/>
      <c r="I269" s="46"/>
      <c r="J269" s="46"/>
      <c r="K269" s="46"/>
      <c r="L269" s="46"/>
      <c r="M269" s="46"/>
      <c r="N269" s="46"/>
      <c r="O269" s="77"/>
      <c r="P269" s="77"/>
      <c r="Q269" s="77"/>
      <c r="R269" s="77"/>
      <c r="S269" s="77"/>
      <c r="T269" s="77"/>
      <c r="U269" s="77"/>
      <c r="V269" s="77"/>
      <c r="W269" s="77"/>
    </row>
    <row r="270" spans="1:23" ht="13.2" x14ac:dyDescent="0.25">
      <c r="A270" s="13">
        <v>112</v>
      </c>
      <c r="B270" s="22" t="s">
        <v>652</v>
      </c>
      <c r="C270" s="19"/>
      <c r="D270" s="19" t="s">
        <v>129</v>
      </c>
      <c r="E270" s="13" t="s">
        <v>32</v>
      </c>
      <c r="F270" s="13">
        <v>0</v>
      </c>
      <c r="G270" s="46"/>
      <c r="H270" s="46"/>
      <c r="I270" s="46"/>
      <c r="J270" s="46"/>
      <c r="K270" s="46"/>
      <c r="L270" s="46"/>
      <c r="M270" s="46"/>
      <c r="N270" s="46"/>
      <c r="O270" s="77"/>
      <c r="P270" s="77"/>
      <c r="Q270" s="77"/>
      <c r="R270" s="77"/>
      <c r="S270" s="77"/>
      <c r="T270" s="77"/>
      <c r="U270" s="77"/>
      <c r="V270" s="77"/>
      <c r="W270" s="77"/>
    </row>
    <row r="271" spans="1:23" ht="13.2" x14ac:dyDescent="0.25">
      <c r="A271" s="13">
        <v>113</v>
      </c>
      <c r="B271" s="22" t="s">
        <v>653</v>
      </c>
      <c r="C271" s="19"/>
      <c r="D271" s="19" t="s">
        <v>129</v>
      </c>
      <c r="E271" s="13" t="s">
        <v>32</v>
      </c>
      <c r="F271" s="46"/>
      <c r="G271" s="46"/>
      <c r="H271" s="46"/>
      <c r="I271" s="46"/>
      <c r="J271" s="46"/>
      <c r="K271" s="46"/>
      <c r="L271" s="46"/>
      <c r="M271" s="46"/>
      <c r="N271" s="46"/>
      <c r="O271" s="77"/>
      <c r="P271" s="77"/>
      <c r="Q271" s="77"/>
      <c r="R271" s="77"/>
      <c r="S271" s="77"/>
      <c r="T271" s="77"/>
      <c r="U271" s="77"/>
      <c r="V271" s="77"/>
      <c r="W271" s="77"/>
    </row>
    <row r="272" spans="1:23" ht="13.2" x14ac:dyDescent="0.25">
      <c r="A272" s="13">
        <v>114</v>
      </c>
      <c r="B272" s="22" t="s">
        <v>654</v>
      </c>
      <c r="C272" s="19"/>
      <c r="D272" s="19" t="s">
        <v>129</v>
      </c>
      <c r="E272" s="13" t="s">
        <v>32</v>
      </c>
      <c r="F272" s="13">
        <v>50</v>
      </c>
      <c r="G272" s="46"/>
      <c r="H272" s="46"/>
      <c r="I272" s="46"/>
      <c r="J272" s="46"/>
      <c r="K272" s="46"/>
      <c r="L272" s="46"/>
      <c r="M272" s="46"/>
      <c r="N272" s="46"/>
      <c r="O272" s="77"/>
      <c r="P272" s="77"/>
      <c r="Q272" s="77"/>
      <c r="R272" s="77"/>
      <c r="S272" s="77"/>
      <c r="T272" s="77"/>
      <c r="U272" s="77"/>
      <c r="V272" s="77"/>
      <c r="W272" s="77"/>
    </row>
    <row r="273" spans="1:23" ht="13.2" x14ac:dyDescent="0.25">
      <c r="A273" s="13">
        <v>115</v>
      </c>
      <c r="B273" s="22" t="s">
        <v>655</v>
      </c>
      <c r="C273" s="19"/>
      <c r="D273" s="19" t="s">
        <v>129</v>
      </c>
      <c r="E273" s="13" t="s">
        <v>32</v>
      </c>
      <c r="F273" s="46"/>
      <c r="G273" s="46"/>
      <c r="H273" s="46"/>
      <c r="I273" s="46"/>
      <c r="J273" s="46"/>
      <c r="K273" s="46"/>
      <c r="L273" s="46"/>
      <c r="M273" s="46"/>
      <c r="N273" s="46"/>
      <c r="O273" s="77"/>
      <c r="P273" s="77"/>
      <c r="Q273" s="77"/>
      <c r="R273" s="77"/>
      <c r="S273" s="77"/>
      <c r="T273" s="77"/>
      <c r="U273" s="77"/>
      <c r="V273" s="77"/>
      <c r="W273" s="77"/>
    </row>
    <row r="274" spans="1:23" ht="13.2" x14ac:dyDescent="0.25">
      <c r="A274" s="13">
        <v>116</v>
      </c>
      <c r="B274" s="22" t="s">
        <v>656</v>
      </c>
      <c r="C274" s="19"/>
      <c r="D274" s="19" t="s">
        <v>129</v>
      </c>
      <c r="E274" s="13" t="s">
        <v>32</v>
      </c>
      <c r="F274" s="46"/>
      <c r="G274" s="46"/>
      <c r="H274" s="13">
        <v>470</v>
      </c>
      <c r="I274" s="13">
        <v>180</v>
      </c>
      <c r="J274" s="13">
        <v>160</v>
      </c>
      <c r="K274" s="13">
        <v>1610</v>
      </c>
      <c r="L274" s="13">
        <v>2380</v>
      </c>
      <c r="M274" s="46"/>
      <c r="N274" s="46"/>
      <c r="O274" s="77"/>
      <c r="P274" s="77"/>
      <c r="Q274" s="77"/>
      <c r="R274" s="77"/>
      <c r="S274" s="77"/>
      <c r="T274" s="77"/>
      <c r="U274" s="77"/>
      <c r="V274" s="77"/>
      <c r="W274" s="77"/>
    </row>
    <row r="275" spans="1:23" ht="13.2" x14ac:dyDescent="0.25">
      <c r="A275" s="13">
        <v>117</v>
      </c>
      <c r="B275" s="22" t="s">
        <v>657</v>
      </c>
      <c r="C275" s="19"/>
      <c r="D275" s="19" t="s">
        <v>119</v>
      </c>
      <c r="E275" s="13" t="s">
        <v>32</v>
      </c>
      <c r="F275" s="46"/>
      <c r="G275" s="46"/>
      <c r="H275" s="46"/>
      <c r="I275" s="46"/>
      <c r="J275" s="46"/>
      <c r="K275" s="46"/>
      <c r="L275" s="46"/>
      <c r="M275" s="46"/>
      <c r="N275" s="46"/>
      <c r="O275" s="77"/>
      <c r="P275" s="77"/>
      <c r="Q275" s="77"/>
      <c r="R275" s="77"/>
      <c r="S275" s="77"/>
      <c r="T275" s="77"/>
      <c r="U275" s="77"/>
      <c r="V275" s="77"/>
      <c r="W275" s="77"/>
    </row>
    <row r="276" spans="1:23" ht="13.2" x14ac:dyDescent="0.25">
      <c r="A276" s="13">
        <v>118</v>
      </c>
      <c r="B276" s="22" t="s">
        <v>658</v>
      </c>
      <c r="C276" s="19"/>
      <c r="D276" s="19" t="s">
        <v>119</v>
      </c>
      <c r="E276" s="13" t="s">
        <v>32</v>
      </c>
      <c r="F276" s="46"/>
      <c r="G276" s="46"/>
      <c r="H276" s="46"/>
      <c r="I276" s="46"/>
      <c r="J276" s="46"/>
      <c r="K276" s="46"/>
      <c r="L276" s="46"/>
      <c r="M276" s="46"/>
      <c r="N276" s="46"/>
      <c r="O276" s="77"/>
      <c r="P276" s="77"/>
      <c r="Q276" s="77"/>
      <c r="R276" s="77"/>
      <c r="S276" s="77"/>
      <c r="T276" s="77"/>
      <c r="U276" s="77"/>
      <c r="V276" s="77"/>
      <c r="W276" s="77"/>
    </row>
    <row r="277" spans="1:23" ht="13.2" x14ac:dyDescent="0.25">
      <c r="A277" s="13">
        <v>119</v>
      </c>
      <c r="B277" s="22" t="s">
        <v>659</v>
      </c>
      <c r="C277" s="19"/>
      <c r="D277" s="19" t="s">
        <v>123</v>
      </c>
      <c r="E277" s="13" t="s">
        <v>32</v>
      </c>
      <c r="F277" s="13">
        <v>242</v>
      </c>
      <c r="G277" s="46"/>
      <c r="H277" s="46"/>
      <c r="I277" s="46"/>
      <c r="J277" s="46"/>
      <c r="K277" s="46"/>
      <c r="L277" s="46"/>
      <c r="M277" s="46"/>
      <c r="N277" s="46"/>
      <c r="O277" s="77"/>
      <c r="P277" s="77"/>
      <c r="Q277" s="77"/>
      <c r="R277" s="77"/>
      <c r="S277" s="77"/>
      <c r="T277" s="77"/>
      <c r="U277" s="77"/>
      <c r="V277" s="77"/>
      <c r="W277" s="77"/>
    </row>
    <row r="278" spans="1:23" ht="13.2" x14ac:dyDescent="0.25">
      <c r="A278" s="13">
        <v>120</v>
      </c>
      <c r="B278" s="22" t="s">
        <v>50</v>
      </c>
      <c r="C278" s="19"/>
      <c r="D278" s="19" t="s">
        <v>50</v>
      </c>
      <c r="E278" s="13" t="s">
        <v>32</v>
      </c>
      <c r="F278" s="46"/>
      <c r="G278" s="46"/>
      <c r="H278" s="46"/>
      <c r="I278" s="13">
        <v>140</v>
      </c>
      <c r="J278" s="13">
        <v>130</v>
      </c>
      <c r="K278" s="13">
        <v>120</v>
      </c>
      <c r="L278" s="46"/>
      <c r="M278" s="46"/>
      <c r="N278" s="46"/>
      <c r="O278" s="77"/>
      <c r="P278" s="77"/>
      <c r="Q278" s="77"/>
      <c r="R278" s="77"/>
      <c r="S278" s="77"/>
      <c r="T278" s="77"/>
      <c r="U278" s="77"/>
      <c r="V278" s="77"/>
      <c r="W278" s="77"/>
    </row>
    <row r="279" spans="1:23" ht="13.2" x14ac:dyDescent="0.25">
      <c r="A279" s="27">
        <v>121</v>
      </c>
      <c r="B279" s="22" t="s">
        <v>660</v>
      </c>
      <c r="C279" s="19"/>
      <c r="D279" s="19" t="s">
        <v>48</v>
      </c>
      <c r="E279" s="13" t="s">
        <v>32</v>
      </c>
      <c r="F279" s="27">
        <v>0</v>
      </c>
      <c r="G279" s="45"/>
      <c r="H279" s="45"/>
      <c r="I279" s="45"/>
      <c r="J279" s="45"/>
      <c r="K279" s="45"/>
      <c r="L279" s="45"/>
      <c r="M279" s="45"/>
      <c r="N279" s="45"/>
      <c r="O279" s="77"/>
      <c r="P279" s="77"/>
      <c r="Q279" s="77"/>
      <c r="R279" s="77"/>
      <c r="S279" s="77"/>
      <c r="T279" s="77"/>
      <c r="U279" s="77"/>
      <c r="V279" s="77"/>
      <c r="W279" s="77"/>
    </row>
    <row r="280" spans="1:23" ht="13.2" x14ac:dyDescent="0.25">
      <c r="A280" s="13">
        <v>122</v>
      </c>
      <c r="B280" s="22" t="s">
        <v>661</v>
      </c>
      <c r="C280" s="19"/>
      <c r="D280" s="19" t="s">
        <v>83</v>
      </c>
      <c r="E280" s="13" t="s">
        <v>32</v>
      </c>
      <c r="F280" s="46"/>
      <c r="G280" s="46"/>
      <c r="H280" s="46"/>
      <c r="I280" s="46"/>
      <c r="J280" s="46"/>
      <c r="K280" s="46"/>
      <c r="L280" s="46"/>
      <c r="M280" s="46"/>
      <c r="N280" s="46"/>
      <c r="O280" s="77"/>
      <c r="P280" s="77"/>
      <c r="Q280" s="77"/>
      <c r="R280" s="77"/>
      <c r="S280" s="77"/>
      <c r="T280" s="77"/>
      <c r="U280" s="77"/>
      <c r="V280" s="77"/>
      <c r="W280" s="77"/>
    </row>
    <row r="281" spans="1:23" ht="13.2" x14ac:dyDescent="0.25">
      <c r="A281" s="13">
        <v>123</v>
      </c>
      <c r="B281" s="22" t="s">
        <v>662</v>
      </c>
      <c r="C281" s="19"/>
      <c r="D281" s="19" t="s">
        <v>83</v>
      </c>
      <c r="E281" s="13" t="s">
        <v>32</v>
      </c>
      <c r="F281" s="46"/>
      <c r="G281" s="46"/>
      <c r="H281" s="46"/>
      <c r="I281" s="46"/>
      <c r="J281" s="46"/>
      <c r="K281" s="46"/>
      <c r="L281" s="46"/>
      <c r="M281" s="46"/>
      <c r="N281" s="46"/>
      <c r="O281" s="77"/>
      <c r="P281" s="77"/>
      <c r="Q281" s="77"/>
      <c r="R281" s="77"/>
      <c r="S281" s="77"/>
      <c r="T281" s="77"/>
      <c r="U281" s="77"/>
      <c r="V281" s="77"/>
      <c r="W281" s="77"/>
    </row>
    <row r="282" spans="1:23" ht="13.2" x14ac:dyDescent="0.25">
      <c r="A282" s="13">
        <v>124</v>
      </c>
      <c r="B282" s="22" t="s">
        <v>663</v>
      </c>
      <c r="C282" s="19"/>
      <c r="D282" s="19" t="s">
        <v>83</v>
      </c>
      <c r="E282" s="13" t="s">
        <v>32</v>
      </c>
      <c r="F282" s="46"/>
      <c r="G282" s="46"/>
      <c r="H282" s="46"/>
      <c r="I282" s="46"/>
      <c r="J282" s="46"/>
      <c r="K282" s="46"/>
      <c r="L282" s="46"/>
      <c r="M282" s="46"/>
      <c r="N282" s="46"/>
      <c r="O282" s="77"/>
      <c r="P282" s="77"/>
      <c r="Q282" s="77"/>
      <c r="R282" s="77"/>
      <c r="S282" s="77"/>
      <c r="T282" s="77"/>
      <c r="U282" s="77"/>
      <c r="V282" s="77"/>
      <c r="W282" s="77"/>
    </row>
    <row r="283" spans="1:23" ht="13.2" x14ac:dyDescent="0.25">
      <c r="A283" s="13">
        <v>125</v>
      </c>
      <c r="B283" s="22" t="s">
        <v>664</v>
      </c>
      <c r="C283" s="19"/>
      <c r="D283" s="19" t="s">
        <v>71</v>
      </c>
      <c r="E283" s="13" t="s">
        <v>32</v>
      </c>
      <c r="F283" s="46"/>
      <c r="G283" s="46"/>
      <c r="H283" s="46"/>
      <c r="I283" s="46"/>
      <c r="J283" s="46"/>
      <c r="K283" s="46"/>
      <c r="L283" s="46"/>
      <c r="M283" s="46"/>
      <c r="N283" s="46"/>
      <c r="O283" s="77"/>
      <c r="P283" s="77"/>
      <c r="Q283" s="77"/>
      <c r="R283" s="77"/>
      <c r="S283" s="77"/>
      <c r="T283" s="77"/>
      <c r="U283" s="77"/>
      <c r="V283" s="77"/>
      <c r="W283" s="77"/>
    </row>
    <row r="284" spans="1:23" ht="13.2" x14ac:dyDescent="0.25">
      <c r="A284" s="13">
        <v>126</v>
      </c>
      <c r="B284" s="22" t="s">
        <v>665</v>
      </c>
      <c r="C284" s="19"/>
      <c r="D284" s="19" t="s">
        <v>71</v>
      </c>
      <c r="E284" s="13" t="s">
        <v>32</v>
      </c>
      <c r="F284" s="46"/>
      <c r="G284" s="46"/>
      <c r="H284" s="46"/>
      <c r="I284" s="46"/>
      <c r="J284" s="46"/>
      <c r="K284" s="46"/>
      <c r="L284" s="46"/>
      <c r="M284" s="46"/>
      <c r="N284" s="46"/>
      <c r="O284" s="77"/>
      <c r="P284" s="77"/>
      <c r="Q284" s="77"/>
      <c r="R284" s="77"/>
      <c r="S284" s="77"/>
      <c r="T284" s="77"/>
      <c r="U284" s="77"/>
      <c r="V284" s="77"/>
      <c r="W284" s="77"/>
    </row>
    <row r="285" spans="1:23" ht="13.2" x14ac:dyDescent="0.25">
      <c r="A285" s="27">
        <v>127</v>
      </c>
      <c r="B285" s="22" t="s">
        <v>666</v>
      </c>
      <c r="C285" s="19"/>
      <c r="D285" s="19" t="s">
        <v>71</v>
      </c>
      <c r="E285" s="13" t="s">
        <v>32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77"/>
      <c r="P285" s="77"/>
      <c r="Q285" s="77"/>
      <c r="R285" s="77"/>
      <c r="S285" s="77"/>
      <c r="T285" s="77"/>
      <c r="U285" s="77"/>
      <c r="V285" s="77"/>
      <c r="W285" s="77"/>
    </row>
    <row r="286" spans="1:23" ht="13.2" x14ac:dyDescent="0.25">
      <c r="A286" s="13">
        <v>128</v>
      </c>
      <c r="B286" s="22" t="s">
        <v>667</v>
      </c>
      <c r="C286" s="19"/>
      <c r="D286" s="19" t="s">
        <v>69</v>
      </c>
      <c r="E286" s="13" t="s">
        <v>32</v>
      </c>
      <c r="F286" s="13">
        <v>0</v>
      </c>
      <c r="G286" s="46"/>
      <c r="H286" s="46"/>
      <c r="I286" s="46"/>
      <c r="J286" s="46"/>
      <c r="K286" s="46"/>
      <c r="L286" s="46"/>
      <c r="M286" s="46"/>
      <c r="N286" s="46"/>
      <c r="O286" s="77"/>
      <c r="P286" s="77"/>
      <c r="Q286" s="77"/>
      <c r="R286" s="77"/>
      <c r="S286" s="77"/>
      <c r="T286" s="77"/>
      <c r="U286" s="77"/>
      <c r="V286" s="77"/>
      <c r="W286" s="77"/>
    </row>
    <row r="287" spans="1:23" ht="13.2" x14ac:dyDescent="0.25">
      <c r="A287" s="13">
        <v>129</v>
      </c>
      <c r="B287" s="22" t="s">
        <v>668</v>
      </c>
      <c r="C287" s="19"/>
      <c r="D287" s="19" t="s">
        <v>69</v>
      </c>
      <c r="E287" s="13" t="s">
        <v>32</v>
      </c>
      <c r="F287" s="13">
        <v>700</v>
      </c>
      <c r="G287" s="46"/>
      <c r="H287" s="46"/>
      <c r="I287" s="46"/>
      <c r="J287" s="46"/>
      <c r="K287" s="46"/>
      <c r="L287" s="46"/>
      <c r="M287" s="46"/>
      <c r="N287" s="46"/>
      <c r="O287" s="77"/>
      <c r="P287" s="77"/>
      <c r="Q287" s="77"/>
      <c r="R287" s="77"/>
      <c r="S287" s="77"/>
      <c r="T287" s="77"/>
      <c r="U287" s="77"/>
      <c r="V287" s="77"/>
      <c r="W287" s="77"/>
    </row>
    <row r="288" spans="1:23" ht="13.2" x14ac:dyDescent="0.25">
      <c r="A288" s="13">
        <v>130</v>
      </c>
      <c r="B288" s="22" t="s">
        <v>669</v>
      </c>
      <c r="C288" s="19"/>
      <c r="D288" s="19" t="s">
        <v>44</v>
      </c>
      <c r="E288" s="13" t="s">
        <v>32</v>
      </c>
      <c r="F288" s="13">
        <v>1020</v>
      </c>
      <c r="G288" s="46"/>
      <c r="H288" s="46"/>
      <c r="I288" s="46"/>
      <c r="J288" s="46"/>
      <c r="K288" s="46"/>
      <c r="L288" s="46"/>
      <c r="M288" s="46"/>
      <c r="N288" s="46"/>
      <c r="O288" s="77"/>
      <c r="P288" s="77"/>
      <c r="Q288" s="77"/>
      <c r="R288" s="77"/>
      <c r="S288" s="77"/>
      <c r="T288" s="77"/>
      <c r="U288" s="77"/>
      <c r="V288" s="77"/>
      <c r="W288" s="77"/>
    </row>
    <row r="289" spans="1:23" ht="13.2" x14ac:dyDescent="0.25">
      <c r="A289" s="13">
        <v>131</v>
      </c>
      <c r="B289" s="22" t="s">
        <v>670</v>
      </c>
      <c r="C289" s="19"/>
      <c r="D289" s="19" t="s">
        <v>44</v>
      </c>
      <c r="E289" s="13" t="s">
        <v>32</v>
      </c>
      <c r="F289" s="13">
        <v>2200</v>
      </c>
      <c r="G289" s="46"/>
      <c r="H289" s="46"/>
      <c r="I289" s="46"/>
      <c r="J289" s="46"/>
      <c r="K289" s="46"/>
      <c r="L289" s="46"/>
      <c r="M289" s="46"/>
      <c r="N289" s="46"/>
      <c r="O289" s="77"/>
      <c r="P289" s="77"/>
      <c r="Q289" s="77"/>
      <c r="R289" s="77"/>
      <c r="S289" s="77"/>
      <c r="T289" s="77"/>
      <c r="U289" s="77"/>
      <c r="V289" s="77"/>
      <c r="W289" s="77"/>
    </row>
    <row r="290" spans="1:23" ht="13.2" x14ac:dyDescent="0.25">
      <c r="A290" s="13">
        <v>132</v>
      </c>
      <c r="B290" s="22" t="s">
        <v>671</v>
      </c>
      <c r="C290" s="19"/>
      <c r="D290" s="19" t="s">
        <v>44</v>
      </c>
      <c r="E290" s="13" t="s">
        <v>32</v>
      </c>
      <c r="F290" s="13">
        <v>390</v>
      </c>
      <c r="G290" s="46"/>
      <c r="H290" s="46"/>
      <c r="I290" s="46"/>
      <c r="J290" s="46"/>
      <c r="K290" s="46"/>
      <c r="L290" s="46"/>
      <c r="M290" s="46"/>
      <c r="N290" s="46"/>
      <c r="O290" s="77"/>
      <c r="P290" s="77"/>
      <c r="Q290" s="77"/>
      <c r="R290" s="77"/>
      <c r="S290" s="77"/>
      <c r="T290" s="77"/>
      <c r="U290" s="77"/>
      <c r="V290" s="77"/>
      <c r="W290" s="77"/>
    </row>
    <row r="291" spans="1:23" ht="13.2" x14ac:dyDescent="0.25">
      <c r="A291" s="13">
        <v>133</v>
      </c>
      <c r="B291" s="22" t="s">
        <v>672</v>
      </c>
      <c r="C291" s="19"/>
      <c r="D291" s="19" t="s">
        <v>44</v>
      </c>
      <c r="E291" s="13" t="s">
        <v>32</v>
      </c>
      <c r="F291" s="13">
        <v>800</v>
      </c>
      <c r="G291" s="46"/>
      <c r="H291" s="46"/>
      <c r="I291" s="46"/>
      <c r="J291" s="46"/>
      <c r="K291" s="46"/>
      <c r="L291" s="46"/>
      <c r="M291" s="46"/>
      <c r="N291" s="46"/>
      <c r="O291" s="77"/>
      <c r="P291" s="77"/>
      <c r="Q291" s="77"/>
      <c r="R291" s="77"/>
      <c r="S291" s="77"/>
      <c r="T291" s="77"/>
      <c r="U291" s="77"/>
      <c r="V291" s="77"/>
      <c r="W291" s="77"/>
    </row>
    <row r="292" spans="1:23" ht="13.2" x14ac:dyDescent="0.25">
      <c r="A292" s="81"/>
      <c r="B292" s="83"/>
      <c r="C292" s="55"/>
      <c r="D292" s="55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77"/>
      <c r="P292" s="77"/>
      <c r="Q292" s="77"/>
      <c r="R292" s="77"/>
      <c r="S292" s="77"/>
      <c r="T292" s="77"/>
      <c r="U292" s="77"/>
      <c r="V292" s="77"/>
      <c r="W292" s="77"/>
    </row>
    <row r="293" spans="1:23" ht="13.2" x14ac:dyDescent="0.25">
      <c r="A293" s="76" t="s">
        <v>0</v>
      </c>
      <c r="B293" s="6" t="s">
        <v>2</v>
      </c>
      <c r="C293" s="10" t="s">
        <v>3</v>
      </c>
      <c r="D293" s="10" t="s">
        <v>4</v>
      </c>
      <c r="E293" s="4" t="s">
        <v>5</v>
      </c>
      <c r="F293" s="76" t="s">
        <v>54</v>
      </c>
      <c r="G293" s="76" t="s">
        <v>19</v>
      </c>
      <c r="H293" s="76" t="s">
        <v>20</v>
      </c>
      <c r="I293" s="76" t="s">
        <v>21</v>
      </c>
      <c r="J293" s="76" t="s">
        <v>22</v>
      </c>
      <c r="K293" s="76" t="s">
        <v>23</v>
      </c>
      <c r="L293" s="76" t="s">
        <v>24</v>
      </c>
      <c r="M293" s="76" t="s">
        <v>25</v>
      </c>
      <c r="N293" s="76" t="s">
        <v>26</v>
      </c>
      <c r="O293" s="77"/>
      <c r="P293" s="77"/>
      <c r="Q293" s="77"/>
      <c r="R293" s="77"/>
      <c r="S293" s="77"/>
      <c r="T293" s="77"/>
      <c r="U293" s="77"/>
      <c r="V293" s="77"/>
      <c r="W293" s="77"/>
    </row>
    <row r="294" spans="1:23" ht="13.2" x14ac:dyDescent="0.25">
      <c r="A294" s="27">
        <v>134</v>
      </c>
      <c r="B294" s="22" t="s">
        <v>673</v>
      </c>
      <c r="C294" s="19"/>
      <c r="D294" s="19" t="s">
        <v>44</v>
      </c>
      <c r="E294" s="13" t="s">
        <v>40</v>
      </c>
      <c r="F294" s="13">
        <v>215</v>
      </c>
      <c r="G294" s="45"/>
      <c r="H294" s="45"/>
      <c r="I294" s="45"/>
      <c r="J294" s="45"/>
      <c r="K294" s="45"/>
      <c r="L294" s="45"/>
      <c r="M294" s="45"/>
      <c r="N294" s="45"/>
      <c r="O294" s="77"/>
      <c r="P294" s="77"/>
      <c r="Q294" s="77"/>
      <c r="R294" s="77"/>
      <c r="S294" s="77"/>
      <c r="T294" s="77"/>
      <c r="U294" s="77"/>
      <c r="V294" s="77"/>
      <c r="W294" s="77"/>
    </row>
    <row r="295" spans="1:23" ht="13.2" x14ac:dyDescent="0.25">
      <c r="A295" s="13">
        <v>135</v>
      </c>
      <c r="B295" s="22" t="s">
        <v>674</v>
      </c>
      <c r="C295" s="19"/>
      <c r="D295" s="19" t="s">
        <v>95</v>
      </c>
      <c r="E295" s="13" t="s">
        <v>40</v>
      </c>
      <c r="F295" s="13">
        <v>80</v>
      </c>
      <c r="G295" s="46"/>
      <c r="H295" s="46"/>
      <c r="I295" s="46"/>
      <c r="J295" s="46"/>
      <c r="K295" s="46"/>
      <c r="L295" s="46"/>
      <c r="M295" s="46"/>
      <c r="N295" s="46"/>
      <c r="O295" s="77"/>
      <c r="P295" s="77"/>
      <c r="Q295" s="77"/>
      <c r="R295" s="77"/>
      <c r="S295" s="77"/>
      <c r="T295" s="77"/>
      <c r="U295" s="77"/>
      <c r="V295" s="77"/>
      <c r="W295" s="77"/>
    </row>
    <row r="296" spans="1:23" ht="13.2" x14ac:dyDescent="0.25">
      <c r="A296" s="13">
        <v>136</v>
      </c>
      <c r="B296" s="22" t="s">
        <v>675</v>
      </c>
      <c r="C296" s="19"/>
      <c r="D296" s="19" t="s">
        <v>33</v>
      </c>
      <c r="E296" s="13" t="s">
        <v>40</v>
      </c>
      <c r="F296" s="13">
        <v>30</v>
      </c>
      <c r="G296" s="46"/>
      <c r="H296" s="46"/>
      <c r="I296" s="46"/>
      <c r="J296" s="46"/>
      <c r="K296" s="46"/>
      <c r="L296" s="46"/>
      <c r="M296" s="46"/>
      <c r="N296" s="46"/>
      <c r="O296" s="77"/>
      <c r="P296" s="77"/>
      <c r="Q296" s="77"/>
      <c r="R296" s="77"/>
      <c r="S296" s="77"/>
      <c r="T296" s="77"/>
      <c r="U296" s="77"/>
      <c r="V296" s="77"/>
      <c r="W296" s="77"/>
    </row>
    <row r="297" spans="1:23" ht="13.2" x14ac:dyDescent="0.25">
      <c r="A297" s="13">
        <v>137</v>
      </c>
      <c r="B297" s="22" t="s">
        <v>676</v>
      </c>
      <c r="C297" s="48"/>
      <c r="D297" s="48"/>
      <c r="E297" s="13" t="s">
        <v>40</v>
      </c>
      <c r="F297" s="13">
        <v>150</v>
      </c>
      <c r="G297" s="46"/>
      <c r="H297" s="46"/>
      <c r="I297" s="46"/>
      <c r="J297" s="46"/>
      <c r="K297" s="46"/>
      <c r="L297" s="46"/>
      <c r="M297" s="46"/>
      <c r="N297" s="46"/>
      <c r="O297" s="77"/>
      <c r="P297" s="77"/>
      <c r="Q297" s="77"/>
      <c r="R297" s="77"/>
      <c r="S297" s="77"/>
      <c r="T297" s="77"/>
      <c r="U297" s="77"/>
      <c r="V297" s="77"/>
      <c r="W297" s="77"/>
    </row>
    <row r="298" spans="1:23" ht="13.2" x14ac:dyDescent="0.25">
      <c r="A298" s="13">
        <v>138</v>
      </c>
      <c r="B298" s="22" t="s">
        <v>677</v>
      </c>
      <c r="C298" s="48"/>
      <c r="D298" s="48"/>
      <c r="E298" s="13" t="s">
        <v>40</v>
      </c>
      <c r="F298" s="13">
        <v>0</v>
      </c>
      <c r="G298" s="46"/>
      <c r="H298" s="46"/>
      <c r="I298" s="46"/>
      <c r="J298" s="46"/>
      <c r="K298" s="46"/>
      <c r="L298" s="46"/>
      <c r="M298" s="46"/>
      <c r="N298" s="46"/>
      <c r="O298" s="77"/>
      <c r="P298" s="77"/>
      <c r="Q298" s="77"/>
      <c r="R298" s="77"/>
      <c r="S298" s="77"/>
      <c r="T298" s="77"/>
      <c r="U298" s="77"/>
      <c r="V298" s="77"/>
      <c r="W298" s="77"/>
    </row>
    <row r="299" spans="1:23" ht="13.2" x14ac:dyDescent="0.25">
      <c r="A299" s="13">
        <v>139</v>
      </c>
      <c r="B299" s="22" t="s">
        <v>678</v>
      </c>
      <c r="C299" s="19"/>
      <c r="D299" s="19" t="s">
        <v>255</v>
      </c>
      <c r="E299" s="13" t="s">
        <v>40</v>
      </c>
      <c r="F299" s="13">
        <v>31</v>
      </c>
      <c r="G299" s="46"/>
      <c r="H299" s="46"/>
      <c r="I299" s="46"/>
      <c r="J299" s="46"/>
      <c r="K299" s="46"/>
      <c r="L299" s="46"/>
      <c r="M299" s="46"/>
      <c r="N299" s="46"/>
      <c r="O299" s="77"/>
      <c r="P299" s="77"/>
      <c r="Q299" s="77"/>
      <c r="R299" s="77"/>
      <c r="S299" s="77"/>
      <c r="T299" s="77"/>
      <c r="U299" s="77"/>
      <c r="V299" s="77"/>
      <c r="W299" s="77"/>
    </row>
    <row r="300" spans="1:23" ht="13.2" x14ac:dyDescent="0.25">
      <c r="A300" s="13">
        <v>140</v>
      </c>
      <c r="B300" s="22" t="s">
        <v>679</v>
      </c>
      <c r="C300" s="19"/>
      <c r="D300" s="19" t="s">
        <v>255</v>
      </c>
      <c r="E300" s="13" t="s">
        <v>40</v>
      </c>
      <c r="F300" s="13">
        <v>795</v>
      </c>
      <c r="G300" s="46"/>
      <c r="H300" s="46"/>
      <c r="I300" s="46"/>
      <c r="J300" s="46"/>
      <c r="K300" s="46"/>
      <c r="L300" s="46"/>
      <c r="M300" s="46"/>
      <c r="N300" s="46"/>
      <c r="O300" s="77"/>
      <c r="P300" s="77"/>
      <c r="Q300" s="77"/>
      <c r="R300" s="77"/>
      <c r="S300" s="77"/>
      <c r="T300" s="77"/>
      <c r="U300" s="77"/>
      <c r="V300" s="77"/>
      <c r="W300" s="77"/>
    </row>
    <row r="301" spans="1:23" ht="13.2" x14ac:dyDescent="0.25">
      <c r="A301" s="13">
        <v>141</v>
      </c>
      <c r="B301" s="22" t="s">
        <v>680</v>
      </c>
      <c r="C301" s="48"/>
      <c r="D301" s="48"/>
      <c r="E301" s="13" t="s">
        <v>40</v>
      </c>
      <c r="F301" s="13">
        <v>120</v>
      </c>
      <c r="G301" s="46"/>
      <c r="H301" s="46"/>
      <c r="I301" s="46"/>
      <c r="J301" s="46"/>
      <c r="K301" s="46"/>
      <c r="L301" s="46"/>
      <c r="M301" s="46"/>
      <c r="N301" s="46"/>
      <c r="O301" s="77"/>
      <c r="P301" s="77"/>
      <c r="Q301" s="77"/>
      <c r="R301" s="77"/>
      <c r="S301" s="77"/>
      <c r="T301" s="77"/>
      <c r="U301" s="77"/>
      <c r="V301" s="77"/>
      <c r="W301" s="77"/>
    </row>
    <row r="302" spans="1:23" ht="13.2" x14ac:dyDescent="0.25">
      <c r="A302" s="13">
        <v>142</v>
      </c>
      <c r="B302" s="22" t="s">
        <v>681</v>
      </c>
      <c r="C302" s="48"/>
      <c r="D302" s="48"/>
      <c r="E302" s="13" t="s">
        <v>40</v>
      </c>
      <c r="F302" s="13">
        <v>155</v>
      </c>
      <c r="G302" s="46"/>
      <c r="H302" s="46"/>
      <c r="I302" s="46"/>
      <c r="J302" s="46"/>
      <c r="K302" s="46"/>
      <c r="L302" s="46"/>
      <c r="M302" s="46"/>
      <c r="N302" s="46"/>
      <c r="O302" s="77"/>
      <c r="P302" s="77"/>
      <c r="Q302" s="77"/>
      <c r="R302" s="77"/>
      <c r="S302" s="77"/>
      <c r="T302" s="77"/>
      <c r="U302" s="77"/>
      <c r="V302" s="77"/>
      <c r="W302" s="77"/>
    </row>
    <row r="303" spans="1:23" ht="13.2" x14ac:dyDescent="0.25">
      <c r="A303" s="13">
        <v>143</v>
      </c>
      <c r="B303" s="22" t="s">
        <v>682</v>
      </c>
      <c r="C303" s="48"/>
      <c r="D303" s="48"/>
      <c r="E303" s="13" t="s">
        <v>40</v>
      </c>
      <c r="F303" s="13">
        <v>128</v>
      </c>
      <c r="G303" s="46"/>
      <c r="H303" s="46"/>
      <c r="I303" s="46"/>
      <c r="J303" s="46"/>
      <c r="K303" s="46"/>
      <c r="L303" s="46"/>
      <c r="M303" s="46"/>
      <c r="N303" s="46"/>
      <c r="O303" s="77"/>
      <c r="P303" s="77"/>
      <c r="Q303" s="77"/>
      <c r="R303" s="77"/>
      <c r="S303" s="77"/>
      <c r="T303" s="77"/>
      <c r="U303" s="77"/>
      <c r="V303" s="77"/>
      <c r="W303" s="77"/>
    </row>
    <row r="304" spans="1:23" ht="13.2" x14ac:dyDescent="0.25">
      <c r="A304" s="13">
        <v>144</v>
      </c>
      <c r="B304" s="22" t="s">
        <v>683</v>
      </c>
      <c r="C304" s="48"/>
      <c r="D304" s="48"/>
      <c r="E304" s="13" t="s">
        <v>40</v>
      </c>
      <c r="F304" s="13">
        <v>270</v>
      </c>
      <c r="G304" s="46"/>
      <c r="H304" s="46"/>
      <c r="I304" s="46"/>
      <c r="J304" s="46"/>
      <c r="K304" s="46"/>
      <c r="L304" s="46"/>
      <c r="M304" s="46"/>
      <c r="N304" s="46"/>
      <c r="O304" s="77"/>
      <c r="P304" s="77"/>
      <c r="Q304" s="77"/>
      <c r="R304" s="77"/>
      <c r="S304" s="77"/>
      <c r="T304" s="77"/>
      <c r="U304" s="77"/>
      <c r="V304" s="77"/>
      <c r="W304" s="77"/>
    </row>
    <row r="305" spans="1:23" ht="13.2" x14ac:dyDescent="0.25">
      <c r="A305" s="13">
        <v>145</v>
      </c>
      <c r="B305" s="22" t="s">
        <v>684</v>
      </c>
      <c r="C305" s="48"/>
      <c r="D305" s="48"/>
      <c r="E305" s="13" t="s">
        <v>40</v>
      </c>
      <c r="F305" s="13">
        <v>241</v>
      </c>
      <c r="G305" s="46"/>
      <c r="H305" s="46"/>
      <c r="I305" s="46"/>
      <c r="J305" s="46"/>
      <c r="K305" s="46"/>
      <c r="L305" s="46"/>
      <c r="M305" s="46"/>
      <c r="N305" s="46"/>
      <c r="O305" s="77"/>
      <c r="P305" s="77"/>
      <c r="Q305" s="77"/>
      <c r="R305" s="77"/>
      <c r="S305" s="77"/>
      <c r="T305" s="77"/>
      <c r="U305" s="77"/>
      <c r="V305" s="77"/>
      <c r="W305" s="77"/>
    </row>
    <row r="306" spans="1:23" ht="13.2" x14ac:dyDescent="0.25">
      <c r="A306" s="13">
        <v>146</v>
      </c>
      <c r="B306" s="22" t="s">
        <v>685</v>
      </c>
      <c r="C306" s="48"/>
      <c r="D306" s="48"/>
      <c r="E306" s="13" t="s">
        <v>40</v>
      </c>
      <c r="F306" s="13">
        <v>70</v>
      </c>
      <c r="G306" s="46"/>
      <c r="H306" s="46"/>
      <c r="I306" s="46"/>
      <c r="J306" s="46"/>
      <c r="K306" s="46"/>
      <c r="L306" s="46"/>
      <c r="M306" s="46"/>
      <c r="N306" s="46"/>
      <c r="O306" s="77"/>
      <c r="P306" s="77"/>
      <c r="Q306" s="77"/>
      <c r="R306" s="77"/>
      <c r="S306" s="77"/>
      <c r="T306" s="77"/>
      <c r="U306" s="77"/>
      <c r="V306" s="77"/>
      <c r="W306" s="77"/>
    </row>
    <row r="307" spans="1:23" ht="13.2" x14ac:dyDescent="0.25">
      <c r="A307" s="13">
        <v>147</v>
      </c>
      <c r="B307" s="22" t="s">
        <v>686</v>
      </c>
      <c r="C307" s="48"/>
      <c r="D307" s="48"/>
      <c r="E307" s="13" t="s">
        <v>40</v>
      </c>
      <c r="F307" s="13">
        <v>0</v>
      </c>
      <c r="G307" s="46"/>
      <c r="H307" s="46"/>
      <c r="I307" s="46"/>
      <c r="J307" s="46"/>
      <c r="K307" s="46"/>
      <c r="L307" s="46"/>
      <c r="M307" s="46"/>
      <c r="N307" s="46"/>
      <c r="O307" s="77"/>
      <c r="P307" s="77"/>
      <c r="Q307" s="77"/>
      <c r="R307" s="77"/>
      <c r="S307" s="77"/>
      <c r="T307" s="77"/>
      <c r="U307" s="77"/>
      <c r="V307" s="77"/>
      <c r="W307" s="77"/>
    </row>
    <row r="308" spans="1:23" ht="13.2" x14ac:dyDescent="0.25">
      <c r="A308" s="13">
        <v>148</v>
      </c>
      <c r="B308" s="22" t="s">
        <v>687</v>
      </c>
      <c r="C308" s="48"/>
      <c r="D308" s="48"/>
      <c r="E308" s="13" t="s">
        <v>40</v>
      </c>
      <c r="F308" s="13">
        <v>150</v>
      </c>
      <c r="G308" s="46"/>
      <c r="H308" s="46"/>
      <c r="I308" s="46"/>
      <c r="J308" s="46"/>
      <c r="K308" s="46"/>
      <c r="L308" s="46"/>
      <c r="M308" s="46"/>
      <c r="N308" s="46"/>
      <c r="O308" s="77"/>
      <c r="P308" s="77"/>
      <c r="Q308" s="77"/>
      <c r="R308" s="77"/>
      <c r="S308" s="77"/>
      <c r="T308" s="77"/>
      <c r="U308" s="77"/>
      <c r="V308" s="77"/>
      <c r="W308" s="77"/>
    </row>
    <row r="309" spans="1:23" ht="13.2" x14ac:dyDescent="0.25">
      <c r="A309" s="13">
        <v>149</v>
      </c>
      <c r="B309" s="22" t="s">
        <v>688</v>
      </c>
      <c r="C309" s="48"/>
      <c r="D309" s="48"/>
      <c r="E309" s="13" t="s">
        <v>40</v>
      </c>
      <c r="F309" s="46"/>
      <c r="G309" s="46"/>
      <c r="H309" s="46"/>
      <c r="I309" s="46"/>
      <c r="J309" s="46"/>
      <c r="K309" s="46"/>
      <c r="L309" s="46"/>
      <c r="M309" s="46"/>
      <c r="N309" s="46"/>
      <c r="O309" s="77"/>
      <c r="P309" s="77"/>
      <c r="Q309" s="77"/>
      <c r="R309" s="77"/>
      <c r="S309" s="77"/>
      <c r="T309" s="77"/>
      <c r="U309" s="77"/>
      <c r="V309" s="77"/>
      <c r="W309" s="77"/>
    </row>
    <row r="310" spans="1:23" ht="13.2" x14ac:dyDescent="0.25">
      <c r="A310" s="13">
        <v>150</v>
      </c>
      <c r="B310" s="22" t="s">
        <v>689</v>
      </c>
      <c r="C310" s="48"/>
      <c r="D310" s="48"/>
      <c r="E310" s="13" t="s">
        <v>40</v>
      </c>
      <c r="F310" s="13">
        <v>5</v>
      </c>
      <c r="G310" s="46"/>
      <c r="H310" s="46"/>
      <c r="I310" s="46"/>
      <c r="J310" s="46"/>
      <c r="K310" s="46"/>
      <c r="L310" s="46"/>
      <c r="M310" s="46"/>
      <c r="N310" s="46"/>
      <c r="O310" s="77"/>
      <c r="P310" s="77"/>
      <c r="Q310" s="77"/>
      <c r="R310" s="77"/>
      <c r="S310" s="77"/>
      <c r="T310" s="77"/>
      <c r="U310" s="77"/>
      <c r="V310" s="77"/>
      <c r="W310" s="77"/>
    </row>
    <row r="311" spans="1:23" ht="13.2" x14ac:dyDescent="0.25">
      <c r="A311" s="13">
        <v>151</v>
      </c>
      <c r="B311" s="22" t="s">
        <v>690</v>
      </c>
      <c r="C311" s="19"/>
      <c r="D311" s="19" t="s">
        <v>264</v>
      </c>
      <c r="E311" s="13" t="s">
        <v>40</v>
      </c>
      <c r="F311" s="13">
        <v>0</v>
      </c>
      <c r="G311" s="46"/>
      <c r="H311" s="46"/>
      <c r="I311" s="46"/>
      <c r="J311" s="46"/>
      <c r="K311" s="46"/>
      <c r="L311" s="46"/>
      <c r="M311" s="46"/>
      <c r="N311" s="46"/>
      <c r="O311" s="77"/>
      <c r="P311" s="77"/>
      <c r="Q311" s="77"/>
      <c r="R311" s="77"/>
      <c r="S311" s="77"/>
      <c r="T311" s="77"/>
      <c r="U311" s="77"/>
      <c r="V311" s="77"/>
      <c r="W311" s="77"/>
    </row>
    <row r="312" spans="1:23" ht="13.2" x14ac:dyDescent="0.25">
      <c r="A312" s="128">
        <v>152</v>
      </c>
      <c r="B312" s="22" t="s">
        <v>691</v>
      </c>
      <c r="C312" s="19"/>
      <c r="D312" s="19" t="s">
        <v>264</v>
      </c>
      <c r="E312" s="13" t="s">
        <v>40</v>
      </c>
      <c r="F312" s="13">
        <v>511</v>
      </c>
      <c r="G312" s="46"/>
      <c r="H312" s="46"/>
      <c r="I312" s="46"/>
      <c r="J312" s="46"/>
      <c r="K312" s="46"/>
      <c r="L312" s="46"/>
      <c r="M312" s="46"/>
      <c r="N312" s="46"/>
      <c r="O312" s="77"/>
      <c r="P312" s="77"/>
      <c r="Q312" s="77"/>
      <c r="R312" s="77"/>
      <c r="S312" s="77"/>
      <c r="T312" s="77"/>
      <c r="U312" s="77"/>
      <c r="V312" s="77"/>
      <c r="W312" s="77"/>
    </row>
    <row r="313" spans="1:23" ht="13.2" x14ac:dyDescent="0.25">
      <c r="A313" s="128">
        <v>153</v>
      </c>
      <c r="B313" s="22" t="s">
        <v>692</v>
      </c>
      <c r="C313" s="48"/>
      <c r="D313" s="48"/>
      <c r="E313" s="13" t="s">
        <v>40</v>
      </c>
      <c r="F313" s="13">
        <v>105</v>
      </c>
      <c r="G313" s="46"/>
      <c r="H313" s="46"/>
      <c r="I313" s="46"/>
      <c r="J313" s="46"/>
      <c r="K313" s="46"/>
      <c r="L313" s="46"/>
      <c r="M313" s="46"/>
      <c r="N313" s="46"/>
      <c r="O313" s="77"/>
      <c r="P313" s="77"/>
      <c r="Q313" s="77"/>
      <c r="R313" s="77"/>
      <c r="S313" s="77"/>
      <c r="T313" s="77"/>
      <c r="U313" s="77"/>
      <c r="V313" s="77"/>
      <c r="W313" s="77"/>
    </row>
    <row r="314" spans="1:23" ht="13.2" x14ac:dyDescent="0.25">
      <c r="A314" s="13">
        <v>154</v>
      </c>
      <c r="B314" s="22" t="s">
        <v>693</v>
      </c>
      <c r="C314" s="48"/>
      <c r="D314" s="48"/>
      <c r="E314" s="13" t="s">
        <v>40</v>
      </c>
      <c r="F314" s="13">
        <v>25</v>
      </c>
      <c r="G314" s="46"/>
      <c r="H314" s="46"/>
      <c r="I314" s="46"/>
      <c r="J314" s="46"/>
      <c r="K314" s="46"/>
      <c r="L314" s="46"/>
      <c r="M314" s="46"/>
      <c r="N314" s="46"/>
      <c r="O314" s="77"/>
      <c r="P314" s="77"/>
      <c r="Q314" s="77"/>
      <c r="R314" s="77"/>
      <c r="S314" s="77"/>
      <c r="T314" s="77"/>
      <c r="U314" s="77"/>
      <c r="V314" s="77"/>
      <c r="W314" s="77"/>
    </row>
    <row r="315" spans="1:23" ht="13.2" x14ac:dyDescent="0.25">
      <c r="A315" s="13">
        <v>155</v>
      </c>
      <c r="B315" s="22" t="s">
        <v>694</v>
      </c>
      <c r="C315" s="48"/>
      <c r="D315" s="48"/>
      <c r="E315" s="13" t="s">
        <v>40</v>
      </c>
      <c r="F315" s="46"/>
      <c r="G315" s="46"/>
      <c r="H315" s="46"/>
      <c r="I315" s="46"/>
      <c r="J315" s="46"/>
      <c r="K315" s="46"/>
      <c r="L315" s="46"/>
      <c r="M315" s="46"/>
      <c r="N315" s="46"/>
      <c r="O315" s="77"/>
      <c r="P315" s="77"/>
      <c r="Q315" s="77"/>
      <c r="R315" s="77"/>
      <c r="S315" s="77"/>
      <c r="T315" s="77"/>
      <c r="U315" s="77"/>
      <c r="V315" s="77"/>
      <c r="W315" s="77"/>
    </row>
    <row r="316" spans="1:23" ht="13.2" x14ac:dyDescent="0.25">
      <c r="A316" s="13">
        <v>156</v>
      </c>
      <c r="B316" s="22" t="s">
        <v>695</v>
      </c>
      <c r="C316" s="48"/>
      <c r="D316" s="48"/>
      <c r="E316" s="13" t="s">
        <v>40</v>
      </c>
      <c r="F316" s="13">
        <v>293</v>
      </c>
      <c r="G316" s="46"/>
      <c r="H316" s="46"/>
      <c r="I316" s="46"/>
      <c r="J316" s="46"/>
      <c r="K316" s="46"/>
      <c r="L316" s="46"/>
      <c r="M316" s="46"/>
      <c r="N316" s="46"/>
      <c r="O316" s="77"/>
      <c r="P316" s="77"/>
      <c r="Q316" s="77"/>
      <c r="R316" s="77"/>
      <c r="S316" s="77"/>
      <c r="T316" s="77"/>
      <c r="U316" s="77"/>
      <c r="V316" s="77"/>
      <c r="W316" s="77"/>
    </row>
    <row r="317" spans="1:23" ht="13.2" x14ac:dyDescent="0.25">
      <c r="A317" s="13">
        <v>157</v>
      </c>
      <c r="B317" s="22" t="s">
        <v>696</v>
      </c>
      <c r="C317" s="48"/>
      <c r="D317" s="48"/>
      <c r="E317" s="13" t="s">
        <v>40</v>
      </c>
      <c r="F317" s="13">
        <v>270</v>
      </c>
      <c r="G317" s="46"/>
      <c r="H317" s="46"/>
      <c r="I317" s="46"/>
      <c r="J317" s="46"/>
      <c r="K317" s="46"/>
      <c r="L317" s="46"/>
      <c r="M317" s="46"/>
      <c r="N317" s="46"/>
      <c r="O317" s="77"/>
      <c r="P317" s="77"/>
      <c r="Q317" s="77"/>
      <c r="R317" s="77"/>
      <c r="S317" s="77"/>
      <c r="T317" s="77"/>
      <c r="U317" s="77"/>
      <c r="V317" s="77"/>
      <c r="W317" s="77"/>
    </row>
    <row r="318" spans="1:23" ht="13.2" x14ac:dyDescent="0.25">
      <c r="A318" s="13">
        <v>158</v>
      </c>
      <c r="B318" s="22" t="s">
        <v>697</v>
      </c>
      <c r="C318" s="48"/>
      <c r="D318" s="48"/>
      <c r="E318" s="13" t="s">
        <v>40</v>
      </c>
      <c r="F318" s="13">
        <v>0</v>
      </c>
      <c r="G318" s="46"/>
      <c r="H318" s="46"/>
      <c r="I318" s="46"/>
      <c r="J318" s="46"/>
      <c r="K318" s="46"/>
      <c r="L318" s="46"/>
      <c r="M318" s="46"/>
      <c r="N318" s="46"/>
      <c r="O318" s="77"/>
      <c r="P318" s="77"/>
      <c r="Q318" s="77"/>
      <c r="R318" s="77"/>
      <c r="S318" s="77"/>
      <c r="T318" s="77"/>
      <c r="U318" s="77"/>
      <c r="V318" s="77"/>
      <c r="W318" s="77"/>
    </row>
    <row r="319" spans="1:23" ht="13.2" x14ac:dyDescent="0.25">
      <c r="A319" s="13">
        <v>159</v>
      </c>
      <c r="B319" s="22" t="s">
        <v>698</v>
      </c>
      <c r="C319" s="48"/>
      <c r="D319" s="48"/>
      <c r="E319" s="13" t="s">
        <v>40</v>
      </c>
      <c r="F319" s="13">
        <v>10</v>
      </c>
      <c r="G319" s="46"/>
      <c r="H319" s="46"/>
      <c r="I319" s="46"/>
      <c r="J319" s="46"/>
      <c r="K319" s="46"/>
      <c r="L319" s="46"/>
      <c r="M319" s="46"/>
      <c r="N319" s="46"/>
      <c r="O319" s="77"/>
      <c r="P319" s="77"/>
      <c r="Q319" s="77"/>
      <c r="R319" s="77"/>
      <c r="S319" s="77"/>
      <c r="T319" s="77"/>
      <c r="U319" s="77"/>
      <c r="V319" s="77"/>
      <c r="W319" s="77"/>
    </row>
    <row r="320" spans="1:23" ht="13.2" x14ac:dyDescent="0.25">
      <c r="A320" s="13">
        <v>160</v>
      </c>
      <c r="B320" s="22" t="s">
        <v>699</v>
      </c>
      <c r="C320" s="19"/>
      <c r="D320" s="19" t="s">
        <v>273</v>
      </c>
      <c r="E320" s="13" t="s">
        <v>40</v>
      </c>
      <c r="F320" s="13">
        <v>160</v>
      </c>
      <c r="G320" s="46"/>
      <c r="H320" s="46"/>
      <c r="I320" s="46"/>
      <c r="J320" s="46"/>
      <c r="K320" s="46"/>
      <c r="L320" s="46"/>
      <c r="M320" s="46"/>
      <c r="N320" s="46"/>
      <c r="O320" s="77"/>
      <c r="P320" s="77"/>
      <c r="Q320" s="77"/>
      <c r="R320" s="77"/>
      <c r="S320" s="77"/>
      <c r="T320" s="77"/>
      <c r="U320" s="77"/>
      <c r="V320" s="77"/>
      <c r="W320" s="77"/>
    </row>
    <row r="321" spans="1:23" ht="13.2" x14ac:dyDescent="0.25">
      <c r="A321" s="13">
        <v>161</v>
      </c>
      <c r="B321" s="22" t="s">
        <v>700</v>
      </c>
      <c r="C321" s="19"/>
      <c r="D321" s="19" t="s">
        <v>275</v>
      </c>
      <c r="E321" s="13" t="s">
        <v>40</v>
      </c>
      <c r="F321" s="13">
        <v>60</v>
      </c>
      <c r="G321" s="46"/>
      <c r="H321" s="46"/>
      <c r="I321" s="46"/>
      <c r="J321" s="46"/>
      <c r="K321" s="46"/>
      <c r="L321" s="46"/>
      <c r="M321" s="46"/>
      <c r="N321" s="46"/>
      <c r="O321" s="77"/>
      <c r="P321" s="77"/>
      <c r="Q321" s="77"/>
      <c r="R321" s="77"/>
      <c r="S321" s="77"/>
      <c r="T321" s="77"/>
      <c r="U321" s="77"/>
      <c r="V321" s="77"/>
      <c r="W321" s="77"/>
    </row>
    <row r="322" spans="1:23" ht="13.2" x14ac:dyDescent="0.25">
      <c r="A322" s="13">
        <v>162</v>
      </c>
      <c r="B322" s="22" t="s">
        <v>701</v>
      </c>
      <c r="C322" s="19"/>
      <c r="D322" s="19" t="s">
        <v>279</v>
      </c>
      <c r="E322" s="13" t="s">
        <v>40</v>
      </c>
      <c r="F322" s="13">
        <v>10</v>
      </c>
      <c r="G322" s="46"/>
      <c r="H322" s="46"/>
      <c r="I322" s="46"/>
      <c r="J322" s="46"/>
      <c r="K322" s="46"/>
      <c r="L322" s="46"/>
      <c r="M322" s="46"/>
      <c r="N322" s="46"/>
      <c r="O322" s="77"/>
      <c r="P322" s="77"/>
      <c r="Q322" s="77"/>
      <c r="R322" s="77"/>
      <c r="S322" s="77"/>
      <c r="T322" s="77"/>
      <c r="U322" s="77"/>
      <c r="V322" s="77"/>
      <c r="W322" s="77"/>
    </row>
    <row r="323" spans="1:23" ht="13.2" x14ac:dyDescent="0.25">
      <c r="A323" s="27">
        <v>163</v>
      </c>
      <c r="B323" s="22" t="s">
        <v>702</v>
      </c>
      <c r="C323" s="19"/>
      <c r="D323" s="19" t="s">
        <v>282</v>
      </c>
      <c r="E323" s="13" t="s">
        <v>40</v>
      </c>
      <c r="F323" s="46"/>
      <c r="G323" s="45"/>
      <c r="H323" s="45"/>
      <c r="I323" s="45"/>
      <c r="J323" s="27">
        <v>18</v>
      </c>
      <c r="K323" s="45"/>
      <c r="L323" s="45"/>
      <c r="M323" s="45"/>
      <c r="N323" s="45"/>
      <c r="O323" s="77"/>
      <c r="P323" s="77"/>
      <c r="Q323" s="77"/>
      <c r="R323" s="77"/>
      <c r="S323" s="77"/>
      <c r="T323" s="77"/>
      <c r="U323" s="77"/>
      <c r="V323" s="77"/>
      <c r="W323" s="77"/>
    </row>
    <row r="324" spans="1:23" ht="13.2" x14ac:dyDescent="0.25">
      <c r="A324" s="27">
        <v>164</v>
      </c>
      <c r="B324" s="22" t="s">
        <v>703</v>
      </c>
      <c r="C324" s="19"/>
      <c r="D324" s="19" t="s">
        <v>282</v>
      </c>
      <c r="E324" s="13" t="s">
        <v>40</v>
      </c>
      <c r="F324" s="46"/>
      <c r="G324" s="45"/>
      <c r="H324" s="45"/>
      <c r="I324" s="45"/>
      <c r="J324" s="27">
        <v>20</v>
      </c>
      <c r="K324" s="45"/>
      <c r="L324" s="45"/>
      <c r="M324" s="45"/>
      <c r="N324" s="45"/>
      <c r="O324" s="77"/>
      <c r="P324" s="77"/>
      <c r="Q324" s="77"/>
      <c r="R324" s="77"/>
      <c r="S324" s="77"/>
      <c r="T324" s="77"/>
      <c r="U324" s="77"/>
      <c r="V324" s="77"/>
      <c r="W324" s="77"/>
    </row>
    <row r="325" spans="1:23" ht="13.2" x14ac:dyDescent="0.25">
      <c r="A325" s="27">
        <v>165</v>
      </c>
      <c r="B325" s="22" t="s">
        <v>704</v>
      </c>
      <c r="C325" s="19"/>
      <c r="D325" s="19" t="s">
        <v>282</v>
      </c>
      <c r="E325" s="13" t="s">
        <v>40</v>
      </c>
      <c r="F325" s="46"/>
      <c r="G325" s="45"/>
      <c r="H325" s="45"/>
      <c r="I325" s="45"/>
      <c r="J325" s="27">
        <v>10</v>
      </c>
      <c r="K325" s="45"/>
      <c r="L325" s="45"/>
      <c r="M325" s="45"/>
      <c r="N325" s="45"/>
      <c r="O325" s="77"/>
      <c r="P325" s="77"/>
      <c r="Q325" s="77"/>
      <c r="R325" s="77"/>
      <c r="S325" s="77"/>
      <c r="T325" s="77"/>
      <c r="U325" s="77"/>
      <c r="V325" s="77"/>
      <c r="W325" s="77"/>
    </row>
    <row r="326" spans="1:23" ht="13.2" x14ac:dyDescent="0.25">
      <c r="A326" s="13">
        <v>166</v>
      </c>
      <c r="B326" s="22" t="s">
        <v>705</v>
      </c>
      <c r="C326" s="19"/>
      <c r="D326" s="19" t="s">
        <v>286</v>
      </c>
      <c r="E326" s="13" t="s">
        <v>40</v>
      </c>
      <c r="F326" s="13">
        <v>46</v>
      </c>
      <c r="G326" s="46"/>
      <c r="H326" s="46"/>
      <c r="I326" s="46"/>
      <c r="J326" s="46"/>
      <c r="K326" s="46"/>
      <c r="L326" s="46"/>
      <c r="M326" s="46"/>
      <c r="N326" s="46"/>
      <c r="O326" s="77"/>
      <c r="P326" s="77"/>
      <c r="Q326" s="77"/>
      <c r="R326" s="77"/>
      <c r="S326" s="77"/>
      <c r="T326" s="77"/>
      <c r="U326" s="77"/>
      <c r="V326" s="77"/>
      <c r="W326" s="77"/>
    </row>
    <row r="327" spans="1:23" ht="13.2" x14ac:dyDescent="0.25">
      <c r="A327" s="13">
        <v>167</v>
      </c>
      <c r="B327" s="22" t="s">
        <v>706</v>
      </c>
      <c r="C327" s="19"/>
      <c r="D327" s="19" t="s">
        <v>286</v>
      </c>
      <c r="E327" s="13" t="s">
        <v>40</v>
      </c>
      <c r="F327" s="13">
        <v>228</v>
      </c>
      <c r="G327" s="46"/>
      <c r="H327" s="46"/>
      <c r="I327" s="46"/>
      <c r="J327" s="46"/>
      <c r="K327" s="46"/>
      <c r="L327" s="46"/>
      <c r="M327" s="46"/>
      <c r="N327" s="46"/>
      <c r="O327" s="77"/>
      <c r="P327" s="77"/>
      <c r="Q327" s="77"/>
      <c r="R327" s="77"/>
      <c r="S327" s="77"/>
      <c r="T327" s="77"/>
      <c r="U327" s="77"/>
      <c r="V327" s="77"/>
      <c r="W327" s="77"/>
    </row>
    <row r="328" spans="1:23" ht="13.2" x14ac:dyDescent="0.25">
      <c r="A328" s="13">
        <v>168</v>
      </c>
      <c r="B328" s="22" t="s">
        <v>707</v>
      </c>
      <c r="C328" s="50"/>
      <c r="D328" s="50" t="s">
        <v>287</v>
      </c>
      <c r="E328" s="13" t="s">
        <v>40</v>
      </c>
      <c r="F328" s="13">
        <v>232</v>
      </c>
      <c r="G328" s="80"/>
      <c r="H328" s="80"/>
      <c r="I328" s="80"/>
      <c r="J328" s="80"/>
      <c r="K328" s="80"/>
      <c r="L328" s="80"/>
      <c r="M328" s="80"/>
      <c r="N328" s="80"/>
      <c r="O328" s="77"/>
      <c r="P328" s="77"/>
      <c r="Q328" s="77"/>
      <c r="R328" s="77"/>
      <c r="S328" s="77"/>
      <c r="T328" s="77"/>
      <c r="U328" s="77"/>
      <c r="V328" s="77"/>
      <c r="W328" s="77"/>
    </row>
    <row r="329" spans="1:23" ht="13.2" x14ac:dyDescent="0.25">
      <c r="A329" s="13">
        <v>169</v>
      </c>
      <c r="B329" s="22" t="s">
        <v>708</v>
      </c>
      <c r="C329" s="51"/>
      <c r="D329" s="51" t="s">
        <v>287</v>
      </c>
      <c r="E329" s="13" t="s">
        <v>40</v>
      </c>
      <c r="F329" s="13">
        <v>4488</v>
      </c>
      <c r="G329" s="80"/>
      <c r="H329" s="80"/>
      <c r="I329" s="80"/>
      <c r="J329" s="80"/>
      <c r="K329" s="80"/>
      <c r="L329" s="80"/>
      <c r="M329" s="80"/>
      <c r="N329" s="80"/>
      <c r="O329" s="77"/>
      <c r="P329" s="77"/>
      <c r="Q329" s="77"/>
      <c r="R329" s="77"/>
      <c r="S329" s="77"/>
      <c r="T329" s="77"/>
      <c r="U329" s="77"/>
      <c r="V329" s="77"/>
      <c r="W329" s="77"/>
    </row>
    <row r="330" spans="1:23" ht="13.2" x14ac:dyDescent="0.25">
      <c r="A330" s="13">
        <v>170</v>
      </c>
      <c r="B330" s="22" t="s">
        <v>709</v>
      </c>
      <c r="C330" s="51"/>
      <c r="D330" s="51" t="s">
        <v>287</v>
      </c>
      <c r="E330" s="13" t="s">
        <v>40</v>
      </c>
      <c r="F330" s="13">
        <v>17</v>
      </c>
      <c r="G330" s="80"/>
      <c r="H330" s="80"/>
      <c r="I330" s="80"/>
      <c r="J330" s="80"/>
      <c r="K330" s="80"/>
      <c r="L330" s="80"/>
      <c r="M330" s="80"/>
      <c r="N330" s="80"/>
      <c r="O330" s="77"/>
      <c r="P330" s="77"/>
      <c r="Q330" s="77"/>
      <c r="R330" s="77"/>
      <c r="S330" s="77"/>
      <c r="T330" s="77"/>
      <c r="U330" s="77"/>
      <c r="V330" s="77"/>
      <c r="W330" s="77"/>
    </row>
    <row r="331" spans="1:23" ht="13.2" x14ac:dyDescent="0.25">
      <c r="A331" s="13">
        <v>171</v>
      </c>
      <c r="B331" s="22" t="s">
        <v>710</v>
      </c>
      <c r="C331" s="51"/>
      <c r="D331" s="51" t="s">
        <v>287</v>
      </c>
      <c r="E331" s="13" t="s">
        <v>40</v>
      </c>
      <c r="F331" s="13">
        <v>1505</v>
      </c>
      <c r="G331" s="80"/>
      <c r="H331" s="80"/>
      <c r="I331" s="80"/>
      <c r="J331" s="80"/>
      <c r="K331" s="80"/>
      <c r="L331" s="80"/>
      <c r="M331" s="80"/>
      <c r="N331" s="80"/>
      <c r="O331" s="77"/>
      <c r="P331" s="77"/>
      <c r="Q331" s="77"/>
      <c r="R331" s="77"/>
      <c r="S331" s="77"/>
      <c r="T331" s="77"/>
      <c r="U331" s="77"/>
      <c r="V331" s="77"/>
      <c r="W331" s="77"/>
    </row>
    <row r="332" spans="1:23" ht="13.2" x14ac:dyDescent="0.25">
      <c r="A332" s="13">
        <v>172</v>
      </c>
      <c r="B332" s="22" t="s">
        <v>711</v>
      </c>
      <c r="C332" s="51"/>
      <c r="D332" s="51" t="s">
        <v>287</v>
      </c>
      <c r="E332" s="13" t="s">
        <v>40</v>
      </c>
      <c r="F332" s="13">
        <v>2461</v>
      </c>
      <c r="G332" s="80"/>
      <c r="H332" s="80"/>
      <c r="I332" s="80"/>
      <c r="J332" s="80"/>
      <c r="K332" s="80"/>
      <c r="L332" s="80"/>
      <c r="M332" s="80"/>
      <c r="N332" s="80"/>
      <c r="O332" s="77"/>
      <c r="P332" s="77"/>
      <c r="Q332" s="77"/>
      <c r="R332" s="77"/>
      <c r="S332" s="77"/>
      <c r="T332" s="77"/>
      <c r="U332" s="77"/>
      <c r="V332" s="77"/>
      <c r="W332" s="77"/>
    </row>
    <row r="333" spans="1:23" ht="13.2" x14ac:dyDescent="0.25">
      <c r="A333" s="13">
        <v>173</v>
      </c>
      <c r="B333" s="22" t="s">
        <v>712</v>
      </c>
      <c r="C333" s="51"/>
      <c r="D333" s="51" t="s">
        <v>287</v>
      </c>
      <c r="E333" s="13" t="s">
        <v>40</v>
      </c>
      <c r="F333" s="13">
        <v>130</v>
      </c>
      <c r="G333" s="80"/>
      <c r="H333" s="80"/>
      <c r="I333" s="80"/>
      <c r="J333" s="80"/>
      <c r="K333" s="80"/>
      <c r="L333" s="80"/>
      <c r="M333" s="80"/>
      <c r="N333" s="80"/>
      <c r="O333" s="77"/>
      <c r="P333" s="77"/>
      <c r="Q333" s="77"/>
      <c r="R333" s="77"/>
      <c r="S333" s="77"/>
      <c r="T333" s="77"/>
      <c r="U333" s="77"/>
      <c r="V333" s="77"/>
      <c r="W333" s="77"/>
    </row>
    <row r="334" spans="1:23" ht="13.2" x14ac:dyDescent="0.25">
      <c r="A334" s="13">
        <v>174</v>
      </c>
      <c r="B334" s="22" t="s">
        <v>713</v>
      </c>
      <c r="C334" s="51"/>
      <c r="D334" s="51" t="s">
        <v>287</v>
      </c>
      <c r="E334" s="13" t="s">
        <v>40</v>
      </c>
      <c r="F334" s="52">
        <v>244</v>
      </c>
      <c r="G334" s="80"/>
      <c r="H334" s="80"/>
      <c r="I334" s="80"/>
      <c r="J334" s="80"/>
      <c r="K334" s="80"/>
      <c r="L334" s="80"/>
      <c r="M334" s="80"/>
      <c r="N334" s="80"/>
      <c r="O334" s="77"/>
      <c r="P334" s="77"/>
      <c r="Q334" s="77"/>
      <c r="R334" s="77"/>
      <c r="S334" s="77"/>
      <c r="T334" s="77"/>
      <c r="U334" s="77"/>
      <c r="V334" s="77"/>
      <c r="W334" s="77"/>
    </row>
    <row r="335" spans="1:23" ht="13.2" x14ac:dyDescent="0.25">
      <c r="A335" s="13">
        <v>175</v>
      </c>
      <c r="B335" s="22" t="s">
        <v>714</v>
      </c>
      <c r="C335" s="51"/>
      <c r="D335" s="51" t="s">
        <v>287</v>
      </c>
      <c r="E335" s="13" t="s">
        <v>40</v>
      </c>
      <c r="F335" s="13">
        <v>169</v>
      </c>
      <c r="G335" s="80"/>
      <c r="H335" s="80"/>
      <c r="I335" s="80"/>
      <c r="J335" s="80"/>
      <c r="K335" s="80"/>
      <c r="L335" s="80"/>
      <c r="M335" s="80"/>
      <c r="N335" s="80"/>
      <c r="O335" s="77"/>
      <c r="P335" s="77"/>
      <c r="Q335" s="77"/>
      <c r="R335" s="77"/>
      <c r="S335" s="77"/>
      <c r="T335" s="77"/>
      <c r="U335" s="77"/>
      <c r="V335" s="77"/>
      <c r="W335" s="77"/>
    </row>
    <row r="336" spans="1:23" ht="13.2" x14ac:dyDescent="0.25">
      <c r="A336" s="13">
        <v>176</v>
      </c>
      <c r="B336" s="22" t="s">
        <v>715</v>
      </c>
      <c r="C336" s="51"/>
      <c r="D336" s="51" t="s">
        <v>287</v>
      </c>
      <c r="E336" s="13" t="s">
        <v>40</v>
      </c>
      <c r="F336" s="13">
        <v>896</v>
      </c>
      <c r="G336" s="80"/>
      <c r="H336" s="80"/>
      <c r="I336" s="80"/>
      <c r="J336" s="80"/>
      <c r="K336" s="80"/>
      <c r="L336" s="80"/>
      <c r="M336" s="80"/>
      <c r="N336" s="80"/>
      <c r="O336" s="77"/>
      <c r="P336" s="77"/>
      <c r="Q336" s="77"/>
      <c r="R336" s="77"/>
      <c r="S336" s="77"/>
      <c r="T336" s="77"/>
      <c r="U336" s="77"/>
      <c r="V336" s="77"/>
      <c r="W336" s="77"/>
    </row>
    <row r="337" spans="1:23" ht="13.2" x14ac:dyDescent="0.25">
      <c r="A337" s="27">
        <v>177</v>
      </c>
      <c r="B337" s="22" t="s">
        <v>716</v>
      </c>
      <c r="C337" s="19"/>
      <c r="D337" s="19" t="s">
        <v>304</v>
      </c>
      <c r="E337" s="13" t="s">
        <v>40</v>
      </c>
      <c r="F337" s="13">
        <v>120</v>
      </c>
      <c r="G337" s="45"/>
      <c r="H337" s="45"/>
      <c r="I337" s="45"/>
      <c r="J337" s="45"/>
      <c r="K337" s="45"/>
      <c r="L337" s="45"/>
      <c r="M337" s="45"/>
      <c r="N337" s="45"/>
      <c r="O337" s="77"/>
      <c r="P337" s="77"/>
      <c r="Q337" s="77"/>
      <c r="R337" s="77"/>
      <c r="S337" s="77"/>
      <c r="T337" s="77"/>
      <c r="U337" s="77"/>
      <c r="V337" s="77"/>
      <c r="W337" s="77"/>
    </row>
    <row r="338" spans="1:23" ht="13.2" x14ac:dyDescent="0.25">
      <c r="A338" s="27">
        <v>178</v>
      </c>
      <c r="B338" s="22" t="s">
        <v>717</v>
      </c>
      <c r="C338" s="19"/>
      <c r="D338" s="19" t="s">
        <v>304</v>
      </c>
      <c r="E338" s="13" t="s">
        <v>40</v>
      </c>
      <c r="F338" s="13">
        <v>64</v>
      </c>
      <c r="G338" s="45"/>
      <c r="H338" s="45"/>
      <c r="I338" s="45"/>
      <c r="J338" s="45"/>
      <c r="K338" s="45"/>
      <c r="L338" s="45"/>
      <c r="M338" s="45"/>
      <c r="N338" s="45"/>
      <c r="O338" s="77"/>
      <c r="P338" s="77"/>
      <c r="Q338" s="77"/>
      <c r="R338" s="77"/>
      <c r="S338" s="77"/>
      <c r="T338" s="77"/>
      <c r="U338" s="77"/>
      <c r="V338" s="77"/>
      <c r="W338" s="77"/>
    </row>
    <row r="339" spans="1:23" ht="13.2" x14ac:dyDescent="0.25">
      <c r="A339" s="27">
        <v>179</v>
      </c>
      <c r="B339" s="22" t="s">
        <v>718</v>
      </c>
      <c r="C339" s="19"/>
      <c r="D339" s="19" t="s">
        <v>304</v>
      </c>
      <c r="E339" s="13" t="s">
        <v>40</v>
      </c>
      <c r="F339" s="27">
        <v>200</v>
      </c>
      <c r="G339" s="45"/>
      <c r="H339" s="45"/>
      <c r="I339" s="45"/>
      <c r="J339" s="45"/>
      <c r="K339" s="45"/>
      <c r="L339" s="45"/>
      <c r="M339" s="45"/>
      <c r="N339" s="45"/>
      <c r="O339" s="77"/>
      <c r="P339" s="77"/>
      <c r="Q339" s="77"/>
      <c r="R339" s="77"/>
      <c r="S339" s="77"/>
      <c r="T339" s="77"/>
      <c r="U339" s="77"/>
      <c r="V339" s="77"/>
      <c r="W339" s="77"/>
    </row>
    <row r="340" spans="1:23" ht="13.2" x14ac:dyDescent="0.25">
      <c r="A340" s="125"/>
      <c r="B340" s="126"/>
      <c r="C340" s="54"/>
      <c r="D340" s="54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77"/>
      <c r="P340" s="77"/>
      <c r="Q340" s="77"/>
      <c r="R340" s="77"/>
      <c r="S340" s="77"/>
      <c r="T340" s="77"/>
      <c r="U340" s="77"/>
      <c r="V340" s="77"/>
      <c r="W340" s="77"/>
    </row>
    <row r="341" spans="1:23" ht="13.2" x14ac:dyDescent="0.25">
      <c r="A341" s="76" t="s">
        <v>0</v>
      </c>
      <c r="B341" s="6" t="s">
        <v>2</v>
      </c>
      <c r="C341" s="10" t="s">
        <v>3</v>
      </c>
      <c r="D341" s="10" t="s">
        <v>4</v>
      </c>
      <c r="E341" s="4" t="s">
        <v>5</v>
      </c>
      <c r="F341" s="76" t="s">
        <v>54</v>
      </c>
      <c r="G341" s="76" t="s">
        <v>65</v>
      </c>
      <c r="H341" s="76" t="s">
        <v>7</v>
      </c>
      <c r="I341" s="76" t="s">
        <v>8</v>
      </c>
      <c r="J341" s="76" t="s">
        <v>9</v>
      </c>
      <c r="K341" s="76" t="s">
        <v>10</v>
      </c>
      <c r="L341" s="76" t="s">
        <v>79</v>
      </c>
      <c r="M341" s="76" t="s">
        <v>82</v>
      </c>
      <c r="N341" s="76" t="s">
        <v>26</v>
      </c>
      <c r="O341" s="77"/>
      <c r="P341" s="77"/>
      <c r="Q341" s="77"/>
      <c r="R341" s="77"/>
      <c r="S341" s="77"/>
      <c r="T341" s="77"/>
      <c r="U341" s="77"/>
      <c r="V341" s="77"/>
      <c r="W341" s="77"/>
    </row>
    <row r="342" spans="1:23" ht="13.2" x14ac:dyDescent="0.25">
      <c r="A342" s="27">
        <v>134</v>
      </c>
      <c r="B342" s="22" t="s">
        <v>673</v>
      </c>
      <c r="C342" s="19"/>
      <c r="D342" s="19" t="s">
        <v>44</v>
      </c>
      <c r="E342" s="13" t="s">
        <v>32</v>
      </c>
      <c r="F342" s="27">
        <v>2235</v>
      </c>
      <c r="G342" s="45"/>
      <c r="H342" s="45"/>
      <c r="I342" s="45"/>
      <c r="J342" s="45"/>
      <c r="K342" s="45"/>
      <c r="L342" s="45"/>
      <c r="M342" s="45"/>
      <c r="N342" s="45"/>
      <c r="O342" s="77"/>
      <c r="P342" s="77"/>
      <c r="Q342" s="77"/>
      <c r="R342" s="77"/>
      <c r="S342" s="77"/>
      <c r="T342" s="77"/>
      <c r="U342" s="77"/>
      <c r="V342" s="77"/>
      <c r="W342" s="77"/>
    </row>
    <row r="343" spans="1:23" ht="13.2" x14ac:dyDescent="0.25">
      <c r="A343" s="13">
        <v>135</v>
      </c>
      <c r="B343" s="22" t="s">
        <v>674</v>
      </c>
      <c r="C343" s="19"/>
      <c r="D343" s="19" t="s">
        <v>95</v>
      </c>
      <c r="E343" s="13" t="s">
        <v>32</v>
      </c>
      <c r="F343" s="13">
        <v>500</v>
      </c>
      <c r="G343" s="46"/>
      <c r="H343" s="46"/>
      <c r="I343" s="46"/>
      <c r="J343" s="46"/>
      <c r="K343" s="46"/>
      <c r="L343" s="46"/>
      <c r="M343" s="46"/>
      <c r="N343" s="46"/>
      <c r="O343" s="77"/>
      <c r="P343" s="77"/>
      <c r="Q343" s="77"/>
      <c r="R343" s="77"/>
      <c r="S343" s="77"/>
      <c r="T343" s="77"/>
      <c r="U343" s="77"/>
      <c r="V343" s="77"/>
      <c r="W343" s="77"/>
    </row>
    <row r="344" spans="1:23" ht="13.2" x14ac:dyDescent="0.25">
      <c r="A344" s="13">
        <v>136</v>
      </c>
      <c r="B344" s="22" t="s">
        <v>675</v>
      </c>
      <c r="C344" s="19"/>
      <c r="D344" s="19" t="s">
        <v>33</v>
      </c>
      <c r="E344" s="13" t="s">
        <v>32</v>
      </c>
      <c r="F344" s="13">
        <v>0</v>
      </c>
      <c r="G344" s="46"/>
      <c r="H344" s="46"/>
      <c r="I344" s="46"/>
      <c r="J344" s="46"/>
      <c r="K344" s="46"/>
      <c r="L344" s="46"/>
      <c r="M344" s="46"/>
      <c r="N344" s="46"/>
      <c r="O344" s="77"/>
      <c r="P344" s="77"/>
      <c r="Q344" s="77"/>
      <c r="R344" s="77"/>
      <c r="S344" s="77"/>
      <c r="T344" s="77"/>
      <c r="U344" s="77"/>
      <c r="V344" s="77"/>
      <c r="W344" s="77"/>
    </row>
    <row r="345" spans="1:23" ht="13.2" x14ac:dyDescent="0.25">
      <c r="A345" s="13">
        <v>137</v>
      </c>
      <c r="B345" s="22" t="s">
        <v>676</v>
      </c>
      <c r="C345" s="48"/>
      <c r="D345" s="48"/>
      <c r="E345" s="13" t="s">
        <v>32</v>
      </c>
      <c r="F345" s="13">
        <v>1700</v>
      </c>
      <c r="G345" s="46"/>
      <c r="H345" s="46"/>
      <c r="I345" s="46"/>
      <c r="J345" s="46"/>
      <c r="K345" s="46"/>
      <c r="L345" s="46"/>
      <c r="M345" s="46"/>
      <c r="N345" s="46"/>
      <c r="O345" s="77"/>
      <c r="P345" s="77"/>
      <c r="Q345" s="77"/>
      <c r="R345" s="77"/>
      <c r="S345" s="77"/>
      <c r="T345" s="77"/>
      <c r="U345" s="77"/>
      <c r="V345" s="77"/>
      <c r="W345" s="77"/>
    </row>
    <row r="346" spans="1:23" ht="13.2" x14ac:dyDescent="0.25">
      <c r="A346" s="13">
        <v>138</v>
      </c>
      <c r="B346" s="22" t="s">
        <v>677</v>
      </c>
      <c r="C346" s="48"/>
      <c r="D346" s="48"/>
      <c r="E346" s="13" t="s">
        <v>32</v>
      </c>
      <c r="F346" s="13">
        <v>750</v>
      </c>
      <c r="G346" s="46"/>
      <c r="H346" s="46"/>
      <c r="I346" s="46"/>
      <c r="J346" s="46"/>
      <c r="K346" s="46"/>
      <c r="L346" s="46"/>
      <c r="M346" s="46"/>
      <c r="N346" s="46"/>
      <c r="O346" s="77"/>
      <c r="P346" s="77"/>
      <c r="Q346" s="77"/>
      <c r="R346" s="77"/>
      <c r="S346" s="77"/>
      <c r="T346" s="77"/>
      <c r="U346" s="77"/>
      <c r="V346" s="77"/>
      <c r="W346" s="77"/>
    </row>
    <row r="347" spans="1:23" ht="13.2" x14ac:dyDescent="0.25">
      <c r="A347" s="13">
        <v>139</v>
      </c>
      <c r="B347" s="22" t="s">
        <v>678</v>
      </c>
      <c r="C347" s="19"/>
      <c r="D347" s="19" t="s">
        <v>255</v>
      </c>
      <c r="E347" s="13" t="s">
        <v>32</v>
      </c>
      <c r="F347" s="13">
        <v>0</v>
      </c>
      <c r="G347" s="46"/>
      <c r="H347" s="46"/>
      <c r="I347" s="46"/>
      <c r="J347" s="46"/>
      <c r="K347" s="46"/>
      <c r="L347" s="46"/>
      <c r="M347" s="46"/>
      <c r="N347" s="46"/>
      <c r="O347" s="77"/>
      <c r="P347" s="77"/>
      <c r="Q347" s="77"/>
      <c r="R347" s="77"/>
      <c r="S347" s="77"/>
      <c r="T347" s="77"/>
      <c r="U347" s="77"/>
      <c r="V347" s="77"/>
      <c r="W347" s="77"/>
    </row>
    <row r="348" spans="1:23" ht="13.2" x14ac:dyDescent="0.25">
      <c r="A348" s="13">
        <v>140</v>
      </c>
      <c r="B348" s="22" t="s">
        <v>679</v>
      </c>
      <c r="C348" s="19"/>
      <c r="D348" s="19" t="s">
        <v>255</v>
      </c>
      <c r="E348" s="13" t="s">
        <v>32</v>
      </c>
      <c r="F348" s="13">
        <v>7440</v>
      </c>
      <c r="G348" s="46"/>
      <c r="H348" s="46"/>
      <c r="I348" s="46"/>
      <c r="J348" s="46"/>
      <c r="K348" s="46"/>
      <c r="L348" s="46"/>
      <c r="M348" s="46"/>
      <c r="N348" s="46"/>
      <c r="O348" s="77"/>
      <c r="P348" s="77"/>
      <c r="Q348" s="77"/>
      <c r="R348" s="77"/>
      <c r="S348" s="77"/>
      <c r="T348" s="77"/>
      <c r="U348" s="77"/>
      <c r="V348" s="77"/>
      <c r="W348" s="77"/>
    </row>
    <row r="349" spans="1:23" ht="13.2" x14ac:dyDescent="0.25">
      <c r="A349" s="13">
        <v>141</v>
      </c>
      <c r="B349" s="22" t="s">
        <v>680</v>
      </c>
      <c r="C349" s="48"/>
      <c r="D349" s="48"/>
      <c r="E349" s="13" t="s">
        <v>32</v>
      </c>
      <c r="F349" s="13">
        <v>400</v>
      </c>
      <c r="G349" s="46"/>
      <c r="H349" s="46"/>
      <c r="I349" s="46"/>
      <c r="J349" s="46"/>
      <c r="K349" s="46"/>
      <c r="L349" s="46"/>
      <c r="M349" s="46"/>
      <c r="N349" s="46"/>
      <c r="O349" s="77"/>
      <c r="P349" s="77"/>
      <c r="Q349" s="77"/>
      <c r="R349" s="77"/>
      <c r="S349" s="77"/>
      <c r="T349" s="77"/>
      <c r="U349" s="77"/>
      <c r="V349" s="77"/>
      <c r="W349" s="77"/>
    </row>
    <row r="350" spans="1:23" ht="13.2" x14ac:dyDescent="0.25">
      <c r="A350" s="13">
        <v>142</v>
      </c>
      <c r="B350" s="22" t="s">
        <v>681</v>
      </c>
      <c r="C350" s="48"/>
      <c r="D350" s="48"/>
      <c r="E350" s="13" t="s">
        <v>32</v>
      </c>
      <c r="F350" s="13">
        <v>480</v>
      </c>
      <c r="G350" s="46"/>
      <c r="H350" s="46"/>
      <c r="I350" s="46"/>
      <c r="J350" s="46"/>
      <c r="K350" s="46"/>
      <c r="L350" s="46"/>
      <c r="M350" s="46"/>
      <c r="N350" s="46"/>
      <c r="O350" s="77"/>
      <c r="P350" s="77"/>
      <c r="Q350" s="77"/>
      <c r="R350" s="77"/>
      <c r="S350" s="77"/>
      <c r="T350" s="77"/>
      <c r="U350" s="77"/>
      <c r="V350" s="77"/>
      <c r="W350" s="77"/>
    </row>
    <row r="351" spans="1:23" ht="13.2" x14ac:dyDescent="0.25">
      <c r="A351" s="13">
        <v>143</v>
      </c>
      <c r="B351" s="22" t="s">
        <v>682</v>
      </c>
      <c r="C351" s="48"/>
      <c r="D351" s="48"/>
      <c r="E351" s="13" t="s">
        <v>32</v>
      </c>
      <c r="F351" s="13">
        <v>70</v>
      </c>
      <c r="G351" s="46"/>
      <c r="H351" s="46"/>
      <c r="I351" s="46"/>
      <c r="J351" s="46"/>
      <c r="K351" s="46"/>
      <c r="L351" s="46"/>
      <c r="M351" s="46"/>
      <c r="N351" s="46"/>
      <c r="O351" s="77"/>
      <c r="P351" s="77"/>
      <c r="Q351" s="77"/>
      <c r="R351" s="77"/>
      <c r="S351" s="77"/>
      <c r="T351" s="77"/>
      <c r="U351" s="77"/>
      <c r="V351" s="77"/>
      <c r="W351" s="77"/>
    </row>
    <row r="352" spans="1:23" ht="13.2" x14ac:dyDescent="0.25">
      <c r="A352" s="13">
        <v>144</v>
      </c>
      <c r="B352" s="22" t="s">
        <v>683</v>
      </c>
      <c r="C352" s="48"/>
      <c r="D352" s="48"/>
      <c r="E352" s="13" t="s">
        <v>32</v>
      </c>
      <c r="F352" s="13">
        <v>380</v>
      </c>
      <c r="G352" s="46"/>
      <c r="H352" s="46"/>
      <c r="I352" s="46"/>
      <c r="J352" s="46"/>
      <c r="K352" s="46"/>
      <c r="L352" s="46"/>
      <c r="M352" s="46"/>
      <c r="N352" s="46"/>
      <c r="O352" s="77"/>
      <c r="P352" s="77"/>
      <c r="Q352" s="77"/>
      <c r="R352" s="77"/>
      <c r="S352" s="77"/>
      <c r="T352" s="77"/>
      <c r="U352" s="77"/>
      <c r="V352" s="77"/>
      <c r="W352" s="77"/>
    </row>
    <row r="353" spans="1:23" ht="13.2" x14ac:dyDescent="0.25">
      <c r="A353" s="13">
        <v>145</v>
      </c>
      <c r="B353" s="22" t="s">
        <v>684</v>
      </c>
      <c r="C353" s="48"/>
      <c r="D353" s="48"/>
      <c r="E353" s="13" t="s">
        <v>32</v>
      </c>
      <c r="F353" s="13">
        <v>580</v>
      </c>
      <c r="G353" s="46"/>
      <c r="H353" s="46"/>
      <c r="I353" s="46"/>
      <c r="J353" s="46"/>
      <c r="K353" s="46"/>
      <c r="L353" s="46"/>
      <c r="M353" s="46"/>
      <c r="N353" s="46"/>
      <c r="O353" s="77"/>
      <c r="P353" s="77"/>
      <c r="Q353" s="77"/>
      <c r="R353" s="77"/>
      <c r="S353" s="77"/>
      <c r="T353" s="77"/>
      <c r="U353" s="77"/>
      <c r="V353" s="77"/>
      <c r="W353" s="77"/>
    </row>
    <row r="354" spans="1:23" ht="13.2" x14ac:dyDescent="0.25">
      <c r="A354" s="13">
        <v>146</v>
      </c>
      <c r="B354" s="22" t="s">
        <v>685</v>
      </c>
      <c r="C354" s="48"/>
      <c r="D354" s="48"/>
      <c r="E354" s="13" t="s">
        <v>32</v>
      </c>
      <c r="F354" s="13">
        <v>1600</v>
      </c>
      <c r="G354" s="46"/>
      <c r="H354" s="46"/>
      <c r="I354" s="46"/>
      <c r="J354" s="46"/>
      <c r="K354" s="46"/>
      <c r="L354" s="46"/>
      <c r="M354" s="46"/>
      <c r="N354" s="46"/>
      <c r="O354" s="77"/>
      <c r="P354" s="77"/>
      <c r="Q354" s="77"/>
      <c r="R354" s="77"/>
      <c r="S354" s="77"/>
      <c r="T354" s="77"/>
      <c r="U354" s="77"/>
      <c r="V354" s="77"/>
      <c r="W354" s="77"/>
    </row>
    <row r="355" spans="1:23" ht="13.2" x14ac:dyDescent="0.25">
      <c r="A355" s="13">
        <v>147</v>
      </c>
      <c r="B355" s="22" t="s">
        <v>686</v>
      </c>
      <c r="C355" s="48"/>
      <c r="D355" s="48"/>
      <c r="E355" s="13" t="s">
        <v>32</v>
      </c>
      <c r="F355" s="13">
        <v>200</v>
      </c>
      <c r="G355" s="46"/>
      <c r="H355" s="46"/>
      <c r="I355" s="46"/>
      <c r="J355" s="46"/>
      <c r="K355" s="46"/>
      <c r="L355" s="46"/>
      <c r="M355" s="46"/>
      <c r="N355" s="46"/>
      <c r="O355" s="77"/>
      <c r="P355" s="77"/>
      <c r="Q355" s="77"/>
      <c r="R355" s="77"/>
      <c r="S355" s="77"/>
      <c r="T355" s="77"/>
      <c r="U355" s="77"/>
      <c r="V355" s="77"/>
      <c r="W355" s="77"/>
    </row>
    <row r="356" spans="1:23" ht="13.2" x14ac:dyDescent="0.25">
      <c r="A356" s="13">
        <v>148</v>
      </c>
      <c r="B356" s="22" t="s">
        <v>687</v>
      </c>
      <c r="C356" s="48"/>
      <c r="D356" s="48"/>
      <c r="E356" s="13" t="s">
        <v>32</v>
      </c>
      <c r="F356" s="13">
        <v>232</v>
      </c>
      <c r="G356" s="46"/>
      <c r="H356" s="46"/>
      <c r="I356" s="46"/>
      <c r="J356" s="46"/>
      <c r="K356" s="46"/>
      <c r="L356" s="46"/>
      <c r="M356" s="46"/>
      <c r="N356" s="46"/>
      <c r="O356" s="77"/>
      <c r="P356" s="77"/>
      <c r="Q356" s="77"/>
      <c r="R356" s="77"/>
      <c r="S356" s="77"/>
      <c r="T356" s="77"/>
      <c r="U356" s="77"/>
      <c r="V356" s="77"/>
      <c r="W356" s="77"/>
    </row>
    <row r="357" spans="1:23" ht="13.2" x14ac:dyDescent="0.25">
      <c r="A357" s="13">
        <v>149</v>
      </c>
      <c r="B357" s="22" t="s">
        <v>688</v>
      </c>
      <c r="C357" s="48"/>
      <c r="D357" s="48"/>
      <c r="E357" s="13" t="s">
        <v>32</v>
      </c>
      <c r="F357" s="13">
        <v>1200</v>
      </c>
      <c r="G357" s="46"/>
      <c r="H357" s="46"/>
      <c r="I357" s="46"/>
      <c r="J357" s="46"/>
      <c r="K357" s="46"/>
      <c r="L357" s="46"/>
      <c r="M357" s="46"/>
      <c r="N357" s="46"/>
      <c r="O357" s="77"/>
      <c r="P357" s="77"/>
      <c r="Q357" s="77"/>
      <c r="R357" s="77"/>
      <c r="S357" s="77"/>
      <c r="T357" s="77"/>
      <c r="U357" s="77"/>
      <c r="V357" s="77"/>
      <c r="W357" s="77"/>
    </row>
    <row r="358" spans="1:23" ht="13.2" x14ac:dyDescent="0.25">
      <c r="A358" s="13">
        <v>150</v>
      </c>
      <c r="B358" s="22" t="s">
        <v>689</v>
      </c>
      <c r="C358" s="48"/>
      <c r="D358" s="48"/>
      <c r="E358" s="13" t="s">
        <v>32</v>
      </c>
      <c r="F358" s="52">
        <v>450</v>
      </c>
      <c r="G358" s="46"/>
      <c r="H358" s="46"/>
      <c r="I358" s="46"/>
      <c r="J358" s="46"/>
      <c r="K358" s="46"/>
      <c r="L358" s="46"/>
      <c r="M358" s="46"/>
      <c r="N358" s="46"/>
      <c r="O358" s="77"/>
      <c r="P358" s="77"/>
      <c r="Q358" s="77"/>
      <c r="R358" s="77"/>
      <c r="S358" s="77"/>
      <c r="T358" s="77"/>
      <c r="U358" s="77"/>
      <c r="V358" s="77"/>
      <c r="W358" s="77"/>
    </row>
    <row r="359" spans="1:23" ht="13.2" x14ac:dyDescent="0.25">
      <c r="A359" s="13">
        <v>151</v>
      </c>
      <c r="B359" s="22" t="s">
        <v>690</v>
      </c>
      <c r="C359" s="19"/>
      <c r="D359" s="19" t="s">
        <v>264</v>
      </c>
      <c r="E359" s="13" t="s">
        <v>32</v>
      </c>
      <c r="F359" s="52">
        <v>0</v>
      </c>
      <c r="G359" s="46"/>
      <c r="H359" s="46"/>
      <c r="I359" s="46"/>
      <c r="J359" s="46"/>
      <c r="K359" s="46"/>
      <c r="L359" s="46"/>
      <c r="M359" s="46"/>
      <c r="N359" s="46"/>
      <c r="O359" s="77"/>
      <c r="P359" s="77"/>
      <c r="Q359" s="77"/>
      <c r="R359" s="77"/>
      <c r="S359" s="77"/>
      <c r="T359" s="77"/>
      <c r="U359" s="77"/>
      <c r="V359" s="77"/>
      <c r="W359" s="77"/>
    </row>
    <row r="360" spans="1:23" ht="13.2" x14ac:dyDescent="0.25">
      <c r="A360" s="128">
        <v>152</v>
      </c>
      <c r="B360" s="22" t="s">
        <v>691</v>
      </c>
      <c r="C360" s="19"/>
      <c r="D360" s="19" t="s">
        <v>264</v>
      </c>
      <c r="E360" s="13" t="s">
        <v>32</v>
      </c>
      <c r="F360" s="13">
        <v>2683</v>
      </c>
      <c r="G360" s="46"/>
      <c r="H360" s="46"/>
      <c r="I360" s="46"/>
      <c r="J360" s="46"/>
      <c r="K360" s="46"/>
      <c r="L360" s="46"/>
      <c r="M360" s="46"/>
      <c r="N360" s="46"/>
      <c r="O360" s="77"/>
      <c r="P360" s="77"/>
      <c r="Q360" s="77"/>
      <c r="R360" s="77"/>
      <c r="S360" s="77"/>
      <c r="T360" s="77"/>
      <c r="U360" s="77"/>
      <c r="V360" s="77"/>
      <c r="W360" s="77"/>
    </row>
    <row r="361" spans="1:23" ht="13.2" x14ac:dyDescent="0.25">
      <c r="A361" s="128">
        <v>153</v>
      </c>
      <c r="B361" s="22" t="s">
        <v>692</v>
      </c>
      <c r="C361" s="48"/>
      <c r="D361" s="48"/>
      <c r="E361" s="13" t="s">
        <v>32</v>
      </c>
      <c r="F361" s="13">
        <v>480</v>
      </c>
      <c r="G361" s="46"/>
      <c r="H361" s="46"/>
      <c r="I361" s="46"/>
      <c r="J361" s="46"/>
      <c r="K361" s="46"/>
      <c r="L361" s="46"/>
      <c r="M361" s="46"/>
      <c r="N361" s="46"/>
      <c r="O361" s="77"/>
      <c r="P361" s="77"/>
      <c r="Q361" s="77"/>
      <c r="R361" s="77"/>
      <c r="S361" s="77"/>
      <c r="T361" s="77"/>
      <c r="U361" s="77"/>
      <c r="V361" s="77"/>
      <c r="W361" s="77"/>
    </row>
    <row r="362" spans="1:23" ht="13.2" x14ac:dyDescent="0.25">
      <c r="A362" s="13">
        <v>154</v>
      </c>
      <c r="B362" s="22" t="s">
        <v>693</v>
      </c>
      <c r="C362" s="48"/>
      <c r="D362" s="48"/>
      <c r="E362" s="13" t="s">
        <v>32</v>
      </c>
      <c r="F362" s="52">
        <v>30</v>
      </c>
      <c r="G362" s="46"/>
      <c r="H362" s="46"/>
      <c r="I362" s="46"/>
      <c r="J362" s="46"/>
      <c r="K362" s="46"/>
      <c r="L362" s="46"/>
      <c r="M362" s="46"/>
      <c r="N362" s="46"/>
      <c r="O362" s="77"/>
      <c r="P362" s="77"/>
      <c r="Q362" s="77"/>
      <c r="R362" s="77"/>
      <c r="S362" s="77"/>
      <c r="T362" s="77"/>
      <c r="U362" s="77"/>
      <c r="V362" s="77"/>
      <c r="W362" s="77"/>
    </row>
    <row r="363" spans="1:23" ht="13.2" x14ac:dyDescent="0.25">
      <c r="A363" s="13">
        <v>155</v>
      </c>
      <c r="B363" s="22" t="s">
        <v>694</v>
      </c>
      <c r="C363" s="48"/>
      <c r="D363" s="48"/>
      <c r="E363" s="13" t="s">
        <v>32</v>
      </c>
      <c r="F363" s="13">
        <v>1100</v>
      </c>
      <c r="G363" s="46"/>
      <c r="H363" s="46"/>
      <c r="I363" s="80"/>
      <c r="J363" s="80"/>
      <c r="K363" s="80"/>
      <c r="L363" s="80"/>
      <c r="M363" s="80"/>
      <c r="N363" s="46"/>
      <c r="O363" s="77"/>
      <c r="P363" s="77"/>
      <c r="Q363" s="77"/>
      <c r="R363" s="77"/>
      <c r="S363" s="77"/>
      <c r="T363" s="77"/>
      <c r="U363" s="77"/>
      <c r="V363" s="77"/>
      <c r="W363" s="77"/>
    </row>
    <row r="364" spans="1:23" ht="13.2" x14ac:dyDescent="0.25">
      <c r="A364" s="13">
        <v>156</v>
      </c>
      <c r="B364" s="22" t="s">
        <v>695</v>
      </c>
      <c r="C364" s="48"/>
      <c r="D364" s="48"/>
      <c r="E364" s="13" t="s">
        <v>32</v>
      </c>
      <c r="F364" s="13">
        <v>2330</v>
      </c>
      <c r="G364" s="46"/>
      <c r="H364" s="46"/>
      <c r="I364" s="46"/>
      <c r="J364" s="46"/>
      <c r="K364" s="46"/>
      <c r="L364" s="46"/>
      <c r="M364" s="46"/>
      <c r="N364" s="46"/>
      <c r="O364" s="77"/>
      <c r="P364" s="77"/>
      <c r="Q364" s="77"/>
      <c r="R364" s="77"/>
      <c r="S364" s="77"/>
      <c r="T364" s="77"/>
      <c r="U364" s="77"/>
      <c r="V364" s="77"/>
      <c r="W364" s="77"/>
    </row>
    <row r="365" spans="1:23" ht="13.2" x14ac:dyDescent="0.25">
      <c r="A365" s="13">
        <v>157</v>
      </c>
      <c r="B365" s="22" t="s">
        <v>696</v>
      </c>
      <c r="C365" s="48"/>
      <c r="D365" s="48"/>
      <c r="E365" s="13" t="s">
        <v>32</v>
      </c>
      <c r="F365" s="13">
        <v>4040</v>
      </c>
      <c r="G365" s="46"/>
      <c r="H365" s="46"/>
      <c r="I365" s="80"/>
      <c r="J365" s="80"/>
      <c r="K365" s="80"/>
      <c r="L365" s="80"/>
      <c r="M365" s="80"/>
      <c r="N365" s="46"/>
      <c r="O365" s="77"/>
      <c r="P365" s="77"/>
      <c r="Q365" s="77"/>
      <c r="R365" s="77"/>
      <c r="S365" s="77"/>
      <c r="T365" s="77"/>
      <c r="U365" s="77"/>
      <c r="V365" s="77"/>
      <c r="W365" s="77"/>
    </row>
    <row r="366" spans="1:23" ht="13.2" x14ac:dyDescent="0.25">
      <c r="A366" s="13">
        <v>158</v>
      </c>
      <c r="B366" s="22" t="s">
        <v>697</v>
      </c>
      <c r="C366" s="48"/>
      <c r="D366" s="48"/>
      <c r="E366" s="13" t="s">
        <v>32</v>
      </c>
      <c r="F366" s="13">
        <v>0</v>
      </c>
      <c r="G366" s="46"/>
      <c r="H366" s="46"/>
      <c r="I366" s="80"/>
      <c r="J366" s="80"/>
      <c r="K366" s="80"/>
      <c r="L366" s="80"/>
      <c r="M366" s="80"/>
      <c r="N366" s="46"/>
      <c r="O366" s="77"/>
      <c r="P366" s="77"/>
      <c r="Q366" s="77"/>
      <c r="R366" s="77"/>
      <c r="S366" s="77"/>
      <c r="T366" s="77"/>
      <c r="U366" s="77"/>
      <c r="V366" s="77"/>
      <c r="W366" s="77"/>
    </row>
    <row r="367" spans="1:23" ht="13.2" x14ac:dyDescent="0.25">
      <c r="A367" s="13">
        <v>159</v>
      </c>
      <c r="B367" s="22" t="s">
        <v>698</v>
      </c>
      <c r="C367" s="48"/>
      <c r="D367" s="48"/>
      <c r="E367" s="13" t="s">
        <v>32</v>
      </c>
      <c r="F367" s="13">
        <v>250</v>
      </c>
      <c r="G367" s="46"/>
      <c r="H367" s="46"/>
      <c r="I367" s="46"/>
      <c r="J367" s="46"/>
      <c r="K367" s="46"/>
      <c r="L367" s="46"/>
      <c r="M367" s="46"/>
      <c r="N367" s="46"/>
      <c r="O367" s="77"/>
      <c r="P367" s="77"/>
      <c r="Q367" s="77"/>
      <c r="R367" s="77"/>
      <c r="S367" s="77"/>
      <c r="T367" s="77"/>
      <c r="U367" s="77"/>
      <c r="V367" s="77"/>
      <c r="W367" s="77"/>
    </row>
    <row r="368" spans="1:23" ht="13.2" x14ac:dyDescent="0.25">
      <c r="A368" s="13">
        <v>160</v>
      </c>
      <c r="B368" s="22" t="s">
        <v>699</v>
      </c>
      <c r="C368" s="19"/>
      <c r="D368" s="19" t="s">
        <v>273</v>
      </c>
      <c r="E368" s="13" t="s">
        <v>32</v>
      </c>
      <c r="F368" s="46"/>
      <c r="G368" s="46"/>
      <c r="H368" s="46"/>
      <c r="I368" s="46"/>
      <c r="J368" s="46"/>
      <c r="K368" s="46"/>
      <c r="L368" s="46"/>
      <c r="M368" s="46"/>
      <c r="N368" s="46"/>
      <c r="O368" s="77"/>
      <c r="P368" s="77"/>
      <c r="Q368" s="77"/>
      <c r="R368" s="77"/>
      <c r="S368" s="77"/>
      <c r="T368" s="77"/>
      <c r="U368" s="77"/>
      <c r="V368" s="77"/>
      <c r="W368" s="77"/>
    </row>
    <row r="369" spans="1:23" ht="13.2" x14ac:dyDescent="0.25">
      <c r="A369" s="13">
        <v>161</v>
      </c>
      <c r="B369" s="22" t="s">
        <v>700</v>
      </c>
      <c r="C369" s="19"/>
      <c r="D369" s="19" t="s">
        <v>275</v>
      </c>
      <c r="E369" s="13" t="s">
        <v>32</v>
      </c>
      <c r="F369" s="46"/>
      <c r="G369" s="46"/>
      <c r="H369" s="46"/>
      <c r="I369" s="46"/>
      <c r="J369" s="46"/>
      <c r="K369" s="46"/>
      <c r="L369" s="46"/>
      <c r="M369" s="46"/>
      <c r="N369" s="46"/>
      <c r="O369" s="77"/>
      <c r="P369" s="77"/>
      <c r="Q369" s="77"/>
      <c r="R369" s="77"/>
      <c r="S369" s="77"/>
      <c r="T369" s="77"/>
      <c r="U369" s="77"/>
      <c r="V369" s="77"/>
      <c r="W369" s="77"/>
    </row>
    <row r="370" spans="1:23" ht="13.2" x14ac:dyDescent="0.25">
      <c r="A370" s="13">
        <v>162</v>
      </c>
      <c r="B370" s="22" t="s">
        <v>701</v>
      </c>
      <c r="C370" s="19"/>
      <c r="D370" s="19" t="s">
        <v>279</v>
      </c>
      <c r="E370" s="13" t="s">
        <v>32</v>
      </c>
      <c r="F370" s="46"/>
      <c r="G370" s="46"/>
      <c r="H370" s="46"/>
      <c r="I370" s="46"/>
      <c r="J370" s="13">
        <v>20</v>
      </c>
      <c r="K370" s="13">
        <v>20</v>
      </c>
      <c r="L370" s="13">
        <v>567</v>
      </c>
      <c r="M370" s="13">
        <v>885</v>
      </c>
      <c r="N370" s="46"/>
      <c r="O370" s="77"/>
      <c r="P370" s="77"/>
      <c r="Q370" s="77"/>
      <c r="R370" s="77"/>
      <c r="S370" s="77"/>
      <c r="T370" s="77"/>
      <c r="U370" s="77"/>
      <c r="V370" s="77"/>
      <c r="W370" s="77"/>
    </row>
    <row r="371" spans="1:23" ht="13.2" x14ac:dyDescent="0.25">
      <c r="A371" s="27">
        <v>163</v>
      </c>
      <c r="B371" s="22" t="s">
        <v>702</v>
      </c>
      <c r="C371" s="19"/>
      <c r="D371" s="19" t="s">
        <v>282</v>
      </c>
      <c r="E371" s="13" t="s">
        <v>32</v>
      </c>
      <c r="F371" s="45"/>
      <c r="G371" s="45"/>
      <c r="H371" s="45"/>
      <c r="I371" s="45"/>
      <c r="J371" s="45"/>
      <c r="K371" s="45"/>
      <c r="L371" s="45"/>
      <c r="M371" s="45"/>
      <c r="N371" s="45"/>
      <c r="O371" s="77"/>
      <c r="P371" s="77"/>
      <c r="Q371" s="77"/>
      <c r="R371" s="77"/>
      <c r="S371" s="77"/>
      <c r="T371" s="77"/>
      <c r="U371" s="77"/>
      <c r="V371" s="77"/>
      <c r="W371" s="77"/>
    </row>
    <row r="372" spans="1:23" ht="13.2" x14ac:dyDescent="0.25">
      <c r="A372" s="27">
        <v>164</v>
      </c>
      <c r="B372" s="22" t="s">
        <v>703</v>
      </c>
      <c r="C372" s="19"/>
      <c r="D372" s="19" t="s">
        <v>282</v>
      </c>
      <c r="E372" s="13" t="s">
        <v>32</v>
      </c>
      <c r="F372" s="45"/>
      <c r="G372" s="45"/>
      <c r="H372" s="45"/>
      <c r="I372" s="45"/>
      <c r="J372" s="45"/>
      <c r="K372" s="45"/>
      <c r="L372" s="45"/>
      <c r="M372" s="45"/>
      <c r="N372" s="45"/>
      <c r="O372" s="77"/>
      <c r="P372" s="77"/>
      <c r="Q372" s="77"/>
      <c r="R372" s="77"/>
      <c r="S372" s="77"/>
      <c r="T372" s="77"/>
      <c r="U372" s="77"/>
      <c r="V372" s="77"/>
      <c r="W372" s="77"/>
    </row>
    <row r="373" spans="1:23" ht="13.2" x14ac:dyDescent="0.25">
      <c r="A373" s="27">
        <v>165</v>
      </c>
      <c r="B373" s="22" t="s">
        <v>704</v>
      </c>
      <c r="C373" s="19"/>
      <c r="D373" s="19" t="s">
        <v>282</v>
      </c>
      <c r="E373" s="13" t="s">
        <v>32</v>
      </c>
      <c r="F373" s="45"/>
      <c r="G373" s="45"/>
      <c r="H373" s="45"/>
      <c r="I373" s="45"/>
      <c r="J373" s="45"/>
      <c r="K373" s="45"/>
      <c r="L373" s="45"/>
      <c r="M373" s="45"/>
      <c r="N373" s="45"/>
      <c r="O373" s="77"/>
      <c r="P373" s="77"/>
      <c r="Q373" s="77"/>
      <c r="R373" s="77"/>
      <c r="S373" s="77"/>
      <c r="T373" s="77"/>
      <c r="U373" s="77"/>
      <c r="V373" s="77"/>
      <c r="W373" s="77"/>
    </row>
    <row r="374" spans="1:23" ht="13.2" x14ac:dyDescent="0.25">
      <c r="A374" s="13">
        <v>166</v>
      </c>
      <c r="B374" s="22" t="s">
        <v>705</v>
      </c>
      <c r="C374" s="19"/>
      <c r="D374" s="19" t="s">
        <v>286</v>
      </c>
      <c r="E374" s="13" t="s">
        <v>32</v>
      </c>
      <c r="F374" s="46"/>
      <c r="G374" s="46"/>
      <c r="H374" s="46"/>
      <c r="I374" s="13">
        <v>400</v>
      </c>
      <c r="J374" s="13">
        <v>0</v>
      </c>
      <c r="K374" s="13">
        <v>0</v>
      </c>
      <c r="L374" s="13">
        <v>0</v>
      </c>
      <c r="M374" s="13">
        <v>0</v>
      </c>
      <c r="N374" s="27">
        <v>400</v>
      </c>
      <c r="O374" s="77"/>
      <c r="P374" s="77"/>
      <c r="Q374" s="77"/>
      <c r="R374" s="77"/>
      <c r="S374" s="77"/>
      <c r="T374" s="77"/>
      <c r="U374" s="77"/>
      <c r="V374" s="77"/>
      <c r="W374" s="77"/>
    </row>
    <row r="375" spans="1:23" ht="13.2" x14ac:dyDescent="0.25">
      <c r="A375" s="13">
        <v>167</v>
      </c>
      <c r="B375" s="22" t="s">
        <v>706</v>
      </c>
      <c r="C375" s="19"/>
      <c r="D375" s="19" t="s">
        <v>286</v>
      </c>
      <c r="E375" s="13" t="s">
        <v>32</v>
      </c>
      <c r="F375" s="13">
        <v>896</v>
      </c>
      <c r="G375" s="46"/>
      <c r="H375" s="46"/>
      <c r="I375" s="46"/>
      <c r="J375" s="46"/>
      <c r="K375" s="46"/>
      <c r="L375" s="46"/>
      <c r="M375" s="46"/>
      <c r="N375" s="46"/>
      <c r="O375" s="77"/>
      <c r="P375" s="77"/>
      <c r="Q375" s="77"/>
      <c r="R375" s="77"/>
      <c r="S375" s="77"/>
      <c r="T375" s="77"/>
      <c r="U375" s="77"/>
      <c r="V375" s="77"/>
      <c r="W375" s="77"/>
    </row>
    <row r="376" spans="1:23" ht="13.2" x14ac:dyDescent="0.25">
      <c r="A376" s="13">
        <v>168</v>
      </c>
      <c r="B376" s="22" t="s">
        <v>707</v>
      </c>
      <c r="C376" s="50"/>
      <c r="D376" s="50" t="s">
        <v>287</v>
      </c>
      <c r="E376" s="13" t="s">
        <v>32</v>
      </c>
      <c r="F376" s="80"/>
      <c r="G376" s="80"/>
      <c r="H376" s="80"/>
      <c r="I376" s="52">
        <v>2680</v>
      </c>
      <c r="J376" s="52">
        <v>4800</v>
      </c>
      <c r="K376" s="52">
        <v>3970</v>
      </c>
      <c r="L376" s="52">
        <v>3900</v>
      </c>
      <c r="M376" s="80"/>
      <c r="N376" s="80"/>
      <c r="O376" s="77"/>
      <c r="P376" s="77"/>
      <c r="Q376" s="77"/>
      <c r="R376" s="77"/>
      <c r="S376" s="77"/>
      <c r="T376" s="77"/>
      <c r="U376" s="77"/>
      <c r="V376" s="77"/>
      <c r="W376" s="77"/>
    </row>
    <row r="377" spans="1:23" ht="13.2" x14ac:dyDescent="0.25">
      <c r="A377" s="13">
        <v>169</v>
      </c>
      <c r="B377" s="22" t="s">
        <v>708</v>
      </c>
      <c r="C377" s="51"/>
      <c r="D377" s="51" t="s">
        <v>287</v>
      </c>
      <c r="E377" s="13" t="s">
        <v>32</v>
      </c>
      <c r="F377" s="80"/>
      <c r="G377" s="80"/>
      <c r="H377" s="52">
        <v>1000</v>
      </c>
      <c r="I377" s="52">
        <v>2740</v>
      </c>
      <c r="J377" s="52">
        <v>2000</v>
      </c>
      <c r="K377" s="52">
        <v>23557</v>
      </c>
      <c r="L377" s="52">
        <v>1040</v>
      </c>
      <c r="M377" s="80"/>
      <c r="N377" s="80"/>
      <c r="O377" s="77"/>
      <c r="P377" s="77"/>
      <c r="Q377" s="77"/>
      <c r="R377" s="77"/>
      <c r="S377" s="77"/>
      <c r="T377" s="77"/>
      <c r="U377" s="77"/>
      <c r="V377" s="77"/>
      <c r="W377" s="77"/>
    </row>
    <row r="378" spans="1:23" ht="13.2" x14ac:dyDescent="0.25">
      <c r="A378" s="13">
        <v>170</v>
      </c>
      <c r="B378" s="22" t="s">
        <v>709</v>
      </c>
      <c r="C378" s="51"/>
      <c r="D378" s="51" t="s">
        <v>287</v>
      </c>
      <c r="E378" s="13" t="s">
        <v>32</v>
      </c>
      <c r="F378" s="80"/>
      <c r="G378" s="80"/>
      <c r="H378" s="52">
        <v>1430</v>
      </c>
      <c r="I378" s="52">
        <v>1690</v>
      </c>
      <c r="J378" s="52">
        <v>2800</v>
      </c>
      <c r="K378" s="52">
        <v>1126</v>
      </c>
      <c r="L378" s="52">
        <v>1050</v>
      </c>
      <c r="M378" s="80"/>
      <c r="N378" s="80"/>
      <c r="O378" s="77"/>
      <c r="P378" s="77"/>
      <c r="Q378" s="77"/>
      <c r="R378" s="77"/>
      <c r="S378" s="77"/>
      <c r="T378" s="77"/>
      <c r="U378" s="77"/>
      <c r="V378" s="77"/>
      <c r="W378" s="77"/>
    </row>
    <row r="379" spans="1:23" ht="13.2" x14ac:dyDescent="0.25">
      <c r="A379" s="13">
        <v>171</v>
      </c>
      <c r="B379" s="22" t="s">
        <v>710</v>
      </c>
      <c r="C379" s="51"/>
      <c r="D379" s="51" t="s">
        <v>287</v>
      </c>
      <c r="E379" s="13" t="s">
        <v>32</v>
      </c>
      <c r="F379" s="80"/>
      <c r="G379" s="80"/>
      <c r="H379" s="80"/>
      <c r="I379" s="80"/>
      <c r="J379" s="80"/>
      <c r="K379" s="80"/>
      <c r="L379" s="80"/>
      <c r="M379" s="80"/>
      <c r="N379" s="80"/>
      <c r="O379" s="77"/>
      <c r="P379" s="77"/>
      <c r="Q379" s="77"/>
      <c r="R379" s="77"/>
      <c r="S379" s="77"/>
      <c r="T379" s="77"/>
      <c r="U379" s="77"/>
      <c r="V379" s="77"/>
      <c r="W379" s="77"/>
    </row>
    <row r="380" spans="1:23" ht="13.2" x14ac:dyDescent="0.25">
      <c r="A380" s="13">
        <v>172</v>
      </c>
      <c r="B380" s="22" t="s">
        <v>711</v>
      </c>
      <c r="C380" s="51"/>
      <c r="D380" s="51" t="s">
        <v>287</v>
      </c>
      <c r="E380" s="13" t="s">
        <v>32</v>
      </c>
      <c r="F380" s="80"/>
      <c r="G380" s="80"/>
      <c r="H380" s="80"/>
      <c r="I380" s="80"/>
      <c r="J380" s="80"/>
      <c r="K380" s="80"/>
      <c r="L380" s="80"/>
      <c r="M380" s="80"/>
      <c r="N380" s="80"/>
      <c r="O380" s="77"/>
      <c r="P380" s="77"/>
      <c r="Q380" s="77"/>
      <c r="R380" s="77"/>
      <c r="S380" s="77"/>
      <c r="T380" s="77"/>
      <c r="U380" s="77"/>
      <c r="V380" s="77"/>
      <c r="W380" s="77"/>
    </row>
    <row r="381" spans="1:23" ht="13.2" x14ac:dyDescent="0.25">
      <c r="A381" s="13">
        <v>173</v>
      </c>
      <c r="B381" s="22" t="s">
        <v>712</v>
      </c>
      <c r="C381" s="51"/>
      <c r="D381" s="51" t="s">
        <v>287</v>
      </c>
      <c r="E381" s="13" t="s">
        <v>32</v>
      </c>
      <c r="F381" s="80"/>
      <c r="G381" s="80"/>
      <c r="H381" s="80"/>
      <c r="I381" s="80"/>
      <c r="J381" s="80"/>
      <c r="K381" s="80"/>
      <c r="L381" s="80"/>
      <c r="M381" s="80"/>
      <c r="N381" s="80"/>
      <c r="O381" s="77"/>
      <c r="P381" s="77"/>
      <c r="Q381" s="77"/>
      <c r="R381" s="77"/>
      <c r="S381" s="77"/>
      <c r="T381" s="77"/>
      <c r="U381" s="77"/>
      <c r="V381" s="77"/>
      <c r="W381" s="77"/>
    </row>
    <row r="382" spans="1:23" ht="13.2" x14ac:dyDescent="0.25">
      <c r="A382" s="13">
        <v>174</v>
      </c>
      <c r="B382" s="22" t="s">
        <v>713</v>
      </c>
      <c r="C382" s="51"/>
      <c r="D382" s="51" t="s">
        <v>287</v>
      </c>
      <c r="E382" s="13" t="s">
        <v>32</v>
      </c>
      <c r="F382" s="80"/>
      <c r="G382" s="80"/>
      <c r="H382" s="80"/>
      <c r="I382" s="80"/>
      <c r="J382" s="80"/>
      <c r="K382" s="80"/>
      <c r="L382" s="80"/>
      <c r="M382" s="80"/>
      <c r="N382" s="80"/>
      <c r="O382" s="77"/>
      <c r="P382" s="77"/>
      <c r="Q382" s="77"/>
      <c r="R382" s="77"/>
      <c r="S382" s="77"/>
      <c r="T382" s="77"/>
      <c r="U382" s="77"/>
      <c r="V382" s="77"/>
      <c r="W382" s="77"/>
    </row>
    <row r="383" spans="1:23" ht="13.2" x14ac:dyDescent="0.25">
      <c r="A383" s="13">
        <v>175</v>
      </c>
      <c r="B383" s="22" t="s">
        <v>714</v>
      </c>
      <c r="C383" s="51"/>
      <c r="D383" s="51" t="s">
        <v>287</v>
      </c>
      <c r="E383" s="13" t="s">
        <v>32</v>
      </c>
      <c r="F383" s="80"/>
      <c r="G383" s="80"/>
      <c r="H383" s="80"/>
      <c r="I383" s="80"/>
      <c r="J383" s="80"/>
      <c r="K383" s="80"/>
      <c r="L383" s="80"/>
      <c r="M383" s="80"/>
      <c r="N383" s="80"/>
      <c r="O383" s="77"/>
      <c r="P383" s="77"/>
      <c r="Q383" s="77"/>
      <c r="R383" s="77"/>
      <c r="S383" s="77"/>
      <c r="T383" s="77"/>
      <c r="U383" s="77"/>
      <c r="V383" s="77"/>
      <c r="W383" s="77"/>
    </row>
    <row r="384" spans="1:23" ht="13.2" x14ac:dyDescent="0.25">
      <c r="A384" s="13">
        <v>176</v>
      </c>
      <c r="B384" s="22" t="s">
        <v>715</v>
      </c>
      <c r="C384" s="51"/>
      <c r="D384" s="51" t="s">
        <v>287</v>
      </c>
      <c r="E384" s="13" t="s">
        <v>32</v>
      </c>
      <c r="F384" s="80"/>
      <c r="G384" s="80"/>
      <c r="H384" s="52">
        <v>1910</v>
      </c>
      <c r="I384" s="52">
        <v>2300</v>
      </c>
      <c r="J384" s="52">
        <v>3060</v>
      </c>
      <c r="K384" s="52">
        <v>3540</v>
      </c>
      <c r="L384" s="52">
        <v>1330</v>
      </c>
      <c r="M384" s="80"/>
      <c r="N384" s="80"/>
      <c r="O384" s="77"/>
      <c r="P384" s="77"/>
      <c r="Q384" s="77"/>
      <c r="R384" s="77"/>
      <c r="S384" s="77"/>
      <c r="T384" s="77"/>
      <c r="U384" s="77"/>
      <c r="V384" s="77"/>
      <c r="W384" s="77"/>
    </row>
    <row r="385" spans="1:23" ht="13.2" x14ac:dyDescent="0.25">
      <c r="A385" s="27">
        <v>177</v>
      </c>
      <c r="B385" s="22" t="s">
        <v>716</v>
      </c>
      <c r="C385" s="19"/>
      <c r="D385" s="19" t="s">
        <v>304</v>
      </c>
      <c r="E385" s="13" t="s">
        <v>32</v>
      </c>
      <c r="F385" s="45"/>
      <c r="G385" s="45"/>
      <c r="H385" s="45"/>
      <c r="I385" s="45"/>
      <c r="J385" s="45"/>
      <c r="K385" s="45"/>
      <c r="L385" s="45"/>
      <c r="M385" s="45"/>
      <c r="N385" s="45"/>
      <c r="O385" s="77"/>
      <c r="P385" s="77"/>
      <c r="Q385" s="77"/>
      <c r="R385" s="77"/>
      <c r="S385" s="77"/>
      <c r="T385" s="77"/>
      <c r="U385" s="77"/>
      <c r="V385" s="77"/>
      <c r="W385" s="77"/>
    </row>
    <row r="386" spans="1:23" ht="13.2" x14ac:dyDescent="0.25">
      <c r="A386" s="27">
        <v>178</v>
      </c>
      <c r="B386" s="22" t="s">
        <v>717</v>
      </c>
      <c r="C386" s="19"/>
      <c r="D386" s="19" t="s">
        <v>304</v>
      </c>
      <c r="E386" s="13" t="s">
        <v>32</v>
      </c>
      <c r="F386" s="45"/>
      <c r="G386" s="45"/>
      <c r="H386" s="45"/>
      <c r="I386" s="45"/>
      <c r="J386" s="45"/>
      <c r="K386" s="45"/>
      <c r="L386" s="45"/>
      <c r="M386" s="45"/>
      <c r="N386" s="45"/>
      <c r="O386" s="77"/>
      <c r="P386" s="77"/>
      <c r="Q386" s="77"/>
      <c r="R386" s="77"/>
      <c r="S386" s="77"/>
      <c r="T386" s="77"/>
      <c r="U386" s="77"/>
      <c r="V386" s="77"/>
      <c r="W386" s="77"/>
    </row>
    <row r="387" spans="1:23" ht="13.2" x14ac:dyDescent="0.25">
      <c r="A387" s="27">
        <v>179</v>
      </c>
      <c r="B387" s="22" t="s">
        <v>718</v>
      </c>
      <c r="C387" s="19"/>
      <c r="D387" s="19" t="s">
        <v>304</v>
      </c>
      <c r="E387" s="13" t="s">
        <v>32</v>
      </c>
      <c r="F387" s="45"/>
      <c r="G387" s="45"/>
      <c r="H387" s="45"/>
      <c r="I387" s="45"/>
      <c r="J387" s="45"/>
      <c r="K387" s="45"/>
      <c r="L387" s="45"/>
      <c r="M387" s="45"/>
      <c r="N387" s="45"/>
      <c r="O387" s="77"/>
      <c r="P387" s="77"/>
      <c r="Q387" s="77"/>
      <c r="R387" s="77"/>
      <c r="S387" s="77"/>
      <c r="T387" s="77"/>
      <c r="U387" s="77"/>
      <c r="V387" s="77"/>
      <c r="W387" s="77"/>
    </row>
    <row r="388" spans="1:23" ht="13.2" x14ac:dyDescent="0.25">
      <c r="A388" s="81"/>
      <c r="B388" s="83"/>
      <c r="C388" s="55"/>
      <c r="D388" s="55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77"/>
      <c r="P388" s="77"/>
      <c r="Q388" s="77"/>
      <c r="R388" s="77"/>
      <c r="S388" s="77"/>
      <c r="T388" s="77"/>
      <c r="U388" s="77"/>
      <c r="V388" s="77"/>
      <c r="W388" s="77"/>
    </row>
    <row r="389" spans="1:23" ht="13.2" x14ac:dyDescent="0.25">
      <c r="A389" s="76" t="s">
        <v>0</v>
      </c>
      <c r="B389" s="6" t="s">
        <v>2</v>
      </c>
      <c r="C389" s="10" t="s">
        <v>3</v>
      </c>
      <c r="D389" s="10" t="s">
        <v>4</v>
      </c>
      <c r="E389" s="4" t="s">
        <v>5</v>
      </c>
      <c r="F389" s="130" t="s">
        <v>54</v>
      </c>
      <c r="G389" s="131" t="s">
        <v>19</v>
      </c>
      <c r="H389" s="130" t="s">
        <v>20</v>
      </c>
      <c r="I389" s="130" t="s">
        <v>21</v>
      </c>
      <c r="J389" s="130" t="s">
        <v>22</v>
      </c>
      <c r="K389" s="130" t="s">
        <v>23</v>
      </c>
      <c r="L389" s="130" t="s">
        <v>24</v>
      </c>
      <c r="M389" s="130" t="s">
        <v>25</v>
      </c>
      <c r="N389" s="130" t="s">
        <v>26</v>
      </c>
      <c r="O389" s="77"/>
      <c r="P389" s="77"/>
      <c r="Q389" s="77"/>
      <c r="R389" s="77"/>
      <c r="S389" s="77"/>
      <c r="T389" s="77"/>
      <c r="U389" s="77"/>
      <c r="V389" s="77"/>
      <c r="W389" s="77"/>
    </row>
    <row r="390" spans="1:23" ht="13.2" x14ac:dyDescent="0.25">
      <c r="A390" s="13">
        <v>180</v>
      </c>
      <c r="B390" s="22" t="s">
        <v>719</v>
      </c>
      <c r="C390" s="19"/>
      <c r="D390" s="19" t="s">
        <v>304</v>
      </c>
      <c r="E390" s="13" t="s">
        <v>40</v>
      </c>
      <c r="F390" s="13">
        <v>135</v>
      </c>
      <c r="G390" s="46"/>
      <c r="H390" s="46"/>
      <c r="I390" s="46"/>
      <c r="J390" s="46"/>
      <c r="K390" s="46"/>
      <c r="L390" s="46"/>
      <c r="M390" s="46"/>
      <c r="N390" s="46"/>
      <c r="O390" s="77"/>
      <c r="P390" s="77"/>
      <c r="Q390" s="77"/>
      <c r="R390" s="77"/>
      <c r="S390" s="77"/>
      <c r="T390" s="77"/>
      <c r="U390" s="77"/>
      <c r="V390" s="77"/>
      <c r="W390" s="77"/>
    </row>
    <row r="391" spans="1:23" ht="13.2" x14ac:dyDescent="0.25">
      <c r="A391" s="13">
        <v>181</v>
      </c>
      <c r="B391" s="22" t="s">
        <v>720</v>
      </c>
      <c r="C391" s="51"/>
      <c r="D391" s="51" t="s">
        <v>307</v>
      </c>
      <c r="E391" s="13" t="s">
        <v>40</v>
      </c>
      <c r="F391" s="13">
        <v>65</v>
      </c>
      <c r="G391" s="80"/>
      <c r="H391" s="132"/>
      <c r="I391" s="80"/>
      <c r="J391" s="80"/>
      <c r="K391" s="80"/>
      <c r="L391" s="80"/>
      <c r="M391" s="80"/>
      <c r="N391" s="80"/>
      <c r="O391" s="77"/>
      <c r="P391" s="77"/>
      <c r="Q391" s="77"/>
      <c r="R391" s="77"/>
      <c r="S391" s="77"/>
      <c r="T391" s="77"/>
      <c r="U391" s="77"/>
      <c r="V391" s="77"/>
      <c r="W391" s="77"/>
    </row>
    <row r="392" spans="1:23" ht="13.2" x14ac:dyDescent="0.25">
      <c r="A392" s="13">
        <v>182</v>
      </c>
      <c r="B392" s="22" t="s">
        <v>721</v>
      </c>
      <c r="C392" s="24"/>
      <c r="D392" s="24" t="s">
        <v>307</v>
      </c>
      <c r="E392" s="13" t="s">
        <v>40</v>
      </c>
      <c r="F392" s="80"/>
      <c r="G392" s="46"/>
      <c r="H392" s="46"/>
      <c r="I392" s="13">
        <v>15</v>
      </c>
      <c r="J392" s="13">
        <v>290</v>
      </c>
      <c r="K392" s="13">
        <v>0</v>
      </c>
      <c r="L392" s="46"/>
      <c r="M392" s="46"/>
      <c r="N392" s="46"/>
      <c r="O392" s="77"/>
      <c r="P392" s="77"/>
      <c r="Q392" s="77"/>
      <c r="R392" s="77"/>
      <c r="S392" s="77"/>
      <c r="T392" s="77"/>
      <c r="U392" s="77"/>
      <c r="V392" s="77"/>
      <c r="W392" s="77"/>
    </row>
    <row r="393" spans="1:23" ht="13.2" x14ac:dyDescent="0.25">
      <c r="A393" s="13">
        <v>183</v>
      </c>
      <c r="B393" s="22" t="s">
        <v>722</v>
      </c>
      <c r="C393" s="24"/>
      <c r="D393" s="24" t="s">
        <v>307</v>
      </c>
      <c r="E393" s="13" t="s">
        <v>40</v>
      </c>
      <c r="F393" s="80"/>
      <c r="G393" s="46"/>
      <c r="H393" s="80"/>
      <c r="I393" s="52">
        <v>84</v>
      </c>
      <c r="J393" s="52">
        <v>0</v>
      </c>
      <c r="K393" s="52">
        <v>0</v>
      </c>
      <c r="L393" s="80"/>
      <c r="M393" s="80"/>
      <c r="N393" s="46"/>
      <c r="O393" s="77"/>
      <c r="P393" s="77"/>
      <c r="Q393" s="77"/>
      <c r="R393" s="77"/>
      <c r="S393" s="77"/>
      <c r="T393" s="77"/>
      <c r="U393" s="77"/>
      <c r="V393" s="77"/>
      <c r="W393" s="77"/>
    </row>
    <row r="394" spans="1:23" ht="13.2" x14ac:dyDescent="0.25">
      <c r="A394" s="13">
        <v>184</v>
      </c>
      <c r="B394" s="22" t="s">
        <v>723</v>
      </c>
      <c r="C394" s="24"/>
      <c r="D394" s="24" t="s">
        <v>307</v>
      </c>
      <c r="E394" s="13" t="s">
        <v>40</v>
      </c>
      <c r="F394" s="80"/>
      <c r="G394" s="46"/>
      <c r="H394" s="80"/>
      <c r="I394" s="80"/>
      <c r="J394" s="80"/>
      <c r="K394" s="80"/>
      <c r="L394" s="80"/>
      <c r="M394" s="80"/>
      <c r="N394" s="46"/>
      <c r="O394" s="77"/>
      <c r="P394" s="77"/>
      <c r="Q394" s="77"/>
      <c r="R394" s="77"/>
      <c r="S394" s="77"/>
      <c r="T394" s="77"/>
      <c r="U394" s="77"/>
      <c r="V394" s="77"/>
      <c r="W394" s="77"/>
    </row>
    <row r="395" spans="1:23" ht="13.2" x14ac:dyDescent="0.25">
      <c r="A395" s="13">
        <v>185</v>
      </c>
      <c r="B395" s="22" t="s">
        <v>724</v>
      </c>
      <c r="C395" s="24"/>
      <c r="D395" s="24" t="s">
        <v>307</v>
      </c>
      <c r="E395" s="13" t="s">
        <v>40</v>
      </c>
      <c r="F395" s="80"/>
      <c r="G395" s="46"/>
      <c r="H395" s="80"/>
      <c r="I395" s="80"/>
      <c r="J395" s="80"/>
      <c r="K395" s="80"/>
      <c r="L395" s="80"/>
      <c r="M395" s="80"/>
      <c r="N395" s="46"/>
      <c r="O395" s="77"/>
      <c r="P395" s="77"/>
      <c r="Q395" s="77"/>
      <c r="R395" s="77"/>
      <c r="S395" s="77"/>
      <c r="T395" s="77"/>
      <c r="U395" s="77"/>
      <c r="V395" s="77"/>
      <c r="W395" s="77"/>
    </row>
    <row r="396" spans="1:23" ht="13.2" x14ac:dyDescent="0.25">
      <c r="A396" s="13">
        <v>186</v>
      </c>
      <c r="B396" s="22" t="s">
        <v>725</v>
      </c>
      <c r="C396" s="24"/>
      <c r="D396" s="24" t="s">
        <v>307</v>
      </c>
      <c r="E396" s="13" t="s">
        <v>40</v>
      </c>
      <c r="F396" s="80"/>
      <c r="G396" s="46"/>
      <c r="H396" s="80"/>
      <c r="I396" s="80"/>
      <c r="J396" s="80"/>
      <c r="K396" s="80"/>
      <c r="L396" s="80"/>
      <c r="M396" s="80"/>
      <c r="N396" s="52">
        <v>930</v>
      </c>
      <c r="O396" s="77"/>
      <c r="P396" s="77"/>
      <c r="Q396" s="77"/>
      <c r="R396" s="77"/>
      <c r="S396" s="77"/>
      <c r="T396" s="77"/>
      <c r="U396" s="77"/>
      <c r="V396" s="77"/>
      <c r="W396" s="77"/>
    </row>
    <row r="397" spans="1:23" ht="13.2" x14ac:dyDescent="0.25">
      <c r="A397" s="13">
        <v>187</v>
      </c>
      <c r="B397" s="22" t="s">
        <v>726</v>
      </c>
      <c r="C397" s="24"/>
      <c r="D397" s="24" t="s">
        <v>307</v>
      </c>
      <c r="E397" s="13" t="s">
        <v>40</v>
      </c>
      <c r="F397" s="13">
        <v>150</v>
      </c>
      <c r="G397" s="46"/>
      <c r="H397" s="80"/>
      <c r="I397" s="80"/>
      <c r="J397" s="80"/>
      <c r="K397" s="80"/>
      <c r="L397" s="80"/>
      <c r="M397" s="80"/>
      <c r="N397" s="46"/>
      <c r="O397" s="77"/>
      <c r="P397" s="77"/>
      <c r="Q397" s="77"/>
      <c r="R397" s="77"/>
      <c r="S397" s="77"/>
      <c r="T397" s="77"/>
      <c r="U397" s="77"/>
      <c r="V397" s="77"/>
      <c r="W397" s="77"/>
    </row>
    <row r="398" spans="1:23" ht="13.2" x14ac:dyDescent="0.25">
      <c r="A398" s="13">
        <v>188</v>
      </c>
      <c r="B398" s="22" t="s">
        <v>727</v>
      </c>
      <c r="C398" s="24"/>
      <c r="D398" s="24" t="s">
        <v>307</v>
      </c>
      <c r="E398" s="13" t="s">
        <v>40</v>
      </c>
      <c r="F398" s="13">
        <v>0</v>
      </c>
      <c r="G398" s="46"/>
      <c r="H398" s="80"/>
      <c r="I398" s="80"/>
      <c r="J398" s="80"/>
      <c r="K398" s="80"/>
      <c r="L398" s="80"/>
      <c r="M398" s="80"/>
      <c r="N398" s="46"/>
      <c r="O398" s="77"/>
      <c r="P398" s="77"/>
      <c r="Q398" s="77"/>
      <c r="R398" s="77"/>
      <c r="S398" s="77"/>
      <c r="T398" s="77"/>
      <c r="U398" s="77"/>
      <c r="V398" s="77"/>
      <c r="W398" s="77"/>
    </row>
    <row r="399" spans="1:23" ht="13.2" x14ac:dyDescent="0.25">
      <c r="A399" s="13">
        <v>189</v>
      </c>
      <c r="B399" s="22" t="s">
        <v>728</v>
      </c>
      <c r="C399" s="24"/>
      <c r="D399" s="24" t="s">
        <v>307</v>
      </c>
      <c r="E399" s="13" t="s">
        <v>40</v>
      </c>
      <c r="F399" s="52">
        <v>152</v>
      </c>
      <c r="G399" s="46"/>
      <c r="H399" s="80"/>
      <c r="I399" s="80"/>
      <c r="J399" s="80"/>
      <c r="K399" s="80"/>
      <c r="L399" s="80"/>
      <c r="M399" s="80"/>
      <c r="N399" s="46"/>
      <c r="O399" s="77"/>
      <c r="P399" s="77"/>
      <c r="Q399" s="77"/>
      <c r="R399" s="77"/>
      <c r="S399" s="77"/>
      <c r="T399" s="77"/>
      <c r="U399" s="77"/>
      <c r="V399" s="77"/>
      <c r="W399" s="77"/>
    </row>
    <row r="400" spans="1:23" ht="13.2" x14ac:dyDescent="0.25">
      <c r="A400" s="13">
        <v>190</v>
      </c>
      <c r="B400" s="22" t="s">
        <v>729</v>
      </c>
      <c r="C400" s="19"/>
      <c r="D400" s="19" t="s">
        <v>307</v>
      </c>
      <c r="E400" s="13" t="s">
        <v>40</v>
      </c>
      <c r="F400" s="52">
        <v>96</v>
      </c>
      <c r="G400" s="46"/>
      <c r="H400" s="80"/>
      <c r="I400" s="80"/>
      <c r="J400" s="80"/>
      <c r="K400" s="80"/>
      <c r="L400" s="80"/>
      <c r="M400" s="80"/>
      <c r="N400" s="46"/>
      <c r="O400" s="77"/>
      <c r="P400" s="77"/>
      <c r="Q400" s="77"/>
      <c r="R400" s="77"/>
      <c r="S400" s="77"/>
      <c r="T400" s="77"/>
      <c r="U400" s="77"/>
      <c r="V400" s="77"/>
      <c r="W400" s="77"/>
    </row>
    <row r="401" spans="1:23" ht="13.2" x14ac:dyDescent="0.25">
      <c r="A401" s="13">
        <v>191</v>
      </c>
      <c r="B401" s="22" t="s">
        <v>730</v>
      </c>
      <c r="C401" s="24"/>
      <c r="D401" s="24" t="s">
        <v>307</v>
      </c>
      <c r="E401" s="13" t="s">
        <v>40</v>
      </c>
      <c r="F401" s="52">
        <v>55</v>
      </c>
      <c r="G401" s="46"/>
      <c r="H401" s="80"/>
      <c r="I401" s="80"/>
      <c r="J401" s="80"/>
      <c r="K401" s="80"/>
      <c r="L401" s="80"/>
      <c r="M401" s="80"/>
      <c r="N401" s="46"/>
      <c r="O401" s="77"/>
      <c r="P401" s="77"/>
      <c r="Q401" s="77"/>
      <c r="R401" s="77"/>
      <c r="S401" s="77"/>
      <c r="T401" s="77"/>
      <c r="U401" s="77"/>
      <c r="V401" s="77"/>
      <c r="W401" s="77"/>
    </row>
    <row r="402" spans="1:23" ht="13.2" x14ac:dyDescent="0.25">
      <c r="A402" s="13">
        <v>192</v>
      </c>
      <c r="B402" s="22" t="s">
        <v>731</v>
      </c>
      <c r="C402" s="24"/>
      <c r="D402" s="24" t="s">
        <v>307</v>
      </c>
      <c r="E402" s="13" t="s">
        <v>40</v>
      </c>
      <c r="F402" s="80"/>
      <c r="G402" s="46"/>
      <c r="H402" s="46"/>
      <c r="I402" s="46"/>
      <c r="J402" s="46"/>
      <c r="K402" s="46"/>
      <c r="L402" s="46"/>
      <c r="M402" s="46"/>
      <c r="N402" s="46"/>
      <c r="O402" s="77"/>
      <c r="P402" s="77"/>
      <c r="Q402" s="77"/>
      <c r="R402" s="77"/>
      <c r="S402" s="77"/>
      <c r="T402" s="77"/>
      <c r="U402" s="77"/>
      <c r="V402" s="77"/>
      <c r="W402" s="77"/>
    </row>
    <row r="403" spans="1:23" ht="13.2" x14ac:dyDescent="0.25">
      <c r="A403" s="13">
        <v>193</v>
      </c>
      <c r="B403" s="22" t="s">
        <v>732</v>
      </c>
      <c r="C403" s="24"/>
      <c r="D403" s="24" t="s">
        <v>307</v>
      </c>
      <c r="E403" s="13" t="s">
        <v>40</v>
      </c>
      <c r="F403" s="80"/>
      <c r="G403" s="46"/>
      <c r="H403" s="80"/>
      <c r="I403" s="80"/>
      <c r="J403" s="52">
        <v>160</v>
      </c>
      <c r="K403" s="80"/>
      <c r="L403" s="52">
        <v>10</v>
      </c>
      <c r="M403" s="80"/>
      <c r="N403" s="46"/>
      <c r="O403" s="77"/>
      <c r="P403" s="77"/>
      <c r="Q403" s="77"/>
      <c r="R403" s="77"/>
      <c r="S403" s="77"/>
      <c r="T403" s="77"/>
      <c r="U403" s="77"/>
      <c r="V403" s="77"/>
      <c r="W403" s="77"/>
    </row>
    <row r="404" spans="1:23" ht="13.2" x14ac:dyDescent="0.25">
      <c r="A404" s="13">
        <v>194</v>
      </c>
      <c r="B404" s="22" t="s">
        <v>733</v>
      </c>
      <c r="C404" s="24"/>
      <c r="D404" s="24" t="s">
        <v>307</v>
      </c>
      <c r="E404" s="13" t="s">
        <v>40</v>
      </c>
      <c r="F404" s="80"/>
      <c r="G404" s="46"/>
      <c r="H404" s="80"/>
      <c r="I404" s="80"/>
      <c r="J404" s="52">
        <v>0</v>
      </c>
      <c r="K404" s="52">
        <v>230</v>
      </c>
      <c r="L404" s="52">
        <v>0</v>
      </c>
      <c r="M404" s="80"/>
      <c r="N404" s="46"/>
      <c r="O404" s="77"/>
      <c r="P404" s="77"/>
      <c r="Q404" s="77"/>
      <c r="R404" s="77"/>
      <c r="S404" s="77"/>
      <c r="T404" s="77"/>
      <c r="U404" s="77"/>
      <c r="V404" s="77"/>
      <c r="W404" s="77"/>
    </row>
    <row r="405" spans="1:23" ht="13.2" x14ac:dyDescent="0.25">
      <c r="A405" s="13">
        <v>195</v>
      </c>
      <c r="B405" s="22" t="s">
        <v>734</v>
      </c>
      <c r="C405" s="24"/>
      <c r="D405" s="24" t="s">
        <v>307</v>
      </c>
      <c r="E405" s="13" t="s">
        <v>40</v>
      </c>
      <c r="F405" s="80"/>
      <c r="G405" s="46"/>
      <c r="H405" s="80"/>
      <c r="I405" s="80"/>
      <c r="J405" s="80"/>
      <c r="K405" s="80"/>
      <c r="L405" s="80"/>
      <c r="M405" s="80"/>
      <c r="N405" s="46"/>
      <c r="O405" s="77"/>
      <c r="P405" s="77"/>
      <c r="Q405" s="77"/>
      <c r="R405" s="77"/>
      <c r="S405" s="77"/>
      <c r="T405" s="77"/>
      <c r="U405" s="77"/>
      <c r="V405" s="77"/>
      <c r="W405" s="77"/>
    </row>
    <row r="406" spans="1:23" ht="13.2" x14ac:dyDescent="0.25">
      <c r="A406" s="13">
        <v>196</v>
      </c>
      <c r="B406" s="22" t="s">
        <v>735</v>
      </c>
      <c r="C406" s="24"/>
      <c r="D406" s="24" t="s">
        <v>307</v>
      </c>
      <c r="E406" s="13" t="s">
        <v>40</v>
      </c>
      <c r="F406" s="52">
        <v>15</v>
      </c>
      <c r="G406" s="46"/>
      <c r="H406" s="80"/>
      <c r="I406" s="80"/>
      <c r="J406" s="80"/>
      <c r="K406" s="80"/>
      <c r="L406" s="80"/>
      <c r="M406" s="80"/>
      <c r="N406" s="46"/>
      <c r="O406" s="77"/>
      <c r="P406" s="77"/>
      <c r="Q406" s="77"/>
      <c r="R406" s="77"/>
      <c r="S406" s="77"/>
      <c r="T406" s="77"/>
      <c r="U406" s="77"/>
      <c r="V406" s="77"/>
      <c r="W406" s="77"/>
    </row>
    <row r="407" spans="1:23" ht="13.2" x14ac:dyDescent="0.25">
      <c r="A407" s="13">
        <v>197</v>
      </c>
      <c r="B407" s="22" t="s">
        <v>736</v>
      </c>
      <c r="C407" s="24"/>
      <c r="D407" s="24" t="s">
        <v>307</v>
      </c>
      <c r="E407" s="13" t="s">
        <v>40</v>
      </c>
      <c r="F407" s="80"/>
      <c r="G407" s="46"/>
      <c r="H407" s="80"/>
      <c r="I407" s="80"/>
      <c r="J407" s="80"/>
      <c r="K407" s="80"/>
      <c r="L407" s="80"/>
      <c r="M407" s="80"/>
      <c r="N407" s="46"/>
      <c r="O407" s="77"/>
      <c r="P407" s="77"/>
      <c r="Q407" s="77"/>
      <c r="R407" s="77"/>
      <c r="S407" s="77"/>
      <c r="T407" s="77"/>
      <c r="U407" s="77"/>
      <c r="V407" s="77"/>
      <c r="W407" s="77"/>
    </row>
    <row r="408" spans="1:23" ht="13.2" x14ac:dyDescent="0.25">
      <c r="A408" s="13">
        <v>198</v>
      </c>
      <c r="B408" s="22" t="s">
        <v>737</v>
      </c>
      <c r="C408" s="24"/>
      <c r="D408" s="24" t="s">
        <v>307</v>
      </c>
      <c r="E408" s="13" t="s">
        <v>40</v>
      </c>
      <c r="F408" s="80"/>
      <c r="G408" s="46"/>
      <c r="H408" s="80"/>
      <c r="I408" s="52">
        <v>0</v>
      </c>
      <c r="J408" s="52">
        <v>250</v>
      </c>
      <c r="K408" s="80"/>
      <c r="L408" s="80"/>
      <c r="M408" s="80"/>
      <c r="N408" s="46"/>
      <c r="O408" s="77"/>
      <c r="P408" s="77"/>
      <c r="Q408" s="77"/>
      <c r="R408" s="77"/>
      <c r="S408" s="77"/>
      <c r="T408" s="77"/>
      <c r="U408" s="77"/>
      <c r="V408" s="77"/>
      <c r="W408" s="77"/>
    </row>
    <row r="409" spans="1:23" ht="13.2" x14ac:dyDescent="0.25">
      <c r="A409" s="13">
        <v>199</v>
      </c>
      <c r="B409" s="22" t="s">
        <v>738</v>
      </c>
      <c r="C409" s="24"/>
      <c r="D409" s="24" t="s">
        <v>307</v>
      </c>
      <c r="E409" s="13" t="s">
        <v>40</v>
      </c>
      <c r="F409" s="80"/>
      <c r="G409" s="46"/>
      <c r="H409" s="80"/>
      <c r="I409" s="80"/>
      <c r="J409" s="52">
        <v>12</v>
      </c>
      <c r="K409" s="52">
        <v>50</v>
      </c>
      <c r="L409" s="52">
        <v>34</v>
      </c>
      <c r="M409" s="80"/>
      <c r="N409" s="46"/>
      <c r="O409" s="77"/>
      <c r="P409" s="77"/>
      <c r="Q409" s="77"/>
      <c r="R409" s="77"/>
      <c r="S409" s="77"/>
      <c r="T409" s="77"/>
      <c r="U409" s="77"/>
      <c r="V409" s="77"/>
      <c r="W409" s="77"/>
    </row>
    <row r="410" spans="1:23" ht="13.2" x14ac:dyDescent="0.25">
      <c r="A410" s="13">
        <v>200</v>
      </c>
      <c r="B410" s="22" t="s">
        <v>739</v>
      </c>
      <c r="C410" s="24"/>
      <c r="D410" s="24" t="s">
        <v>307</v>
      </c>
      <c r="E410" s="13" t="s">
        <v>40</v>
      </c>
      <c r="F410" s="52">
        <v>150</v>
      </c>
      <c r="G410" s="46"/>
      <c r="H410" s="46"/>
      <c r="I410" s="46"/>
      <c r="J410" s="46"/>
      <c r="K410" s="46"/>
      <c r="L410" s="46"/>
      <c r="M410" s="46"/>
      <c r="N410" s="46"/>
      <c r="O410" s="77"/>
      <c r="P410" s="77"/>
      <c r="Q410" s="77"/>
      <c r="R410" s="77"/>
      <c r="S410" s="77"/>
      <c r="T410" s="77"/>
      <c r="U410" s="77"/>
      <c r="V410" s="77"/>
      <c r="W410" s="77"/>
    </row>
    <row r="411" spans="1:23" ht="13.2" x14ac:dyDescent="0.25">
      <c r="A411" s="13">
        <v>201</v>
      </c>
      <c r="B411" s="22" t="s">
        <v>740</v>
      </c>
      <c r="C411" s="24"/>
      <c r="D411" s="24" t="s">
        <v>307</v>
      </c>
      <c r="E411" s="13" t="s">
        <v>40</v>
      </c>
      <c r="F411" s="52">
        <v>110</v>
      </c>
      <c r="G411" s="46"/>
      <c r="H411" s="46"/>
      <c r="I411" s="46"/>
      <c r="J411" s="46"/>
      <c r="K411" s="46"/>
      <c r="L411" s="46"/>
      <c r="M411" s="46"/>
      <c r="N411" s="46"/>
      <c r="O411" s="77"/>
      <c r="P411" s="77"/>
      <c r="Q411" s="77"/>
      <c r="R411" s="77"/>
      <c r="S411" s="77"/>
      <c r="T411" s="77"/>
      <c r="U411" s="77"/>
      <c r="V411" s="77"/>
      <c r="W411" s="77"/>
    </row>
    <row r="412" spans="1:23" ht="13.2" x14ac:dyDescent="0.25">
      <c r="A412" s="13">
        <v>202</v>
      </c>
      <c r="B412" s="22" t="s">
        <v>550</v>
      </c>
      <c r="C412" s="24"/>
      <c r="D412" s="24" t="s">
        <v>307</v>
      </c>
      <c r="E412" s="13" t="s">
        <v>40</v>
      </c>
      <c r="F412" s="52">
        <v>0</v>
      </c>
      <c r="G412" s="46"/>
      <c r="H412" s="46"/>
      <c r="I412" s="46"/>
      <c r="J412" s="46"/>
      <c r="K412" s="46"/>
      <c r="L412" s="46"/>
      <c r="M412" s="46"/>
      <c r="N412" s="46"/>
      <c r="O412" s="77"/>
      <c r="P412" s="77"/>
      <c r="Q412" s="77"/>
      <c r="R412" s="77"/>
      <c r="S412" s="77"/>
      <c r="T412" s="77"/>
      <c r="U412" s="77"/>
      <c r="V412" s="77"/>
      <c r="W412" s="77"/>
    </row>
    <row r="413" spans="1:23" ht="13.2" x14ac:dyDescent="0.25">
      <c r="A413" s="13">
        <v>203</v>
      </c>
      <c r="B413" s="22" t="s">
        <v>741</v>
      </c>
      <c r="C413" s="24"/>
      <c r="D413" s="24" t="s">
        <v>307</v>
      </c>
      <c r="E413" s="13" t="s">
        <v>40</v>
      </c>
      <c r="F413" s="80"/>
      <c r="G413" s="46"/>
      <c r="H413" s="46"/>
      <c r="I413" s="46"/>
      <c r="J413" s="46"/>
      <c r="K413" s="46"/>
      <c r="L413" s="46"/>
      <c r="M413" s="46"/>
      <c r="N413" s="46"/>
      <c r="O413" s="77"/>
      <c r="P413" s="77"/>
      <c r="Q413" s="77"/>
      <c r="R413" s="77"/>
      <c r="S413" s="77"/>
      <c r="T413" s="77"/>
      <c r="U413" s="77"/>
      <c r="V413" s="77"/>
      <c r="W413" s="77"/>
    </row>
    <row r="414" spans="1:23" ht="13.2" x14ac:dyDescent="0.25">
      <c r="A414" s="13">
        <v>204</v>
      </c>
      <c r="B414" s="22" t="s">
        <v>742</v>
      </c>
      <c r="C414" s="24"/>
      <c r="D414" s="24" t="s">
        <v>307</v>
      </c>
      <c r="E414" s="13" t="s">
        <v>40</v>
      </c>
      <c r="F414" s="80"/>
      <c r="G414" s="46"/>
      <c r="H414" s="46"/>
      <c r="I414" s="13">
        <v>134</v>
      </c>
      <c r="J414" s="13">
        <v>97</v>
      </c>
      <c r="K414" s="13">
        <v>140</v>
      </c>
      <c r="L414" s="46"/>
      <c r="M414" s="46"/>
      <c r="N414" s="46"/>
      <c r="O414" s="77"/>
      <c r="P414" s="77"/>
      <c r="Q414" s="77"/>
      <c r="R414" s="77"/>
      <c r="S414" s="77"/>
      <c r="T414" s="77"/>
      <c r="U414" s="77"/>
      <c r="V414" s="77"/>
      <c r="W414" s="77"/>
    </row>
    <row r="415" spans="1:23" ht="13.2" x14ac:dyDescent="0.25">
      <c r="A415" s="13">
        <v>205</v>
      </c>
      <c r="B415" s="22" t="s">
        <v>743</v>
      </c>
      <c r="C415" s="24"/>
      <c r="D415" s="24" t="s">
        <v>307</v>
      </c>
      <c r="E415" s="13" t="s">
        <v>40</v>
      </c>
      <c r="F415" s="80"/>
      <c r="G415" s="46"/>
      <c r="H415" s="13">
        <v>176</v>
      </c>
      <c r="I415" s="13">
        <v>25</v>
      </c>
      <c r="J415" s="13">
        <v>311</v>
      </c>
      <c r="K415" s="13">
        <v>200</v>
      </c>
      <c r="L415" s="46"/>
      <c r="M415" s="46"/>
      <c r="N415" s="46"/>
      <c r="O415" s="77"/>
      <c r="P415" s="77"/>
      <c r="Q415" s="77"/>
      <c r="R415" s="77"/>
      <c r="S415" s="77"/>
      <c r="T415" s="77"/>
      <c r="U415" s="77"/>
      <c r="V415" s="77"/>
      <c r="W415" s="77"/>
    </row>
    <row r="416" spans="1:23" ht="13.2" x14ac:dyDescent="0.25">
      <c r="A416" s="13">
        <v>206</v>
      </c>
      <c r="B416" s="22" t="s">
        <v>744</v>
      </c>
      <c r="C416" s="24"/>
      <c r="D416" s="24" t="s">
        <v>307</v>
      </c>
      <c r="E416" s="13" t="s">
        <v>40</v>
      </c>
      <c r="F416" s="13">
        <v>300</v>
      </c>
      <c r="G416" s="46"/>
      <c r="H416" s="46"/>
      <c r="I416" s="46"/>
      <c r="J416" s="46"/>
      <c r="K416" s="46"/>
      <c r="L416" s="46"/>
      <c r="M416" s="46"/>
      <c r="N416" s="46"/>
      <c r="O416" s="77"/>
      <c r="P416" s="77"/>
      <c r="Q416" s="77"/>
      <c r="R416" s="77"/>
      <c r="S416" s="77"/>
      <c r="T416" s="77"/>
      <c r="U416" s="77"/>
      <c r="V416" s="77"/>
      <c r="W416" s="77"/>
    </row>
    <row r="417" spans="1:23" ht="13.2" x14ac:dyDescent="0.25">
      <c r="A417" s="13">
        <v>207</v>
      </c>
      <c r="B417" s="22" t="s">
        <v>745</v>
      </c>
      <c r="C417" s="24"/>
      <c r="D417" s="24" t="s">
        <v>307</v>
      </c>
      <c r="E417" s="13" t="s">
        <v>40</v>
      </c>
      <c r="F417" s="46"/>
      <c r="G417" s="46"/>
      <c r="H417" s="46"/>
      <c r="I417" s="46"/>
      <c r="J417" s="46"/>
      <c r="K417" s="46"/>
      <c r="L417" s="46"/>
      <c r="M417" s="46"/>
      <c r="N417" s="46"/>
      <c r="O417" s="77"/>
      <c r="P417" s="77"/>
      <c r="Q417" s="77"/>
      <c r="R417" s="77"/>
      <c r="S417" s="77"/>
      <c r="T417" s="77"/>
      <c r="U417" s="77"/>
      <c r="V417" s="77"/>
      <c r="W417" s="77"/>
    </row>
    <row r="418" spans="1:23" ht="13.2" x14ac:dyDescent="0.25">
      <c r="A418" s="13">
        <v>208</v>
      </c>
      <c r="B418" s="22" t="s">
        <v>746</v>
      </c>
      <c r="C418" s="24"/>
      <c r="D418" s="24" t="s">
        <v>307</v>
      </c>
      <c r="E418" s="13" t="s">
        <v>40</v>
      </c>
      <c r="F418" s="13">
        <v>80</v>
      </c>
      <c r="G418" s="46"/>
      <c r="H418" s="13">
        <v>30</v>
      </c>
      <c r="I418" s="13">
        <v>0</v>
      </c>
      <c r="J418" s="13">
        <v>5</v>
      </c>
      <c r="K418" s="13">
        <v>50</v>
      </c>
      <c r="L418" s="13">
        <v>350</v>
      </c>
      <c r="M418" s="46"/>
      <c r="N418" s="46"/>
      <c r="O418" s="77"/>
      <c r="P418" s="77"/>
      <c r="Q418" s="77"/>
      <c r="R418" s="77"/>
      <c r="S418" s="77"/>
      <c r="T418" s="77"/>
      <c r="U418" s="77"/>
      <c r="V418" s="77"/>
      <c r="W418" s="77"/>
    </row>
    <row r="419" spans="1:23" ht="13.2" x14ac:dyDescent="0.25">
      <c r="A419" s="13">
        <v>209</v>
      </c>
      <c r="B419" s="22" t="s">
        <v>747</v>
      </c>
      <c r="C419" s="24"/>
      <c r="D419" s="24" t="s">
        <v>307</v>
      </c>
      <c r="E419" s="13" t="s">
        <v>40</v>
      </c>
      <c r="F419" s="46"/>
      <c r="G419" s="46"/>
      <c r="H419" s="46"/>
      <c r="I419" s="46"/>
      <c r="J419" s="13">
        <v>70</v>
      </c>
      <c r="K419" s="46"/>
      <c r="L419" s="46"/>
      <c r="M419" s="46"/>
      <c r="N419" s="46"/>
      <c r="O419" s="77"/>
      <c r="P419" s="77"/>
      <c r="Q419" s="77"/>
      <c r="R419" s="77"/>
      <c r="S419" s="77"/>
      <c r="T419" s="77"/>
      <c r="U419" s="77"/>
      <c r="V419" s="77"/>
      <c r="W419" s="77"/>
    </row>
    <row r="420" spans="1:23" ht="13.2" x14ac:dyDescent="0.25">
      <c r="A420" s="13">
        <v>210</v>
      </c>
      <c r="B420" s="22" t="s">
        <v>748</v>
      </c>
      <c r="C420" s="24"/>
      <c r="D420" s="24" t="s">
        <v>307</v>
      </c>
      <c r="E420" s="13" t="s">
        <v>40</v>
      </c>
      <c r="F420" s="80"/>
      <c r="G420" s="46"/>
      <c r="H420" s="46"/>
      <c r="I420" s="46"/>
      <c r="J420" s="46"/>
      <c r="K420" s="13">
        <v>0</v>
      </c>
      <c r="L420" s="46"/>
      <c r="M420" s="46"/>
      <c r="N420" s="46"/>
      <c r="O420" s="77"/>
      <c r="P420" s="77"/>
      <c r="Q420" s="77"/>
      <c r="R420" s="77"/>
      <c r="S420" s="77"/>
      <c r="T420" s="77"/>
      <c r="U420" s="77"/>
      <c r="V420" s="77"/>
      <c r="W420" s="77"/>
    </row>
    <row r="421" spans="1:23" ht="13.2" x14ac:dyDescent="0.25">
      <c r="A421" s="13">
        <v>211</v>
      </c>
      <c r="B421" s="22" t="s">
        <v>749</v>
      </c>
      <c r="C421" s="24"/>
      <c r="D421" s="24" t="s">
        <v>307</v>
      </c>
      <c r="E421" s="13" t="s">
        <v>40</v>
      </c>
      <c r="F421" s="80"/>
      <c r="G421" s="45"/>
      <c r="H421" s="45"/>
      <c r="I421" s="27">
        <v>430</v>
      </c>
      <c r="J421" s="27">
        <v>0</v>
      </c>
      <c r="K421" s="27">
        <v>284</v>
      </c>
      <c r="L421" s="45"/>
      <c r="M421" s="45"/>
      <c r="N421" s="45"/>
      <c r="O421" s="77"/>
      <c r="P421" s="77"/>
      <c r="Q421" s="77"/>
      <c r="R421" s="77"/>
      <c r="S421" s="77"/>
      <c r="T421" s="77"/>
      <c r="U421" s="77"/>
      <c r="V421" s="77"/>
      <c r="W421" s="77"/>
    </row>
    <row r="422" spans="1:23" ht="13.2" x14ac:dyDescent="0.25">
      <c r="A422" s="13">
        <v>212</v>
      </c>
      <c r="B422" s="22" t="s">
        <v>750</v>
      </c>
      <c r="C422" s="24"/>
      <c r="D422" s="24" t="s">
        <v>307</v>
      </c>
      <c r="E422" s="13" t="s">
        <v>40</v>
      </c>
      <c r="F422" s="80"/>
      <c r="G422" s="45"/>
      <c r="H422" s="45"/>
      <c r="I422" s="45"/>
      <c r="J422" s="27">
        <v>180</v>
      </c>
      <c r="K422" s="45"/>
      <c r="L422" s="27">
        <v>34</v>
      </c>
      <c r="M422" s="27">
        <v>0</v>
      </c>
      <c r="N422" s="45"/>
      <c r="O422" s="77"/>
      <c r="P422" s="77"/>
      <c r="Q422" s="77"/>
      <c r="R422" s="77"/>
      <c r="S422" s="77"/>
      <c r="T422" s="77"/>
      <c r="U422" s="77"/>
      <c r="V422" s="77"/>
      <c r="W422" s="77"/>
    </row>
    <row r="423" spans="1:23" ht="13.2" x14ac:dyDescent="0.25">
      <c r="A423" s="13">
        <v>213</v>
      </c>
      <c r="B423" s="22" t="s">
        <v>751</v>
      </c>
      <c r="C423" s="24"/>
      <c r="D423" s="24" t="s">
        <v>307</v>
      </c>
      <c r="E423" s="13" t="s">
        <v>40</v>
      </c>
      <c r="F423" s="80"/>
      <c r="G423" s="45"/>
      <c r="H423" s="45"/>
      <c r="I423" s="45"/>
      <c r="J423" s="45"/>
      <c r="K423" s="45"/>
      <c r="L423" s="45"/>
      <c r="M423" s="45"/>
      <c r="N423" s="45"/>
      <c r="O423" s="77"/>
      <c r="P423" s="77"/>
      <c r="Q423" s="77"/>
      <c r="R423" s="77"/>
      <c r="S423" s="77"/>
      <c r="T423" s="77"/>
      <c r="U423" s="77"/>
      <c r="V423" s="77"/>
      <c r="W423" s="77"/>
    </row>
    <row r="424" spans="1:23" ht="13.2" x14ac:dyDescent="0.25">
      <c r="A424" s="13">
        <v>214</v>
      </c>
      <c r="B424" s="22" t="s">
        <v>752</v>
      </c>
      <c r="C424" s="19"/>
      <c r="D424" s="19" t="s">
        <v>307</v>
      </c>
      <c r="E424" s="13" t="s">
        <v>40</v>
      </c>
      <c r="F424" s="52">
        <v>110</v>
      </c>
      <c r="G424" s="45"/>
      <c r="H424" s="45"/>
      <c r="I424" s="45"/>
      <c r="J424" s="45"/>
      <c r="K424" s="45"/>
      <c r="L424" s="45"/>
      <c r="M424" s="45"/>
      <c r="N424" s="45"/>
      <c r="O424" s="77"/>
      <c r="P424" s="77"/>
      <c r="Q424" s="77"/>
      <c r="R424" s="77"/>
      <c r="S424" s="77"/>
      <c r="T424" s="77"/>
      <c r="U424" s="77"/>
      <c r="V424" s="77"/>
      <c r="W424" s="77"/>
    </row>
    <row r="425" spans="1:23" ht="13.2" x14ac:dyDescent="0.25">
      <c r="A425" s="13">
        <v>215</v>
      </c>
      <c r="B425" s="22" t="s">
        <v>753</v>
      </c>
      <c r="C425" s="19"/>
      <c r="D425" s="19" t="s">
        <v>307</v>
      </c>
      <c r="E425" s="13" t="s">
        <v>40</v>
      </c>
      <c r="F425" s="80"/>
      <c r="G425" s="45"/>
      <c r="H425" s="45"/>
      <c r="I425" s="45"/>
      <c r="J425" s="45"/>
      <c r="K425" s="45"/>
      <c r="L425" s="45"/>
      <c r="M425" s="45"/>
      <c r="N425" s="45"/>
      <c r="O425" s="77"/>
      <c r="P425" s="77"/>
      <c r="Q425" s="77"/>
      <c r="R425" s="77"/>
      <c r="S425" s="77"/>
      <c r="T425" s="77"/>
      <c r="U425" s="77"/>
      <c r="V425" s="77"/>
      <c r="W425" s="77"/>
    </row>
    <row r="426" spans="1:23" ht="13.2" x14ac:dyDescent="0.25">
      <c r="A426" s="13">
        <v>216</v>
      </c>
      <c r="B426" s="22" t="s">
        <v>754</v>
      </c>
      <c r="C426" s="19"/>
      <c r="D426" s="19" t="s">
        <v>307</v>
      </c>
      <c r="E426" s="13" t="s">
        <v>40</v>
      </c>
      <c r="F426" s="52">
        <v>70</v>
      </c>
      <c r="G426" s="45"/>
      <c r="H426" s="45"/>
      <c r="I426" s="45"/>
      <c r="J426" s="45"/>
      <c r="K426" s="45"/>
      <c r="L426" s="45"/>
      <c r="M426" s="45"/>
      <c r="N426" s="45"/>
      <c r="O426" s="77"/>
      <c r="P426" s="77"/>
      <c r="Q426" s="77"/>
      <c r="R426" s="77"/>
      <c r="S426" s="77"/>
      <c r="T426" s="77"/>
      <c r="U426" s="77"/>
      <c r="V426" s="77"/>
      <c r="W426" s="77"/>
    </row>
    <row r="427" spans="1:23" ht="13.2" x14ac:dyDescent="0.25">
      <c r="A427" s="13">
        <v>217</v>
      </c>
      <c r="B427" s="22" t="s">
        <v>755</v>
      </c>
      <c r="C427" s="19"/>
      <c r="D427" s="19" t="s">
        <v>307</v>
      </c>
      <c r="E427" s="13" t="s">
        <v>40</v>
      </c>
      <c r="F427" s="52">
        <v>14</v>
      </c>
      <c r="G427" s="45"/>
      <c r="H427" s="45"/>
      <c r="I427" s="45"/>
      <c r="J427" s="45"/>
      <c r="K427" s="45"/>
      <c r="L427" s="45"/>
      <c r="M427" s="45"/>
      <c r="N427" s="45"/>
      <c r="O427" s="77"/>
      <c r="P427" s="77"/>
      <c r="Q427" s="77"/>
      <c r="R427" s="77"/>
      <c r="S427" s="77"/>
      <c r="T427" s="77"/>
      <c r="U427" s="77"/>
      <c r="V427" s="77"/>
      <c r="W427" s="77"/>
    </row>
    <row r="428" spans="1:23" ht="13.2" x14ac:dyDescent="0.25">
      <c r="A428" s="13">
        <v>218</v>
      </c>
      <c r="B428" s="22" t="s">
        <v>756</v>
      </c>
      <c r="C428" s="19"/>
      <c r="D428" s="19" t="s">
        <v>307</v>
      </c>
      <c r="E428" s="13" t="s">
        <v>40</v>
      </c>
      <c r="F428" s="52">
        <v>83</v>
      </c>
      <c r="G428" s="45"/>
      <c r="H428" s="45"/>
      <c r="I428" s="45"/>
      <c r="J428" s="45"/>
      <c r="K428" s="45"/>
      <c r="L428" s="45"/>
      <c r="M428" s="45"/>
      <c r="N428" s="45"/>
      <c r="O428" s="77"/>
      <c r="P428" s="77"/>
      <c r="Q428" s="77"/>
      <c r="R428" s="77"/>
      <c r="S428" s="77"/>
      <c r="T428" s="77"/>
      <c r="U428" s="77"/>
      <c r="V428" s="77"/>
      <c r="W428" s="77"/>
    </row>
    <row r="429" spans="1:23" ht="13.2" x14ac:dyDescent="0.25">
      <c r="A429" s="13">
        <v>219</v>
      </c>
      <c r="B429" s="22" t="s">
        <v>757</v>
      </c>
      <c r="C429" s="19"/>
      <c r="D429" s="19" t="s">
        <v>134</v>
      </c>
      <c r="E429" s="13" t="s">
        <v>40</v>
      </c>
      <c r="F429" s="80"/>
      <c r="G429" s="45"/>
      <c r="H429" s="27">
        <v>313</v>
      </c>
      <c r="I429" s="27">
        <v>357</v>
      </c>
      <c r="J429" s="27">
        <v>298</v>
      </c>
      <c r="K429" s="27">
        <v>110</v>
      </c>
      <c r="L429" s="27">
        <v>377</v>
      </c>
      <c r="M429" s="27">
        <v>294</v>
      </c>
      <c r="N429" s="45"/>
      <c r="O429" s="77"/>
      <c r="P429" s="77"/>
      <c r="Q429" s="77"/>
      <c r="R429" s="77"/>
      <c r="S429" s="77"/>
      <c r="T429" s="77"/>
      <c r="U429" s="77"/>
      <c r="V429" s="77"/>
      <c r="W429" s="77"/>
    </row>
    <row r="430" spans="1:23" ht="13.2" x14ac:dyDescent="0.25">
      <c r="A430" s="13">
        <v>220</v>
      </c>
      <c r="B430" s="22" t="s">
        <v>758</v>
      </c>
      <c r="C430" s="19"/>
      <c r="D430" s="19" t="s">
        <v>134</v>
      </c>
      <c r="E430" s="13" t="s">
        <v>40</v>
      </c>
      <c r="F430" s="52">
        <v>90</v>
      </c>
      <c r="G430" s="45"/>
      <c r="H430" s="45"/>
      <c r="I430" s="45"/>
      <c r="J430" s="45"/>
      <c r="K430" s="45"/>
      <c r="L430" s="45"/>
      <c r="M430" s="45"/>
      <c r="N430" s="45"/>
      <c r="O430" s="77"/>
      <c r="P430" s="77"/>
      <c r="Q430" s="77"/>
      <c r="R430" s="77"/>
      <c r="S430" s="77"/>
      <c r="T430" s="77"/>
      <c r="U430" s="77"/>
      <c r="V430" s="77"/>
      <c r="W430" s="77"/>
    </row>
    <row r="431" spans="1:23" ht="13.2" x14ac:dyDescent="0.25">
      <c r="A431" s="13">
        <v>221</v>
      </c>
      <c r="B431" s="22" t="s">
        <v>759</v>
      </c>
      <c r="C431" s="19"/>
      <c r="D431" s="19" t="s">
        <v>134</v>
      </c>
      <c r="E431" s="13" t="s">
        <v>40</v>
      </c>
      <c r="F431" s="52">
        <v>50</v>
      </c>
      <c r="G431" s="45"/>
      <c r="H431" s="45"/>
      <c r="I431" s="45"/>
      <c r="J431" s="45"/>
      <c r="K431" s="45"/>
      <c r="L431" s="45"/>
      <c r="M431" s="45"/>
      <c r="N431" s="45"/>
      <c r="O431" s="77"/>
      <c r="P431" s="77"/>
      <c r="Q431" s="77"/>
      <c r="R431" s="77"/>
      <c r="S431" s="77"/>
      <c r="T431" s="77"/>
      <c r="U431" s="77"/>
      <c r="V431" s="77"/>
      <c r="W431" s="77"/>
    </row>
    <row r="432" spans="1:23" ht="13.2" x14ac:dyDescent="0.25">
      <c r="A432" s="13">
        <v>222</v>
      </c>
      <c r="B432" s="22" t="s">
        <v>760</v>
      </c>
      <c r="C432" s="19"/>
      <c r="D432" s="19" t="s">
        <v>134</v>
      </c>
      <c r="E432" s="13" t="s">
        <v>40</v>
      </c>
      <c r="F432" s="52">
        <v>170</v>
      </c>
      <c r="G432" s="45"/>
      <c r="H432" s="45"/>
      <c r="I432" s="45"/>
      <c r="J432" s="45"/>
      <c r="K432" s="45"/>
      <c r="L432" s="45"/>
      <c r="M432" s="45"/>
      <c r="N432" s="45"/>
      <c r="O432" s="77"/>
      <c r="P432" s="77"/>
      <c r="Q432" s="77"/>
      <c r="R432" s="77"/>
      <c r="S432" s="77"/>
      <c r="T432" s="77"/>
      <c r="U432" s="77"/>
      <c r="V432" s="77"/>
      <c r="W432" s="77"/>
    </row>
    <row r="433" spans="1:23" ht="13.2" x14ac:dyDescent="0.25">
      <c r="A433" s="27">
        <v>223</v>
      </c>
      <c r="B433" s="22" t="s">
        <v>761</v>
      </c>
      <c r="C433" s="19"/>
      <c r="D433" s="19" t="s">
        <v>134</v>
      </c>
      <c r="E433" s="13" t="s">
        <v>40</v>
      </c>
      <c r="F433" s="53"/>
      <c r="G433" s="53"/>
      <c r="H433" s="53"/>
      <c r="I433" s="133">
        <v>43</v>
      </c>
      <c r="J433" s="133">
        <v>30</v>
      </c>
      <c r="K433" s="133">
        <v>37</v>
      </c>
      <c r="L433" s="133">
        <v>37</v>
      </c>
      <c r="M433" s="133">
        <v>220</v>
      </c>
      <c r="N433" s="133">
        <v>240</v>
      </c>
      <c r="O433" s="77"/>
      <c r="P433" s="77"/>
      <c r="Q433" s="77"/>
      <c r="R433" s="77"/>
      <c r="S433" s="77"/>
      <c r="T433" s="77"/>
      <c r="U433" s="77"/>
      <c r="V433" s="77"/>
      <c r="W433" s="77"/>
    </row>
    <row r="434" spans="1:23" ht="13.2" x14ac:dyDescent="0.25">
      <c r="A434" s="27">
        <v>224</v>
      </c>
      <c r="B434" s="22" t="s">
        <v>762</v>
      </c>
      <c r="C434" s="19"/>
      <c r="D434" s="19" t="s">
        <v>134</v>
      </c>
      <c r="E434" s="13" t="s">
        <v>40</v>
      </c>
      <c r="F434" s="53"/>
      <c r="G434" s="53"/>
      <c r="H434" s="53"/>
      <c r="I434" s="133">
        <v>48</v>
      </c>
      <c r="J434" s="133">
        <v>57</v>
      </c>
      <c r="K434" s="133">
        <v>36</v>
      </c>
      <c r="L434" s="133">
        <v>34</v>
      </c>
      <c r="M434" s="133">
        <v>168</v>
      </c>
      <c r="N434" s="133">
        <v>200</v>
      </c>
      <c r="O434" s="77"/>
      <c r="P434" s="77"/>
      <c r="Q434" s="77"/>
      <c r="R434" s="77"/>
      <c r="S434" s="77"/>
      <c r="T434" s="77"/>
      <c r="U434" s="77"/>
      <c r="V434" s="77"/>
      <c r="W434" s="77"/>
    </row>
    <row r="435" spans="1:23" ht="13.2" x14ac:dyDescent="0.25">
      <c r="A435" s="27">
        <v>225</v>
      </c>
      <c r="B435" s="22" t="s">
        <v>763</v>
      </c>
      <c r="C435" s="19"/>
      <c r="D435" s="19" t="s">
        <v>134</v>
      </c>
      <c r="E435" s="13" t="s">
        <v>40</v>
      </c>
      <c r="F435" s="133">
        <v>130</v>
      </c>
      <c r="G435" s="53"/>
      <c r="H435" s="53"/>
      <c r="I435" s="53"/>
      <c r="J435" s="53"/>
      <c r="K435" s="53"/>
      <c r="L435" s="53"/>
      <c r="M435" s="53"/>
      <c r="N435" s="53"/>
      <c r="O435" s="77"/>
      <c r="P435" s="77"/>
      <c r="Q435" s="77"/>
      <c r="R435" s="77"/>
      <c r="S435" s="77"/>
      <c r="T435" s="77"/>
      <c r="U435" s="77"/>
      <c r="V435" s="77"/>
      <c r="W435" s="77"/>
    </row>
    <row r="436" spans="1:23" ht="13.2" x14ac:dyDescent="0.25">
      <c r="A436" s="27">
        <v>226</v>
      </c>
      <c r="B436" s="22" t="s">
        <v>764</v>
      </c>
      <c r="C436" s="19"/>
      <c r="D436" s="19" t="s">
        <v>134</v>
      </c>
      <c r="E436" s="13" t="s">
        <v>40</v>
      </c>
      <c r="F436" s="133">
        <v>0</v>
      </c>
      <c r="G436" s="53"/>
      <c r="H436" s="53"/>
      <c r="I436" s="53"/>
      <c r="J436" s="53"/>
      <c r="K436" s="53"/>
      <c r="L436" s="53"/>
      <c r="M436" s="53"/>
      <c r="N436" s="53"/>
      <c r="O436" s="77"/>
      <c r="P436" s="77"/>
      <c r="Q436" s="77"/>
      <c r="R436" s="77"/>
      <c r="S436" s="77"/>
      <c r="T436" s="77"/>
      <c r="U436" s="77"/>
      <c r="V436" s="77"/>
      <c r="W436" s="77"/>
    </row>
    <row r="437" spans="1:23" ht="13.2" x14ac:dyDescent="0.25">
      <c r="A437" s="81"/>
      <c r="B437" s="83"/>
      <c r="C437" s="55"/>
      <c r="D437" s="55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77"/>
      <c r="P437" s="77"/>
      <c r="Q437" s="77"/>
      <c r="R437" s="77"/>
      <c r="S437" s="77"/>
      <c r="T437" s="77"/>
      <c r="U437" s="77"/>
      <c r="V437" s="77"/>
      <c r="W437" s="77"/>
    </row>
    <row r="438" spans="1:23" ht="13.2" x14ac:dyDescent="0.25">
      <c r="A438" s="76" t="s">
        <v>0</v>
      </c>
      <c r="B438" s="6" t="s">
        <v>2</v>
      </c>
      <c r="C438" s="10" t="s">
        <v>3</v>
      </c>
      <c r="D438" s="10" t="s">
        <v>4</v>
      </c>
      <c r="E438" s="4" t="s">
        <v>5</v>
      </c>
      <c r="F438" s="130" t="s">
        <v>54</v>
      </c>
      <c r="G438" s="130" t="s">
        <v>19</v>
      </c>
      <c r="H438" s="130" t="s">
        <v>20</v>
      </c>
      <c r="I438" s="130" t="s">
        <v>21</v>
      </c>
      <c r="J438" s="130" t="s">
        <v>22</v>
      </c>
      <c r="K438" s="130" t="s">
        <v>23</v>
      </c>
      <c r="L438" s="130" t="s">
        <v>24</v>
      </c>
      <c r="M438" s="130" t="s">
        <v>25</v>
      </c>
      <c r="N438" s="130" t="s">
        <v>26</v>
      </c>
      <c r="O438" s="77"/>
      <c r="P438" s="77"/>
      <c r="Q438" s="77"/>
      <c r="R438" s="77"/>
      <c r="S438" s="77"/>
      <c r="T438" s="77"/>
      <c r="U438" s="77"/>
      <c r="V438" s="77"/>
      <c r="W438" s="77"/>
    </row>
    <row r="439" spans="1:23" ht="13.2" x14ac:dyDescent="0.25">
      <c r="A439" s="13">
        <v>180</v>
      </c>
      <c r="B439" s="22" t="s">
        <v>719</v>
      </c>
      <c r="C439" s="19"/>
      <c r="D439" s="19" t="s">
        <v>304</v>
      </c>
      <c r="E439" s="13" t="s">
        <v>32</v>
      </c>
      <c r="F439" s="46"/>
      <c r="G439" s="46"/>
      <c r="H439" s="46"/>
      <c r="I439" s="46"/>
      <c r="J439" s="46"/>
      <c r="K439" s="46"/>
      <c r="L439" s="46"/>
      <c r="M439" s="46"/>
      <c r="N439" s="46"/>
      <c r="O439" s="77"/>
      <c r="P439" s="77"/>
      <c r="Q439" s="77"/>
      <c r="R439" s="77"/>
      <c r="S439" s="77"/>
      <c r="T439" s="77"/>
      <c r="U439" s="77"/>
      <c r="V439" s="77"/>
      <c r="W439" s="77"/>
    </row>
    <row r="440" spans="1:23" ht="13.2" x14ac:dyDescent="0.25">
      <c r="A440" s="13">
        <v>181</v>
      </c>
      <c r="B440" s="22" t="s">
        <v>720</v>
      </c>
      <c r="C440" s="51"/>
      <c r="D440" s="51" t="s">
        <v>307</v>
      </c>
      <c r="E440" s="13" t="s">
        <v>32</v>
      </c>
      <c r="F440" s="52">
        <v>0</v>
      </c>
      <c r="G440" s="80"/>
      <c r="H440" s="80"/>
      <c r="I440" s="80"/>
      <c r="J440" s="80"/>
      <c r="K440" s="80"/>
      <c r="L440" s="80"/>
      <c r="M440" s="80"/>
      <c r="N440" s="80"/>
      <c r="O440" s="77"/>
      <c r="P440" s="77"/>
      <c r="Q440" s="77"/>
      <c r="R440" s="77"/>
      <c r="S440" s="77"/>
      <c r="T440" s="77"/>
      <c r="U440" s="77"/>
      <c r="V440" s="77"/>
      <c r="W440" s="77"/>
    </row>
    <row r="441" spans="1:23" ht="13.2" x14ac:dyDescent="0.25">
      <c r="A441" s="13">
        <v>182</v>
      </c>
      <c r="B441" s="22" t="s">
        <v>721</v>
      </c>
      <c r="C441" s="24"/>
      <c r="D441" s="24" t="s">
        <v>307</v>
      </c>
      <c r="E441" s="13" t="s">
        <v>32</v>
      </c>
      <c r="F441" s="80"/>
      <c r="G441" s="46"/>
      <c r="H441" s="80"/>
      <c r="I441" s="52">
        <v>400</v>
      </c>
      <c r="J441" s="80"/>
      <c r="K441" s="52">
        <v>300</v>
      </c>
      <c r="L441" s="52">
        <v>1300</v>
      </c>
      <c r="M441" s="80"/>
      <c r="N441" s="80"/>
      <c r="O441" s="77"/>
      <c r="P441" s="77"/>
      <c r="Q441" s="77"/>
      <c r="R441" s="77"/>
      <c r="S441" s="77"/>
      <c r="T441" s="77"/>
      <c r="U441" s="77"/>
      <c r="V441" s="77"/>
      <c r="W441" s="77"/>
    </row>
    <row r="442" spans="1:23" ht="13.2" x14ac:dyDescent="0.25">
      <c r="A442" s="13">
        <v>183</v>
      </c>
      <c r="B442" s="22" t="s">
        <v>722</v>
      </c>
      <c r="C442" s="24"/>
      <c r="D442" s="24" t="s">
        <v>307</v>
      </c>
      <c r="E442" s="13" t="s">
        <v>32</v>
      </c>
      <c r="F442" s="80"/>
      <c r="G442" s="46"/>
      <c r="H442" s="80"/>
      <c r="I442" s="52">
        <v>900</v>
      </c>
      <c r="J442" s="52">
        <v>0</v>
      </c>
      <c r="K442" s="80"/>
      <c r="L442" s="80"/>
      <c r="M442" s="80"/>
      <c r="N442" s="80"/>
      <c r="O442" s="77"/>
      <c r="P442" s="77"/>
      <c r="Q442" s="77"/>
      <c r="R442" s="77"/>
      <c r="S442" s="77"/>
      <c r="T442" s="77"/>
      <c r="U442" s="77"/>
      <c r="V442" s="77"/>
      <c r="W442" s="77"/>
    </row>
    <row r="443" spans="1:23" ht="13.2" x14ac:dyDescent="0.25">
      <c r="A443" s="13">
        <v>184</v>
      </c>
      <c r="B443" s="22" t="s">
        <v>723</v>
      </c>
      <c r="C443" s="24"/>
      <c r="D443" s="24" t="s">
        <v>307</v>
      </c>
      <c r="E443" s="13" t="s">
        <v>32</v>
      </c>
      <c r="F443" s="80"/>
      <c r="G443" s="46"/>
      <c r="H443" s="80"/>
      <c r="I443" s="80"/>
      <c r="J443" s="52">
        <v>3100</v>
      </c>
      <c r="K443" s="80"/>
      <c r="L443" s="80"/>
      <c r="M443" s="80"/>
      <c r="N443" s="80"/>
      <c r="O443" s="77"/>
      <c r="P443" s="77"/>
      <c r="Q443" s="77"/>
      <c r="R443" s="77"/>
      <c r="S443" s="77"/>
      <c r="T443" s="77"/>
      <c r="U443" s="77"/>
      <c r="V443" s="77"/>
      <c r="W443" s="77"/>
    </row>
    <row r="444" spans="1:23" ht="13.2" x14ac:dyDescent="0.25">
      <c r="A444" s="13">
        <v>185</v>
      </c>
      <c r="B444" s="22" t="s">
        <v>724</v>
      </c>
      <c r="C444" s="24"/>
      <c r="D444" s="24" t="s">
        <v>307</v>
      </c>
      <c r="E444" s="13" t="s">
        <v>32</v>
      </c>
      <c r="F444" s="80"/>
      <c r="G444" s="46"/>
      <c r="H444" s="80"/>
      <c r="I444" s="80"/>
      <c r="J444" s="52">
        <v>1330</v>
      </c>
      <c r="K444" s="52">
        <v>1330</v>
      </c>
      <c r="L444" s="52">
        <v>2500</v>
      </c>
      <c r="M444" s="80"/>
      <c r="N444" s="80"/>
      <c r="O444" s="77"/>
      <c r="P444" s="77"/>
      <c r="Q444" s="77"/>
      <c r="R444" s="77"/>
      <c r="S444" s="77"/>
      <c r="T444" s="77"/>
      <c r="U444" s="77"/>
      <c r="V444" s="77"/>
      <c r="W444" s="77"/>
    </row>
    <row r="445" spans="1:23" ht="13.2" x14ac:dyDescent="0.25">
      <c r="A445" s="13">
        <v>186</v>
      </c>
      <c r="B445" s="22" t="s">
        <v>725</v>
      </c>
      <c r="C445" s="24"/>
      <c r="D445" s="24" t="s">
        <v>307</v>
      </c>
      <c r="E445" s="13" t="s">
        <v>32</v>
      </c>
      <c r="F445" s="80"/>
      <c r="G445" s="46"/>
      <c r="H445" s="80"/>
      <c r="I445" s="80"/>
      <c r="J445" s="80"/>
      <c r="K445" s="80"/>
      <c r="L445" s="52">
        <v>250</v>
      </c>
      <c r="M445" s="52">
        <v>0</v>
      </c>
      <c r="N445" s="52">
        <v>5800</v>
      </c>
      <c r="O445" s="77"/>
      <c r="P445" s="77"/>
      <c r="Q445" s="77"/>
      <c r="R445" s="77"/>
      <c r="S445" s="77"/>
      <c r="T445" s="77"/>
      <c r="U445" s="77"/>
      <c r="V445" s="77"/>
      <c r="W445" s="77"/>
    </row>
    <row r="446" spans="1:23" ht="13.2" x14ac:dyDescent="0.25">
      <c r="A446" s="13">
        <v>187</v>
      </c>
      <c r="B446" s="22" t="s">
        <v>726</v>
      </c>
      <c r="C446" s="24"/>
      <c r="D446" s="24" t="s">
        <v>307</v>
      </c>
      <c r="E446" s="13" t="s">
        <v>32</v>
      </c>
      <c r="F446" s="13">
        <v>550</v>
      </c>
      <c r="G446" s="46"/>
      <c r="H446" s="80"/>
      <c r="I446" s="80"/>
      <c r="J446" s="80"/>
      <c r="K446" s="80"/>
      <c r="L446" s="80"/>
      <c r="M446" s="80"/>
      <c r="N446" s="80"/>
      <c r="O446" s="77"/>
      <c r="P446" s="77"/>
      <c r="Q446" s="77"/>
      <c r="R446" s="77"/>
      <c r="S446" s="77"/>
      <c r="T446" s="77"/>
      <c r="U446" s="77"/>
      <c r="V446" s="77"/>
      <c r="W446" s="77"/>
    </row>
    <row r="447" spans="1:23" ht="13.2" x14ac:dyDescent="0.25">
      <c r="A447" s="13">
        <v>188</v>
      </c>
      <c r="B447" s="22" t="s">
        <v>727</v>
      </c>
      <c r="C447" s="24"/>
      <c r="D447" s="24" t="s">
        <v>307</v>
      </c>
      <c r="E447" s="13" t="s">
        <v>32</v>
      </c>
      <c r="F447" s="13">
        <v>0</v>
      </c>
      <c r="G447" s="46"/>
      <c r="H447" s="80"/>
      <c r="I447" s="80"/>
      <c r="J447" s="80"/>
      <c r="K447" s="80"/>
      <c r="L447" s="80"/>
      <c r="M447" s="80"/>
      <c r="N447" s="80"/>
      <c r="O447" s="77"/>
      <c r="P447" s="77"/>
      <c r="Q447" s="77"/>
      <c r="R447" s="77"/>
      <c r="S447" s="77"/>
      <c r="T447" s="77"/>
      <c r="U447" s="77"/>
      <c r="V447" s="77"/>
      <c r="W447" s="77"/>
    </row>
    <row r="448" spans="1:23" ht="13.2" x14ac:dyDescent="0.25">
      <c r="A448" s="13">
        <v>189</v>
      </c>
      <c r="B448" s="22" t="s">
        <v>728</v>
      </c>
      <c r="C448" s="24"/>
      <c r="D448" s="24" t="s">
        <v>307</v>
      </c>
      <c r="E448" s="13" t="s">
        <v>32</v>
      </c>
      <c r="F448" s="80"/>
      <c r="G448" s="46"/>
      <c r="H448" s="80"/>
      <c r="I448" s="80"/>
      <c r="J448" s="80"/>
      <c r="K448" s="80"/>
      <c r="L448" s="80"/>
      <c r="M448" s="80"/>
      <c r="N448" s="80"/>
      <c r="O448" s="77"/>
      <c r="P448" s="77"/>
      <c r="Q448" s="77"/>
      <c r="R448" s="77"/>
      <c r="S448" s="77"/>
      <c r="T448" s="77"/>
      <c r="U448" s="77"/>
      <c r="V448" s="77"/>
      <c r="W448" s="77"/>
    </row>
    <row r="449" spans="1:23" ht="13.2" x14ac:dyDescent="0.25">
      <c r="A449" s="13">
        <v>190</v>
      </c>
      <c r="B449" s="22" t="s">
        <v>729</v>
      </c>
      <c r="C449" s="19"/>
      <c r="D449" s="19" t="s">
        <v>307</v>
      </c>
      <c r="E449" s="13" t="s">
        <v>32</v>
      </c>
      <c r="F449" s="13">
        <v>640</v>
      </c>
      <c r="G449" s="46"/>
      <c r="H449" s="80"/>
      <c r="I449" s="80"/>
      <c r="J449" s="80"/>
      <c r="K449" s="80"/>
      <c r="L449" s="80"/>
      <c r="M449" s="80"/>
      <c r="N449" s="80"/>
      <c r="O449" s="77"/>
      <c r="P449" s="77"/>
      <c r="Q449" s="77"/>
      <c r="R449" s="77"/>
      <c r="S449" s="77"/>
      <c r="T449" s="77"/>
      <c r="U449" s="77"/>
      <c r="V449" s="77"/>
      <c r="W449" s="77"/>
    </row>
    <row r="450" spans="1:23" ht="13.2" x14ac:dyDescent="0.25">
      <c r="A450" s="13">
        <v>191</v>
      </c>
      <c r="B450" s="22" t="s">
        <v>730</v>
      </c>
      <c r="C450" s="24"/>
      <c r="D450" s="24" t="s">
        <v>307</v>
      </c>
      <c r="E450" s="13" t="s">
        <v>32</v>
      </c>
      <c r="F450" s="13">
        <v>400</v>
      </c>
      <c r="G450" s="46"/>
      <c r="H450" s="80"/>
      <c r="I450" s="80"/>
      <c r="J450" s="80"/>
      <c r="K450" s="80"/>
      <c r="L450" s="80"/>
      <c r="M450" s="80"/>
      <c r="N450" s="80"/>
      <c r="O450" s="77"/>
      <c r="P450" s="77"/>
      <c r="Q450" s="77"/>
      <c r="R450" s="77"/>
      <c r="S450" s="77"/>
      <c r="T450" s="77"/>
      <c r="U450" s="77"/>
      <c r="V450" s="77"/>
      <c r="W450" s="77"/>
    </row>
    <row r="451" spans="1:23" ht="13.2" x14ac:dyDescent="0.25">
      <c r="A451" s="13">
        <v>192</v>
      </c>
      <c r="B451" s="22" t="s">
        <v>731</v>
      </c>
      <c r="C451" s="24"/>
      <c r="D451" s="24" t="s">
        <v>307</v>
      </c>
      <c r="E451" s="13" t="s">
        <v>32</v>
      </c>
      <c r="F451" s="80"/>
      <c r="G451" s="46"/>
      <c r="H451" s="52">
        <v>2500</v>
      </c>
      <c r="I451" s="52">
        <v>3000</v>
      </c>
      <c r="J451" s="52">
        <v>900</v>
      </c>
      <c r="K451" s="80"/>
      <c r="L451" s="80"/>
      <c r="M451" s="80"/>
      <c r="N451" s="80"/>
      <c r="O451" s="77"/>
      <c r="P451" s="77"/>
      <c r="Q451" s="77"/>
      <c r="R451" s="77"/>
      <c r="S451" s="77"/>
      <c r="T451" s="77"/>
      <c r="U451" s="77"/>
      <c r="V451" s="77"/>
      <c r="W451" s="77"/>
    </row>
    <row r="452" spans="1:23" ht="13.2" x14ac:dyDescent="0.25">
      <c r="A452" s="13">
        <v>193</v>
      </c>
      <c r="B452" s="22" t="s">
        <v>732</v>
      </c>
      <c r="C452" s="24"/>
      <c r="D452" s="24" t="s">
        <v>307</v>
      </c>
      <c r="E452" s="13" t="s">
        <v>32</v>
      </c>
      <c r="F452" s="46"/>
      <c r="G452" s="46"/>
      <c r="H452" s="46"/>
      <c r="I452" s="13">
        <v>300</v>
      </c>
      <c r="J452" s="13">
        <v>200</v>
      </c>
      <c r="K452" s="46"/>
      <c r="L452" s="13">
        <v>100</v>
      </c>
      <c r="M452" s="46"/>
      <c r="N452" s="80"/>
      <c r="O452" s="77"/>
      <c r="P452" s="77"/>
      <c r="Q452" s="77"/>
      <c r="R452" s="77"/>
      <c r="S452" s="77"/>
      <c r="T452" s="77"/>
      <c r="U452" s="77"/>
      <c r="V452" s="77"/>
      <c r="W452" s="77"/>
    </row>
    <row r="453" spans="1:23" ht="13.2" x14ac:dyDescent="0.25">
      <c r="A453" s="13">
        <v>194</v>
      </c>
      <c r="B453" s="22" t="s">
        <v>733</v>
      </c>
      <c r="C453" s="24"/>
      <c r="D453" s="24" t="s">
        <v>307</v>
      </c>
      <c r="E453" s="13" t="s">
        <v>32</v>
      </c>
      <c r="F453" s="80"/>
      <c r="G453" s="46"/>
      <c r="H453" s="80"/>
      <c r="I453" s="80"/>
      <c r="J453" s="80"/>
      <c r="K453" s="52">
        <v>170</v>
      </c>
      <c r="L453" s="52">
        <v>0</v>
      </c>
      <c r="M453" s="80"/>
      <c r="N453" s="80"/>
      <c r="O453" s="77"/>
      <c r="P453" s="77"/>
      <c r="Q453" s="77"/>
      <c r="R453" s="77"/>
      <c r="S453" s="77"/>
      <c r="T453" s="77"/>
      <c r="U453" s="77"/>
      <c r="V453" s="77"/>
      <c r="W453" s="77"/>
    </row>
    <row r="454" spans="1:23" ht="13.2" x14ac:dyDescent="0.25">
      <c r="A454" s="13">
        <v>195</v>
      </c>
      <c r="B454" s="22" t="s">
        <v>734</v>
      </c>
      <c r="C454" s="24"/>
      <c r="D454" s="24" t="s">
        <v>307</v>
      </c>
      <c r="E454" s="13" t="s">
        <v>32</v>
      </c>
      <c r="F454" s="80"/>
      <c r="G454" s="46"/>
      <c r="H454" s="80"/>
      <c r="I454" s="80"/>
      <c r="J454" s="80"/>
      <c r="K454" s="52">
        <v>650</v>
      </c>
      <c r="L454" s="52">
        <v>550</v>
      </c>
      <c r="M454" s="80"/>
      <c r="N454" s="80"/>
      <c r="O454" s="77"/>
      <c r="P454" s="77"/>
      <c r="Q454" s="77"/>
      <c r="R454" s="77"/>
      <c r="S454" s="77"/>
      <c r="T454" s="77"/>
      <c r="U454" s="77"/>
      <c r="V454" s="77"/>
      <c r="W454" s="77"/>
    </row>
    <row r="455" spans="1:23" ht="13.2" x14ac:dyDescent="0.25">
      <c r="A455" s="13">
        <v>196</v>
      </c>
      <c r="B455" s="22" t="s">
        <v>735</v>
      </c>
      <c r="C455" s="24"/>
      <c r="D455" s="24" t="s">
        <v>307</v>
      </c>
      <c r="E455" s="13" t="s">
        <v>32</v>
      </c>
      <c r="F455" s="13">
        <v>364</v>
      </c>
      <c r="G455" s="46"/>
      <c r="H455" s="80"/>
      <c r="I455" s="80"/>
      <c r="J455" s="80"/>
      <c r="K455" s="80"/>
      <c r="L455" s="80"/>
      <c r="M455" s="80"/>
      <c r="N455" s="80"/>
      <c r="O455" s="77"/>
      <c r="P455" s="77"/>
      <c r="Q455" s="77"/>
      <c r="R455" s="77"/>
      <c r="S455" s="77"/>
      <c r="T455" s="77"/>
      <c r="U455" s="77"/>
      <c r="V455" s="77"/>
      <c r="W455" s="77"/>
    </row>
    <row r="456" spans="1:23" ht="13.2" x14ac:dyDescent="0.25">
      <c r="A456" s="13">
        <v>197</v>
      </c>
      <c r="B456" s="22" t="s">
        <v>736</v>
      </c>
      <c r="C456" s="24"/>
      <c r="D456" s="24" t="s">
        <v>307</v>
      </c>
      <c r="E456" s="13" t="s">
        <v>32</v>
      </c>
      <c r="F456" s="80"/>
      <c r="G456" s="46"/>
      <c r="H456" s="80"/>
      <c r="I456" s="80"/>
      <c r="J456" s="52">
        <v>400</v>
      </c>
      <c r="K456" s="52">
        <v>450</v>
      </c>
      <c r="L456" s="52">
        <v>590</v>
      </c>
      <c r="M456" s="80"/>
      <c r="N456" s="80"/>
      <c r="O456" s="77"/>
      <c r="P456" s="77"/>
      <c r="Q456" s="77"/>
      <c r="R456" s="77"/>
      <c r="S456" s="77"/>
      <c r="T456" s="77"/>
      <c r="U456" s="77"/>
      <c r="V456" s="77"/>
      <c r="W456" s="77"/>
    </row>
    <row r="457" spans="1:23" ht="13.2" x14ac:dyDescent="0.25">
      <c r="A457" s="13">
        <v>198</v>
      </c>
      <c r="B457" s="22" t="s">
        <v>737</v>
      </c>
      <c r="C457" s="24"/>
      <c r="D457" s="24" t="s">
        <v>307</v>
      </c>
      <c r="E457" s="13" t="s">
        <v>32</v>
      </c>
      <c r="F457" s="80"/>
      <c r="G457" s="46"/>
      <c r="H457" s="80"/>
      <c r="I457" s="52">
        <v>0</v>
      </c>
      <c r="J457" s="52">
        <v>0</v>
      </c>
      <c r="K457" s="52">
        <v>0</v>
      </c>
      <c r="L457" s="52">
        <v>4550</v>
      </c>
      <c r="M457" s="80"/>
      <c r="N457" s="80"/>
      <c r="O457" s="77"/>
      <c r="P457" s="77"/>
      <c r="Q457" s="77"/>
      <c r="R457" s="77"/>
      <c r="S457" s="77"/>
      <c r="T457" s="77"/>
      <c r="U457" s="77"/>
      <c r="V457" s="77"/>
      <c r="W457" s="77"/>
    </row>
    <row r="458" spans="1:23" ht="13.2" x14ac:dyDescent="0.25">
      <c r="A458" s="13">
        <v>199</v>
      </c>
      <c r="B458" s="22" t="s">
        <v>738</v>
      </c>
      <c r="C458" s="24"/>
      <c r="D458" s="24" t="s">
        <v>307</v>
      </c>
      <c r="E458" s="13" t="s">
        <v>32</v>
      </c>
      <c r="F458" s="80"/>
      <c r="G458" s="46"/>
      <c r="H458" s="80"/>
      <c r="I458" s="80"/>
      <c r="J458" s="80"/>
      <c r="K458" s="80"/>
      <c r="L458" s="80"/>
      <c r="M458" s="80"/>
      <c r="N458" s="80"/>
      <c r="O458" s="77"/>
      <c r="P458" s="77"/>
      <c r="Q458" s="77"/>
      <c r="R458" s="77"/>
      <c r="S458" s="77"/>
      <c r="T458" s="77"/>
      <c r="U458" s="77"/>
      <c r="V458" s="77"/>
      <c r="W458" s="77"/>
    </row>
    <row r="459" spans="1:23" ht="13.2" x14ac:dyDescent="0.25">
      <c r="A459" s="13">
        <v>200</v>
      </c>
      <c r="B459" s="22" t="s">
        <v>739</v>
      </c>
      <c r="C459" s="24"/>
      <c r="D459" s="24" t="s">
        <v>307</v>
      </c>
      <c r="E459" s="13" t="s">
        <v>32</v>
      </c>
      <c r="F459" s="46"/>
      <c r="G459" s="46"/>
      <c r="H459" s="46"/>
      <c r="I459" s="80"/>
      <c r="J459" s="46"/>
      <c r="K459" s="46"/>
      <c r="L459" s="46"/>
      <c r="M459" s="46"/>
      <c r="N459" s="46"/>
      <c r="O459" s="77"/>
      <c r="P459" s="77"/>
      <c r="Q459" s="77"/>
      <c r="R459" s="77"/>
      <c r="S459" s="77"/>
      <c r="T459" s="77"/>
      <c r="U459" s="77"/>
      <c r="V459" s="77"/>
      <c r="W459" s="77"/>
    </row>
    <row r="460" spans="1:23" ht="13.2" x14ac:dyDescent="0.25">
      <c r="A460" s="13">
        <v>201</v>
      </c>
      <c r="B460" s="22" t="s">
        <v>740</v>
      </c>
      <c r="C460" s="24"/>
      <c r="D460" s="24" t="s">
        <v>307</v>
      </c>
      <c r="E460" s="13" t="s">
        <v>32</v>
      </c>
      <c r="F460" s="13">
        <v>580</v>
      </c>
      <c r="G460" s="46"/>
      <c r="H460" s="46"/>
      <c r="I460" s="80"/>
      <c r="J460" s="46"/>
      <c r="K460" s="46"/>
      <c r="L460" s="46"/>
      <c r="M460" s="46"/>
      <c r="N460" s="46"/>
      <c r="O460" s="77"/>
      <c r="P460" s="77"/>
      <c r="Q460" s="77"/>
      <c r="R460" s="77"/>
      <c r="S460" s="77"/>
      <c r="T460" s="77"/>
      <c r="U460" s="77"/>
      <c r="V460" s="77"/>
      <c r="W460" s="77"/>
    </row>
    <row r="461" spans="1:23" ht="13.2" x14ac:dyDescent="0.25">
      <c r="A461" s="13">
        <v>202</v>
      </c>
      <c r="B461" s="22" t="s">
        <v>550</v>
      </c>
      <c r="C461" s="24"/>
      <c r="D461" s="24" t="s">
        <v>307</v>
      </c>
      <c r="E461" s="13" t="s">
        <v>32</v>
      </c>
      <c r="F461" s="46"/>
      <c r="G461" s="46"/>
      <c r="H461" s="80"/>
      <c r="I461" s="52">
        <v>781</v>
      </c>
      <c r="J461" s="52">
        <v>544</v>
      </c>
      <c r="K461" s="52">
        <v>240</v>
      </c>
      <c r="L461" s="52">
        <v>132</v>
      </c>
      <c r="M461" s="80"/>
      <c r="N461" s="46"/>
      <c r="O461" s="77"/>
      <c r="P461" s="77"/>
      <c r="Q461" s="77"/>
      <c r="R461" s="77"/>
      <c r="S461" s="77"/>
      <c r="T461" s="77"/>
      <c r="U461" s="77"/>
      <c r="V461" s="77"/>
      <c r="W461" s="77"/>
    </row>
    <row r="462" spans="1:23" ht="13.2" x14ac:dyDescent="0.25">
      <c r="A462" s="13">
        <v>203</v>
      </c>
      <c r="B462" s="22" t="s">
        <v>741</v>
      </c>
      <c r="C462" s="24"/>
      <c r="D462" s="24" t="s">
        <v>307</v>
      </c>
      <c r="E462" s="13" t="s">
        <v>32</v>
      </c>
      <c r="F462" s="46"/>
      <c r="G462" s="46"/>
      <c r="H462" s="80"/>
      <c r="I462" s="52">
        <v>2200</v>
      </c>
      <c r="J462" s="52">
        <v>4800</v>
      </c>
      <c r="K462" s="52">
        <v>1900</v>
      </c>
      <c r="L462" s="52">
        <v>1900</v>
      </c>
      <c r="M462" s="80"/>
      <c r="N462" s="46"/>
      <c r="O462" s="77"/>
      <c r="P462" s="77"/>
      <c r="Q462" s="77"/>
      <c r="R462" s="77"/>
      <c r="S462" s="77"/>
      <c r="T462" s="77"/>
      <c r="U462" s="77"/>
      <c r="V462" s="77"/>
      <c r="W462" s="77"/>
    </row>
    <row r="463" spans="1:23" ht="13.2" x14ac:dyDescent="0.25">
      <c r="A463" s="13">
        <v>204</v>
      </c>
      <c r="B463" s="22" t="s">
        <v>742</v>
      </c>
      <c r="C463" s="24"/>
      <c r="D463" s="24" t="s">
        <v>307</v>
      </c>
      <c r="E463" s="13" t="s">
        <v>32</v>
      </c>
      <c r="F463" s="46"/>
      <c r="G463" s="46"/>
      <c r="H463" s="80"/>
      <c r="I463" s="52">
        <v>3500</v>
      </c>
      <c r="J463" s="52">
        <v>1800</v>
      </c>
      <c r="K463" s="52">
        <v>2000</v>
      </c>
      <c r="L463" s="80"/>
      <c r="M463" s="46"/>
      <c r="N463" s="46"/>
      <c r="O463" s="77"/>
      <c r="P463" s="77"/>
      <c r="Q463" s="77"/>
      <c r="R463" s="77"/>
      <c r="S463" s="77"/>
      <c r="T463" s="77"/>
      <c r="U463" s="77"/>
      <c r="V463" s="77"/>
      <c r="W463" s="77"/>
    </row>
    <row r="464" spans="1:23" ht="13.2" x14ac:dyDescent="0.25">
      <c r="A464" s="13">
        <v>205</v>
      </c>
      <c r="B464" s="22" t="s">
        <v>743</v>
      </c>
      <c r="C464" s="24"/>
      <c r="D464" s="24" t="s">
        <v>307</v>
      </c>
      <c r="E464" s="13" t="s">
        <v>32</v>
      </c>
      <c r="F464" s="46"/>
      <c r="G464" s="46"/>
      <c r="H464" s="52">
        <v>750</v>
      </c>
      <c r="I464" s="52">
        <v>1360</v>
      </c>
      <c r="J464" s="52">
        <v>1600</v>
      </c>
      <c r="K464" s="52">
        <v>1800</v>
      </c>
      <c r="L464" s="52">
        <v>0</v>
      </c>
      <c r="M464" s="46"/>
      <c r="N464" s="46"/>
      <c r="O464" s="77"/>
      <c r="P464" s="77"/>
      <c r="Q464" s="77"/>
      <c r="R464" s="77"/>
      <c r="S464" s="77"/>
      <c r="T464" s="77"/>
      <c r="U464" s="77"/>
      <c r="V464" s="77"/>
      <c r="W464" s="77"/>
    </row>
    <row r="465" spans="1:23" ht="13.2" x14ac:dyDescent="0.25">
      <c r="A465" s="13">
        <v>206</v>
      </c>
      <c r="B465" s="22" t="s">
        <v>744</v>
      </c>
      <c r="C465" s="24"/>
      <c r="D465" s="24" t="s">
        <v>307</v>
      </c>
      <c r="E465" s="13" t="s">
        <v>32</v>
      </c>
      <c r="F465" s="46"/>
      <c r="G465" s="46"/>
      <c r="H465" s="13">
        <v>1500</v>
      </c>
      <c r="I465" s="13">
        <v>900</v>
      </c>
      <c r="J465" s="13">
        <v>500</v>
      </c>
      <c r="K465" s="13">
        <v>900</v>
      </c>
      <c r="L465" s="13">
        <v>3500</v>
      </c>
      <c r="M465" s="46"/>
      <c r="N465" s="46"/>
      <c r="O465" s="77"/>
      <c r="P465" s="77"/>
      <c r="Q465" s="77"/>
      <c r="R465" s="77"/>
      <c r="S465" s="77"/>
      <c r="T465" s="77"/>
      <c r="U465" s="77"/>
      <c r="V465" s="77"/>
      <c r="W465" s="77"/>
    </row>
    <row r="466" spans="1:23" ht="13.2" x14ac:dyDescent="0.25">
      <c r="A466" s="13">
        <v>207</v>
      </c>
      <c r="B466" s="22" t="s">
        <v>745</v>
      </c>
      <c r="C466" s="24"/>
      <c r="D466" s="24" t="s">
        <v>307</v>
      </c>
      <c r="E466" s="13" t="s">
        <v>32</v>
      </c>
      <c r="F466" s="46"/>
      <c r="G466" s="46"/>
      <c r="H466" s="80"/>
      <c r="I466" s="52">
        <v>300</v>
      </c>
      <c r="J466" s="52">
        <v>800</v>
      </c>
      <c r="K466" s="52">
        <v>600</v>
      </c>
      <c r="L466" s="52">
        <v>800</v>
      </c>
      <c r="M466" s="80"/>
      <c r="N466" s="46"/>
      <c r="O466" s="77"/>
      <c r="P466" s="77"/>
      <c r="Q466" s="77"/>
      <c r="R466" s="77"/>
      <c r="S466" s="77"/>
      <c r="T466" s="77"/>
      <c r="U466" s="77"/>
      <c r="V466" s="77"/>
      <c r="W466" s="77"/>
    </row>
    <row r="467" spans="1:23" ht="13.2" x14ac:dyDescent="0.25">
      <c r="A467" s="13">
        <v>208</v>
      </c>
      <c r="B467" s="22" t="s">
        <v>746</v>
      </c>
      <c r="C467" s="24"/>
      <c r="D467" s="24" t="s">
        <v>307</v>
      </c>
      <c r="E467" s="13" t="s">
        <v>32</v>
      </c>
      <c r="F467" s="46"/>
      <c r="G467" s="46"/>
      <c r="H467" s="13">
        <v>1100</v>
      </c>
      <c r="I467" s="13">
        <v>400</v>
      </c>
      <c r="J467" s="13">
        <v>700</v>
      </c>
      <c r="K467" s="13">
        <v>0</v>
      </c>
      <c r="L467" s="13">
        <v>3600</v>
      </c>
      <c r="M467" s="46"/>
      <c r="N467" s="46"/>
      <c r="O467" s="77"/>
      <c r="P467" s="77"/>
      <c r="Q467" s="77"/>
      <c r="R467" s="77"/>
      <c r="S467" s="77"/>
      <c r="T467" s="77"/>
      <c r="U467" s="77"/>
      <c r="V467" s="77"/>
      <c r="W467" s="77"/>
    </row>
    <row r="468" spans="1:23" ht="13.2" x14ac:dyDescent="0.25">
      <c r="A468" s="13">
        <v>209</v>
      </c>
      <c r="B468" s="22" t="s">
        <v>747</v>
      </c>
      <c r="C468" s="24"/>
      <c r="D468" s="24" t="s">
        <v>307</v>
      </c>
      <c r="E468" s="13" t="s">
        <v>32</v>
      </c>
      <c r="F468" s="46"/>
      <c r="G468" s="46"/>
      <c r="H468" s="46"/>
      <c r="I468" s="13">
        <v>470</v>
      </c>
      <c r="J468" s="13">
        <v>2000</v>
      </c>
      <c r="K468" s="13">
        <v>600</v>
      </c>
      <c r="L468" s="46"/>
      <c r="M468" s="46"/>
      <c r="N468" s="46"/>
      <c r="O468" s="77"/>
      <c r="P468" s="77"/>
      <c r="Q468" s="77"/>
      <c r="R468" s="77"/>
      <c r="S468" s="77"/>
      <c r="T468" s="77"/>
      <c r="U468" s="77"/>
      <c r="V468" s="77"/>
      <c r="W468" s="77"/>
    </row>
    <row r="469" spans="1:23" ht="13.2" x14ac:dyDescent="0.25">
      <c r="A469" s="13">
        <v>210</v>
      </c>
      <c r="B469" s="22" t="s">
        <v>748</v>
      </c>
      <c r="C469" s="24"/>
      <c r="D469" s="24" t="s">
        <v>307</v>
      </c>
      <c r="E469" s="13" t="s">
        <v>32</v>
      </c>
      <c r="F469" s="46"/>
      <c r="G469" s="46"/>
      <c r="H469" s="80"/>
      <c r="I469" s="80"/>
      <c r="J469" s="80"/>
      <c r="K469" s="52">
        <v>1080</v>
      </c>
      <c r="L469" s="80"/>
      <c r="M469" s="80"/>
      <c r="N469" s="46"/>
      <c r="O469" s="77"/>
      <c r="P469" s="77"/>
      <c r="Q469" s="77"/>
      <c r="R469" s="77"/>
      <c r="S469" s="77"/>
      <c r="T469" s="77"/>
      <c r="U469" s="77"/>
      <c r="V469" s="77"/>
      <c r="W469" s="77"/>
    </row>
    <row r="470" spans="1:23" ht="13.2" x14ac:dyDescent="0.25">
      <c r="A470" s="13">
        <v>211</v>
      </c>
      <c r="B470" s="22" t="s">
        <v>749</v>
      </c>
      <c r="C470" s="24"/>
      <c r="D470" s="24" t="s">
        <v>307</v>
      </c>
      <c r="E470" s="13" t="s">
        <v>32</v>
      </c>
      <c r="F470" s="45"/>
      <c r="G470" s="45"/>
      <c r="H470" s="41"/>
      <c r="I470" s="27">
        <v>4380</v>
      </c>
      <c r="J470" s="27">
        <v>700</v>
      </c>
      <c r="K470" s="27">
        <v>2400</v>
      </c>
      <c r="L470" s="41"/>
      <c r="M470" s="45"/>
      <c r="N470" s="45"/>
      <c r="O470" s="77"/>
      <c r="P470" s="77"/>
      <c r="Q470" s="77"/>
      <c r="R470" s="77"/>
      <c r="S470" s="77"/>
      <c r="T470" s="77"/>
      <c r="U470" s="77"/>
      <c r="V470" s="77"/>
      <c r="W470" s="77"/>
    </row>
    <row r="471" spans="1:23" ht="13.2" x14ac:dyDescent="0.25">
      <c r="A471" s="13">
        <v>212</v>
      </c>
      <c r="B471" s="22" t="s">
        <v>750</v>
      </c>
      <c r="C471" s="24"/>
      <c r="D471" s="24" t="s">
        <v>307</v>
      </c>
      <c r="E471" s="13" t="s">
        <v>32</v>
      </c>
      <c r="F471" s="45"/>
      <c r="G471" s="45"/>
      <c r="H471" s="41"/>
      <c r="I471" s="41"/>
      <c r="J471" s="41"/>
      <c r="K471" s="41"/>
      <c r="L471" s="78">
        <v>0</v>
      </c>
      <c r="M471" s="78">
        <v>1488</v>
      </c>
      <c r="N471" s="45"/>
      <c r="O471" s="77"/>
      <c r="P471" s="77"/>
      <c r="Q471" s="77"/>
      <c r="R471" s="77"/>
      <c r="S471" s="77"/>
      <c r="T471" s="77"/>
      <c r="U471" s="77"/>
      <c r="V471" s="77"/>
      <c r="W471" s="77"/>
    </row>
    <row r="472" spans="1:23" ht="13.2" x14ac:dyDescent="0.25">
      <c r="A472" s="13">
        <v>213</v>
      </c>
      <c r="B472" s="22" t="s">
        <v>751</v>
      </c>
      <c r="C472" s="24"/>
      <c r="D472" s="24" t="s">
        <v>307</v>
      </c>
      <c r="E472" s="13" t="s">
        <v>32</v>
      </c>
      <c r="F472" s="45"/>
      <c r="G472" s="45"/>
      <c r="H472" s="41"/>
      <c r="I472" s="78">
        <v>500</v>
      </c>
      <c r="J472" s="78">
        <v>900</v>
      </c>
      <c r="K472" s="78">
        <v>0</v>
      </c>
      <c r="L472" s="78">
        <v>300</v>
      </c>
      <c r="M472" s="41"/>
      <c r="N472" s="45"/>
      <c r="O472" s="77"/>
      <c r="P472" s="77"/>
      <c r="Q472" s="77"/>
      <c r="R472" s="77"/>
      <c r="S472" s="77"/>
      <c r="T472" s="77"/>
      <c r="U472" s="77"/>
      <c r="V472" s="77"/>
      <c r="W472" s="77"/>
    </row>
    <row r="473" spans="1:23" ht="13.2" x14ac:dyDescent="0.25">
      <c r="A473" s="13">
        <v>214</v>
      </c>
      <c r="B473" s="22" t="s">
        <v>752</v>
      </c>
      <c r="C473" s="19"/>
      <c r="D473" s="19" t="s">
        <v>307</v>
      </c>
      <c r="E473" s="13" t="s">
        <v>32</v>
      </c>
      <c r="F473" s="45"/>
      <c r="G473" s="45"/>
      <c r="H473" s="41"/>
      <c r="I473" s="45"/>
      <c r="J473" s="45"/>
      <c r="K473" s="45"/>
      <c r="L473" s="41"/>
      <c r="M473" s="45"/>
      <c r="N473" s="45"/>
      <c r="O473" s="77"/>
      <c r="P473" s="77"/>
      <c r="Q473" s="77"/>
      <c r="R473" s="77"/>
      <c r="S473" s="77"/>
      <c r="T473" s="77"/>
      <c r="U473" s="77"/>
      <c r="V473" s="77"/>
      <c r="W473" s="77"/>
    </row>
    <row r="474" spans="1:23" ht="13.2" x14ac:dyDescent="0.25">
      <c r="A474" s="13">
        <v>215</v>
      </c>
      <c r="B474" s="22" t="s">
        <v>753</v>
      </c>
      <c r="C474" s="19"/>
      <c r="D474" s="19" t="s">
        <v>307</v>
      </c>
      <c r="E474" s="13" t="s">
        <v>32</v>
      </c>
      <c r="F474" s="27">
        <v>800</v>
      </c>
      <c r="G474" s="45"/>
      <c r="H474" s="41"/>
      <c r="I474" s="45"/>
      <c r="J474" s="45"/>
      <c r="K474" s="45"/>
      <c r="L474" s="41"/>
      <c r="M474" s="45"/>
      <c r="N474" s="45"/>
      <c r="O474" s="77"/>
      <c r="P474" s="77"/>
      <c r="Q474" s="77"/>
      <c r="R474" s="77"/>
      <c r="S474" s="77"/>
      <c r="T474" s="77"/>
      <c r="U474" s="77"/>
      <c r="V474" s="77"/>
      <c r="W474" s="77"/>
    </row>
    <row r="475" spans="1:23" ht="13.2" x14ac:dyDescent="0.25">
      <c r="A475" s="13">
        <v>216</v>
      </c>
      <c r="B475" s="22" t="s">
        <v>754</v>
      </c>
      <c r="C475" s="19"/>
      <c r="D475" s="19" t="s">
        <v>307</v>
      </c>
      <c r="E475" s="13" t="s">
        <v>32</v>
      </c>
      <c r="F475" s="45"/>
      <c r="G475" s="45"/>
      <c r="H475" s="45"/>
      <c r="I475" s="41"/>
      <c r="J475" s="45"/>
      <c r="K475" s="45"/>
      <c r="L475" s="45"/>
      <c r="M475" s="45"/>
      <c r="N475" s="45"/>
      <c r="O475" s="77"/>
      <c r="P475" s="77"/>
      <c r="Q475" s="77"/>
      <c r="R475" s="77"/>
      <c r="S475" s="77"/>
      <c r="T475" s="77"/>
      <c r="U475" s="77"/>
      <c r="V475" s="77"/>
      <c r="W475" s="77"/>
    </row>
    <row r="476" spans="1:23" ht="13.2" x14ac:dyDescent="0.25">
      <c r="A476" s="13">
        <v>217</v>
      </c>
      <c r="B476" s="22" t="s">
        <v>755</v>
      </c>
      <c r="C476" s="19"/>
      <c r="D476" s="19" t="s">
        <v>307</v>
      </c>
      <c r="E476" s="13" t="s">
        <v>32</v>
      </c>
      <c r="F476" s="45"/>
      <c r="G476" s="45"/>
      <c r="H476" s="45"/>
      <c r="I476" s="41"/>
      <c r="J476" s="45"/>
      <c r="K476" s="45"/>
      <c r="L476" s="45"/>
      <c r="M476" s="45"/>
      <c r="N476" s="45"/>
      <c r="O476" s="77"/>
      <c r="P476" s="77"/>
      <c r="Q476" s="77"/>
      <c r="R476" s="77"/>
      <c r="S476" s="77"/>
      <c r="T476" s="77"/>
      <c r="U476" s="77"/>
      <c r="V476" s="77"/>
      <c r="W476" s="77"/>
    </row>
    <row r="477" spans="1:23" ht="13.2" x14ac:dyDescent="0.25">
      <c r="A477" s="13">
        <v>218</v>
      </c>
      <c r="B477" s="22" t="s">
        <v>756</v>
      </c>
      <c r="C477" s="19"/>
      <c r="D477" s="19" t="s">
        <v>307</v>
      </c>
      <c r="E477" s="13" t="s">
        <v>32</v>
      </c>
      <c r="F477" s="45"/>
      <c r="G477" s="45"/>
      <c r="H477" s="41"/>
      <c r="I477" s="45"/>
      <c r="J477" s="45"/>
      <c r="K477" s="45"/>
      <c r="L477" s="41"/>
      <c r="M477" s="45"/>
      <c r="N477" s="45"/>
      <c r="O477" s="77"/>
      <c r="P477" s="77"/>
      <c r="Q477" s="77"/>
      <c r="R477" s="77"/>
      <c r="S477" s="77"/>
      <c r="T477" s="77"/>
      <c r="U477" s="77"/>
      <c r="V477" s="77"/>
      <c r="W477" s="77"/>
    </row>
    <row r="478" spans="1:23" ht="13.2" x14ac:dyDescent="0.25">
      <c r="A478" s="13">
        <v>219</v>
      </c>
      <c r="B478" s="22" t="s">
        <v>757</v>
      </c>
      <c r="C478" s="19"/>
      <c r="D478" s="19" t="s">
        <v>134</v>
      </c>
      <c r="E478" s="13" t="s">
        <v>32</v>
      </c>
      <c r="F478" s="45"/>
      <c r="G478" s="45"/>
      <c r="H478" s="41"/>
      <c r="I478" s="45"/>
      <c r="J478" s="45"/>
      <c r="K478" s="45"/>
      <c r="L478" s="41"/>
      <c r="M478" s="45"/>
      <c r="N478" s="45"/>
      <c r="O478" s="77"/>
      <c r="P478" s="77"/>
      <c r="Q478" s="77"/>
      <c r="R478" s="77"/>
      <c r="S478" s="77"/>
      <c r="T478" s="77"/>
      <c r="U478" s="77"/>
      <c r="V478" s="77"/>
      <c r="W478" s="77"/>
    </row>
    <row r="479" spans="1:23" ht="13.2" x14ac:dyDescent="0.25">
      <c r="A479" s="13">
        <v>220</v>
      </c>
      <c r="B479" s="22" t="s">
        <v>758</v>
      </c>
      <c r="C479" s="19"/>
      <c r="D479" s="19" t="s">
        <v>134</v>
      </c>
      <c r="E479" s="13" t="s">
        <v>32</v>
      </c>
      <c r="F479" s="27">
        <v>50</v>
      </c>
      <c r="G479" s="45"/>
      <c r="H479" s="41"/>
      <c r="I479" s="45"/>
      <c r="J479" s="45"/>
      <c r="K479" s="45"/>
      <c r="L479" s="41"/>
      <c r="M479" s="45"/>
      <c r="N479" s="45"/>
      <c r="O479" s="77"/>
      <c r="P479" s="77"/>
      <c r="Q479" s="77"/>
      <c r="R479" s="77"/>
      <c r="S479" s="77"/>
      <c r="T479" s="77"/>
      <c r="U479" s="77"/>
      <c r="V479" s="77"/>
      <c r="W479" s="77"/>
    </row>
    <row r="480" spans="1:23" ht="13.2" x14ac:dyDescent="0.25">
      <c r="A480" s="13">
        <v>221</v>
      </c>
      <c r="B480" s="22" t="s">
        <v>759</v>
      </c>
      <c r="C480" s="19"/>
      <c r="D480" s="19" t="s">
        <v>134</v>
      </c>
      <c r="E480" s="13" t="s">
        <v>32</v>
      </c>
      <c r="F480" s="27">
        <v>0</v>
      </c>
      <c r="G480" s="45"/>
      <c r="H480" s="41"/>
      <c r="I480" s="45"/>
      <c r="J480" s="45"/>
      <c r="K480" s="45"/>
      <c r="L480" s="41"/>
      <c r="M480" s="45"/>
      <c r="N480" s="45"/>
      <c r="O480" s="77"/>
      <c r="P480" s="77"/>
      <c r="Q480" s="77"/>
      <c r="R480" s="77"/>
      <c r="S480" s="77"/>
      <c r="T480" s="77"/>
      <c r="U480" s="77"/>
      <c r="V480" s="77"/>
      <c r="W480" s="77"/>
    </row>
    <row r="481" spans="1:23" ht="13.2" x14ac:dyDescent="0.25">
      <c r="A481" s="13">
        <v>222</v>
      </c>
      <c r="B481" s="22" t="s">
        <v>760</v>
      </c>
      <c r="C481" s="19"/>
      <c r="D481" s="19" t="s">
        <v>134</v>
      </c>
      <c r="E481" s="13" t="s">
        <v>32</v>
      </c>
      <c r="F481" s="27">
        <v>4500</v>
      </c>
      <c r="G481" s="45"/>
      <c r="H481" s="41"/>
      <c r="I481" s="45"/>
      <c r="J481" s="45"/>
      <c r="K481" s="45"/>
      <c r="L481" s="41"/>
      <c r="M481" s="45"/>
      <c r="N481" s="45"/>
      <c r="O481" s="77"/>
      <c r="P481" s="77"/>
      <c r="Q481" s="77"/>
      <c r="R481" s="77"/>
      <c r="S481" s="77"/>
      <c r="T481" s="77"/>
      <c r="U481" s="77"/>
      <c r="V481" s="77"/>
      <c r="W481" s="77"/>
    </row>
    <row r="482" spans="1:23" ht="13.2" x14ac:dyDescent="0.25">
      <c r="A482" s="27">
        <v>223</v>
      </c>
      <c r="B482" s="22" t="s">
        <v>761</v>
      </c>
      <c r="C482" s="19"/>
      <c r="D482" s="19" t="s">
        <v>134</v>
      </c>
      <c r="E482" s="13" t="s">
        <v>32</v>
      </c>
      <c r="F482" s="53"/>
      <c r="G482" s="53"/>
      <c r="H482" s="53"/>
      <c r="I482" s="133">
        <v>100</v>
      </c>
      <c r="J482" s="133">
        <v>360</v>
      </c>
      <c r="K482" s="133">
        <v>200</v>
      </c>
      <c r="L482" s="133">
        <v>0</v>
      </c>
      <c r="M482" s="133">
        <v>1280</v>
      </c>
      <c r="N482" s="133">
        <v>1350</v>
      </c>
      <c r="O482" s="77"/>
      <c r="P482" s="77"/>
      <c r="Q482" s="77"/>
      <c r="R482" s="77"/>
      <c r="S482" s="77"/>
      <c r="T482" s="77"/>
      <c r="U482" s="77"/>
      <c r="V482" s="77"/>
      <c r="W482" s="77"/>
    </row>
    <row r="483" spans="1:23" ht="13.2" x14ac:dyDescent="0.25">
      <c r="A483" s="27">
        <v>224</v>
      </c>
      <c r="B483" s="22" t="s">
        <v>762</v>
      </c>
      <c r="C483" s="19"/>
      <c r="D483" s="19" t="s">
        <v>134</v>
      </c>
      <c r="E483" s="13" t="s">
        <v>32</v>
      </c>
      <c r="F483" s="53"/>
      <c r="G483" s="53"/>
      <c r="H483" s="53"/>
      <c r="I483" s="133">
        <v>60</v>
      </c>
      <c r="J483" s="133">
        <v>100</v>
      </c>
      <c r="K483" s="133">
        <v>0</v>
      </c>
      <c r="L483" s="133">
        <v>180</v>
      </c>
      <c r="M483" s="133">
        <v>700</v>
      </c>
      <c r="N483" s="133">
        <v>1000</v>
      </c>
      <c r="O483" s="77"/>
      <c r="P483" s="77"/>
      <c r="Q483" s="77"/>
      <c r="R483" s="77"/>
      <c r="S483" s="77"/>
      <c r="T483" s="77"/>
      <c r="U483" s="77"/>
      <c r="V483" s="77"/>
      <c r="W483" s="77"/>
    </row>
    <row r="484" spans="1:23" ht="13.2" x14ac:dyDescent="0.25">
      <c r="A484" s="27">
        <v>225</v>
      </c>
      <c r="B484" s="22" t="s">
        <v>763</v>
      </c>
      <c r="C484" s="19"/>
      <c r="D484" s="19" t="s">
        <v>134</v>
      </c>
      <c r="E484" s="13" t="s">
        <v>32</v>
      </c>
      <c r="F484" s="53"/>
      <c r="G484" s="53"/>
      <c r="H484" s="53"/>
      <c r="I484" s="53"/>
      <c r="J484" s="53"/>
      <c r="K484" s="53"/>
      <c r="L484" s="53"/>
      <c r="M484" s="53"/>
      <c r="N484" s="53"/>
      <c r="O484" s="77"/>
      <c r="P484" s="77"/>
      <c r="Q484" s="77"/>
      <c r="R484" s="77"/>
      <c r="S484" s="77"/>
      <c r="T484" s="77"/>
      <c r="U484" s="77"/>
      <c r="V484" s="77"/>
      <c r="W484" s="77"/>
    </row>
    <row r="485" spans="1:23" ht="13.2" x14ac:dyDescent="0.25">
      <c r="A485" s="27">
        <v>226</v>
      </c>
      <c r="B485" s="22" t="s">
        <v>764</v>
      </c>
      <c r="C485" s="19"/>
      <c r="D485" s="19" t="s">
        <v>134</v>
      </c>
      <c r="E485" s="13" t="s">
        <v>32</v>
      </c>
      <c r="F485" s="133">
        <v>0</v>
      </c>
      <c r="G485" s="53"/>
      <c r="H485" s="53"/>
      <c r="I485" s="53"/>
      <c r="J485" s="53"/>
      <c r="K485" s="53"/>
      <c r="L485" s="53"/>
      <c r="M485" s="53"/>
      <c r="N485" s="53"/>
      <c r="O485" s="77"/>
      <c r="P485" s="77"/>
      <c r="Q485" s="77"/>
      <c r="R485" s="77"/>
      <c r="S485" s="77"/>
      <c r="T485" s="77"/>
      <c r="U485" s="77"/>
      <c r="V485" s="77"/>
      <c r="W485" s="77"/>
    </row>
    <row r="486" spans="1:23" ht="13.2" x14ac:dyDescent="0.25">
      <c r="A486" s="81"/>
      <c r="B486" s="83"/>
      <c r="C486" s="55"/>
      <c r="D486" s="55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77"/>
      <c r="P486" s="77"/>
      <c r="Q486" s="77"/>
      <c r="R486" s="77"/>
      <c r="S486" s="77"/>
      <c r="T486" s="77"/>
      <c r="U486" s="77"/>
      <c r="V486" s="77"/>
      <c r="W486" s="77"/>
    </row>
    <row r="487" spans="1:23" ht="13.2" x14ac:dyDescent="0.25">
      <c r="A487" s="76" t="s">
        <v>0</v>
      </c>
      <c r="B487" s="6" t="s">
        <v>2</v>
      </c>
      <c r="C487" s="10" t="s">
        <v>3</v>
      </c>
      <c r="D487" s="10" t="s">
        <v>4</v>
      </c>
      <c r="E487" s="4" t="s">
        <v>5</v>
      </c>
      <c r="F487" s="130" t="s">
        <v>54</v>
      </c>
      <c r="G487" s="130" t="s">
        <v>19</v>
      </c>
      <c r="H487" s="130" t="s">
        <v>20</v>
      </c>
      <c r="I487" s="130" t="s">
        <v>21</v>
      </c>
      <c r="J487" s="130" t="s">
        <v>22</v>
      </c>
      <c r="K487" s="130" t="s">
        <v>23</v>
      </c>
      <c r="L487" s="130" t="s">
        <v>24</v>
      </c>
      <c r="M487" s="130" t="s">
        <v>25</v>
      </c>
      <c r="N487" s="130" t="s">
        <v>26</v>
      </c>
      <c r="O487" s="77"/>
      <c r="P487" s="77"/>
      <c r="Q487" s="77"/>
      <c r="R487" s="77"/>
      <c r="S487" s="77"/>
      <c r="T487" s="77"/>
      <c r="U487" s="77"/>
      <c r="V487" s="77"/>
      <c r="W487" s="77"/>
    </row>
    <row r="488" spans="1:23" ht="13.2" x14ac:dyDescent="0.25">
      <c r="A488" s="27">
        <v>227</v>
      </c>
      <c r="B488" s="22" t="s">
        <v>827</v>
      </c>
      <c r="C488" s="19"/>
      <c r="D488" s="19" t="s">
        <v>134</v>
      </c>
      <c r="E488" s="27" t="s">
        <v>40</v>
      </c>
      <c r="F488" s="27">
        <v>0</v>
      </c>
      <c r="G488" s="53"/>
      <c r="H488" s="53"/>
      <c r="I488" s="53"/>
      <c r="J488" s="53"/>
      <c r="K488" s="53"/>
      <c r="L488" s="53"/>
      <c r="M488" s="53"/>
      <c r="N488" s="53"/>
      <c r="O488" s="77"/>
      <c r="P488" s="77"/>
      <c r="Q488" s="77"/>
      <c r="R488" s="77"/>
      <c r="S488" s="77"/>
      <c r="T488" s="77"/>
      <c r="U488" s="77"/>
      <c r="V488" s="77"/>
      <c r="W488" s="77"/>
    </row>
    <row r="489" spans="1:23" ht="13.2" x14ac:dyDescent="0.25">
      <c r="A489" s="13">
        <v>228</v>
      </c>
      <c r="B489" s="22" t="s">
        <v>828</v>
      </c>
      <c r="C489" s="19"/>
      <c r="D489" s="19" t="s">
        <v>543</v>
      </c>
      <c r="E489" s="27" t="s">
        <v>40</v>
      </c>
      <c r="F489" s="52">
        <v>1087</v>
      </c>
      <c r="G489" s="45"/>
      <c r="H489" s="45"/>
      <c r="I489" s="45"/>
      <c r="J489" s="45"/>
      <c r="K489" s="45"/>
      <c r="L489" s="45"/>
      <c r="M489" s="45"/>
      <c r="N489" s="45"/>
      <c r="O489" s="77"/>
      <c r="P489" s="77"/>
      <c r="Q489" s="77"/>
      <c r="R489" s="77"/>
      <c r="S489" s="77"/>
      <c r="T489" s="77"/>
      <c r="U489" s="77"/>
      <c r="V489" s="77"/>
      <c r="W489" s="77"/>
    </row>
    <row r="490" spans="1:23" ht="13.2" x14ac:dyDescent="0.25">
      <c r="A490" s="13">
        <v>229</v>
      </c>
      <c r="B490" s="22" t="s">
        <v>829</v>
      </c>
      <c r="C490" s="19"/>
      <c r="D490" s="19" t="s">
        <v>543</v>
      </c>
      <c r="E490" s="27" t="s">
        <v>40</v>
      </c>
      <c r="F490" s="52">
        <v>160</v>
      </c>
      <c r="G490" s="45"/>
      <c r="H490" s="45"/>
      <c r="I490" s="45"/>
      <c r="J490" s="45"/>
      <c r="K490" s="45"/>
      <c r="L490" s="45"/>
      <c r="M490" s="45"/>
      <c r="N490" s="45"/>
      <c r="O490" s="77"/>
      <c r="P490" s="77"/>
      <c r="Q490" s="77"/>
      <c r="R490" s="77"/>
      <c r="S490" s="77"/>
      <c r="T490" s="77"/>
      <c r="U490" s="77"/>
      <c r="V490" s="77"/>
      <c r="W490" s="77"/>
    </row>
    <row r="491" spans="1:23" ht="13.2" x14ac:dyDescent="0.25">
      <c r="A491" s="27">
        <v>230</v>
      </c>
      <c r="B491" s="22" t="s">
        <v>830</v>
      </c>
      <c r="C491" s="19"/>
      <c r="D491" s="19" t="s">
        <v>543</v>
      </c>
      <c r="E491" s="27" t="s">
        <v>40</v>
      </c>
      <c r="F491" s="13">
        <v>24</v>
      </c>
      <c r="G491" s="45"/>
      <c r="H491" s="45"/>
      <c r="I491" s="45"/>
      <c r="J491" s="45"/>
      <c r="K491" s="45"/>
      <c r="L491" s="45"/>
      <c r="M491" s="45"/>
      <c r="N491" s="45"/>
      <c r="O491" s="77"/>
      <c r="P491" s="77"/>
      <c r="Q491" s="77"/>
      <c r="R491" s="77"/>
      <c r="S491" s="77"/>
      <c r="T491" s="77"/>
      <c r="U491" s="77"/>
      <c r="V491" s="77"/>
      <c r="W491" s="77"/>
    </row>
    <row r="492" spans="1:23" ht="13.2" x14ac:dyDescent="0.25">
      <c r="A492" s="27">
        <v>231</v>
      </c>
      <c r="B492" s="22" t="s">
        <v>831</v>
      </c>
      <c r="C492" s="19"/>
      <c r="D492" s="19" t="s">
        <v>543</v>
      </c>
      <c r="E492" s="27" t="s">
        <v>40</v>
      </c>
      <c r="F492" s="13">
        <v>40</v>
      </c>
      <c r="G492" s="45"/>
      <c r="H492" s="45"/>
      <c r="I492" s="45"/>
      <c r="J492" s="45"/>
      <c r="K492" s="45"/>
      <c r="L492" s="45"/>
      <c r="M492" s="45"/>
      <c r="N492" s="45"/>
      <c r="O492" s="77"/>
      <c r="P492" s="77"/>
      <c r="Q492" s="77"/>
      <c r="R492" s="77"/>
      <c r="S492" s="77"/>
      <c r="T492" s="77"/>
      <c r="U492" s="77"/>
      <c r="V492" s="77"/>
      <c r="W492" s="77"/>
    </row>
    <row r="493" spans="1:23" ht="13.2" x14ac:dyDescent="0.25">
      <c r="A493" s="27">
        <v>232</v>
      </c>
      <c r="B493" s="22" t="s">
        <v>832</v>
      </c>
      <c r="C493" s="19"/>
      <c r="D493" s="19" t="s">
        <v>543</v>
      </c>
      <c r="E493" s="27" t="s">
        <v>40</v>
      </c>
      <c r="F493" s="13">
        <v>56</v>
      </c>
      <c r="G493" s="45"/>
      <c r="H493" s="45"/>
      <c r="I493" s="45"/>
      <c r="J493" s="45"/>
      <c r="K493" s="45"/>
      <c r="L493" s="45"/>
      <c r="M493" s="45"/>
      <c r="N493" s="45"/>
      <c r="O493" s="77"/>
      <c r="P493" s="77"/>
      <c r="Q493" s="77"/>
      <c r="R493" s="77"/>
      <c r="S493" s="77"/>
      <c r="T493" s="77"/>
      <c r="U493" s="77"/>
      <c r="V493" s="77"/>
      <c r="W493" s="77"/>
    </row>
    <row r="494" spans="1:23" ht="13.2" x14ac:dyDescent="0.25">
      <c r="A494" s="27">
        <v>233</v>
      </c>
      <c r="B494" s="22" t="s">
        <v>833</v>
      </c>
      <c r="C494" s="19"/>
      <c r="D494" s="19" t="s">
        <v>543</v>
      </c>
      <c r="E494" s="27" t="s">
        <v>40</v>
      </c>
      <c r="F494" s="13">
        <v>10</v>
      </c>
      <c r="G494" s="45"/>
      <c r="H494" s="45"/>
      <c r="I494" s="45"/>
      <c r="J494" s="45"/>
      <c r="K494" s="45"/>
      <c r="L494" s="45"/>
      <c r="M494" s="45"/>
      <c r="N494" s="45"/>
      <c r="O494" s="77"/>
      <c r="P494" s="77"/>
      <c r="Q494" s="77"/>
      <c r="R494" s="77"/>
      <c r="S494" s="77"/>
      <c r="T494" s="77"/>
      <c r="U494" s="77"/>
      <c r="V494" s="77"/>
      <c r="W494" s="77"/>
    </row>
    <row r="495" spans="1:23" ht="13.2" x14ac:dyDescent="0.25">
      <c r="A495" s="13">
        <v>234</v>
      </c>
      <c r="B495" s="22" t="s">
        <v>544</v>
      </c>
      <c r="C495" s="19"/>
      <c r="D495" s="19" t="s">
        <v>544</v>
      </c>
      <c r="E495" s="27" t="s">
        <v>40</v>
      </c>
      <c r="F495" s="46"/>
      <c r="G495" s="46"/>
      <c r="H495" s="46"/>
      <c r="I495" s="13">
        <v>0</v>
      </c>
      <c r="J495" s="13">
        <v>49</v>
      </c>
      <c r="K495" s="13">
        <v>10</v>
      </c>
      <c r="L495" s="46"/>
      <c r="M495" s="46"/>
      <c r="N495" s="46"/>
      <c r="O495" s="77"/>
      <c r="P495" s="77"/>
      <c r="Q495" s="77"/>
      <c r="R495" s="77"/>
      <c r="S495" s="77"/>
      <c r="T495" s="77"/>
      <c r="U495" s="77"/>
      <c r="V495" s="77"/>
      <c r="W495" s="77"/>
    </row>
    <row r="496" spans="1:23" ht="13.2" x14ac:dyDescent="0.25">
      <c r="A496" s="13">
        <v>235</v>
      </c>
      <c r="B496" s="22" t="s">
        <v>835</v>
      </c>
      <c r="C496" s="19"/>
      <c r="D496" s="19" t="s">
        <v>278</v>
      </c>
      <c r="E496" s="27" t="s">
        <v>40</v>
      </c>
      <c r="F496" s="13">
        <v>70</v>
      </c>
      <c r="G496" s="146"/>
      <c r="H496" s="146"/>
      <c r="I496" s="146"/>
      <c r="J496" s="146"/>
      <c r="K496" s="146"/>
      <c r="L496" s="148"/>
      <c r="M496" s="146"/>
      <c r="N496" s="146"/>
      <c r="O496" s="77"/>
      <c r="P496" s="77"/>
      <c r="Q496" s="77"/>
      <c r="R496" s="77"/>
      <c r="S496" s="77"/>
      <c r="T496" s="77"/>
      <c r="U496" s="77"/>
      <c r="V496" s="77"/>
      <c r="W496" s="77"/>
    </row>
    <row r="497" spans="1:23" ht="13.2" x14ac:dyDescent="0.25">
      <c r="A497" s="27">
        <v>236</v>
      </c>
      <c r="B497" s="22" t="s">
        <v>837</v>
      </c>
      <c r="C497" s="19"/>
      <c r="D497" s="19" t="s">
        <v>545</v>
      </c>
      <c r="E497" s="27" t="s">
        <v>40</v>
      </c>
      <c r="F497" s="13">
        <v>19</v>
      </c>
      <c r="G497" s="151"/>
      <c r="H497" s="151"/>
      <c r="I497" s="151"/>
      <c r="J497" s="151"/>
      <c r="K497" s="151"/>
      <c r="L497" s="151"/>
      <c r="M497" s="151"/>
      <c r="N497" s="151"/>
      <c r="O497" s="77"/>
      <c r="P497" s="77"/>
      <c r="Q497" s="77"/>
      <c r="R497" s="77"/>
      <c r="S497" s="77"/>
      <c r="T497" s="77"/>
      <c r="U497" s="77"/>
      <c r="V497" s="77"/>
      <c r="W497" s="77"/>
    </row>
    <row r="498" spans="1:23" ht="13.2" x14ac:dyDescent="0.25">
      <c r="A498" s="27">
        <v>237</v>
      </c>
      <c r="B498" s="22" t="s">
        <v>839</v>
      </c>
      <c r="C498" s="19"/>
      <c r="D498" s="19" t="s">
        <v>546</v>
      </c>
      <c r="E498" s="27" t="s">
        <v>40</v>
      </c>
      <c r="F498" s="146"/>
      <c r="G498" s="27">
        <v>17</v>
      </c>
      <c r="H498" s="27">
        <v>10</v>
      </c>
      <c r="I498" s="27">
        <v>13</v>
      </c>
      <c r="J498" s="27">
        <v>22</v>
      </c>
      <c r="K498" s="153"/>
      <c r="L498" s="153"/>
      <c r="M498" s="153"/>
      <c r="N498" s="153"/>
      <c r="O498" s="77"/>
      <c r="P498" s="77"/>
      <c r="Q498" s="77"/>
      <c r="R498" s="77"/>
      <c r="S498" s="77"/>
      <c r="T498" s="77"/>
      <c r="U498" s="77"/>
      <c r="V498" s="77"/>
      <c r="W498" s="77"/>
    </row>
    <row r="499" spans="1:23" ht="13.2" x14ac:dyDescent="0.25">
      <c r="A499" s="27">
        <v>238</v>
      </c>
      <c r="B499" s="22" t="s">
        <v>843</v>
      </c>
      <c r="C499" s="19"/>
      <c r="D499" s="19" t="s">
        <v>546</v>
      </c>
      <c r="E499" s="27" t="s">
        <v>40</v>
      </c>
      <c r="F499" s="146"/>
      <c r="G499" s="153"/>
      <c r="H499" s="27">
        <v>50</v>
      </c>
      <c r="I499" s="27">
        <v>33</v>
      </c>
      <c r="J499" s="27">
        <v>47</v>
      </c>
      <c r="K499" s="27">
        <v>90</v>
      </c>
      <c r="L499" s="153"/>
      <c r="M499" s="153"/>
      <c r="N499" s="153"/>
      <c r="O499" s="77"/>
      <c r="P499" s="77"/>
      <c r="Q499" s="77"/>
      <c r="R499" s="77"/>
      <c r="S499" s="77"/>
      <c r="T499" s="77"/>
      <c r="U499" s="77"/>
      <c r="V499" s="77"/>
      <c r="W499" s="77"/>
    </row>
    <row r="500" spans="1:23" ht="13.2" x14ac:dyDescent="0.25">
      <c r="A500" s="27">
        <v>239</v>
      </c>
      <c r="B500" s="22" t="s">
        <v>846</v>
      </c>
      <c r="C500" s="19"/>
      <c r="D500" s="19" t="s">
        <v>547</v>
      </c>
      <c r="E500" s="27" t="s">
        <v>40</v>
      </c>
      <c r="F500" s="13">
        <v>50</v>
      </c>
      <c r="G500" s="153"/>
      <c r="H500" s="153"/>
      <c r="I500" s="153"/>
      <c r="J500" s="153"/>
      <c r="K500" s="153"/>
      <c r="L500" s="153"/>
      <c r="M500" s="153"/>
      <c r="N500" s="153"/>
      <c r="O500" s="77"/>
      <c r="P500" s="77"/>
      <c r="Q500" s="77"/>
      <c r="R500" s="77"/>
      <c r="S500" s="77"/>
      <c r="T500" s="77"/>
      <c r="U500" s="77"/>
      <c r="V500" s="77"/>
      <c r="W500" s="77"/>
    </row>
    <row r="501" spans="1:23" ht="13.2" x14ac:dyDescent="0.25">
      <c r="A501" s="27">
        <v>240</v>
      </c>
      <c r="B501" s="22" t="s">
        <v>850</v>
      </c>
      <c r="C501" s="19"/>
      <c r="D501" s="19" t="s">
        <v>548</v>
      </c>
      <c r="E501" s="27" t="s">
        <v>40</v>
      </c>
      <c r="F501" s="13">
        <v>60</v>
      </c>
      <c r="G501" s="153"/>
      <c r="H501" s="153"/>
      <c r="I501" s="153"/>
      <c r="J501" s="153"/>
      <c r="K501" s="153"/>
      <c r="L501" s="153"/>
      <c r="M501" s="153"/>
      <c r="N501" s="153"/>
      <c r="O501" s="77"/>
      <c r="P501" s="77"/>
      <c r="Q501" s="77"/>
      <c r="R501" s="77"/>
      <c r="S501" s="77"/>
      <c r="T501" s="77"/>
      <c r="U501" s="77"/>
      <c r="V501" s="77"/>
      <c r="W501" s="77"/>
    </row>
    <row r="502" spans="1:23" ht="13.2" x14ac:dyDescent="0.25">
      <c r="A502" s="27">
        <v>241</v>
      </c>
      <c r="B502" s="22" t="s">
        <v>852</v>
      </c>
      <c r="C502" s="19"/>
      <c r="D502" s="19" t="s">
        <v>549</v>
      </c>
      <c r="E502" s="27" t="s">
        <v>40</v>
      </c>
      <c r="F502" s="13">
        <v>36</v>
      </c>
      <c r="G502" s="153"/>
      <c r="H502" s="153"/>
      <c r="I502" s="153"/>
      <c r="J502" s="153"/>
      <c r="K502" s="153"/>
      <c r="L502" s="153"/>
      <c r="M502" s="153"/>
      <c r="N502" s="153"/>
      <c r="O502" s="77"/>
      <c r="P502" s="77"/>
      <c r="Q502" s="77"/>
      <c r="R502" s="77"/>
      <c r="S502" s="77"/>
      <c r="T502" s="77"/>
      <c r="U502" s="77"/>
      <c r="V502" s="77"/>
      <c r="W502" s="77"/>
    </row>
    <row r="503" spans="1:23" ht="13.2" x14ac:dyDescent="0.25">
      <c r="A503" s="13">
        <v>242</v>
      </c>
      <c r="B503" s="22" t="s">
        <v>854</v>
      </c>
      <c r="C503" s="24"/>
      <c r="D503" s="24" t="s">
        <v>550</v>
      </c>
      <c r="E503" s="27" t="s">
        <v>40</v>
      </c>
      <c r="F503" s="156"/>
      <c r="G503" s="146"/>
      <c r="H503" s="52">
        <v>0</v>
      </c>
      <c r="I503" s="52">
        <v>218</v>
      </c>
      <c r="J503" s="52">
        <v>370</v>
      </c>
      <c r="K503" s="52">
        <v>300</v>
      </c>
      <c r="L503" s="52">
        <v>0</v>
      </c>
      <c r="M503" s="52">
        <v>0</v>
      </c>
      <c r="N503" s="146"/>
      <c r="O503" s="77"/>
      <c r="P503" s="77"/>
      <c r="Q503" s="77"/>
      <c r="R503" s="77"/>
      <c r="S503" s="77"/>
      <c r="T503" s="77"/>
      <c r="U503" s="77"/>
      <c r="V503" s="77"/>
      <c r="W503" s="77"/>
    </row>
    <row r="504" spans="1:23" ht="13.2" x14ac:dyDescent="0.25">
      <c r="A504" s="13">
        <v>243</v>
      </c>
      <c r="B504" s="22" t="s">
        <v>859</v>
      </c>
      <c r="C504" s="19"/>
      <c r="D504" s="19" t="s">
        <v>551</v>
      </c>
      <c r="E504" s="27" t="s">
        <v>40</v>
      </c>
      <c r="F504" s="13">
        <v>10</v>
      </c>
      <c r="G504" s="146"/>
      <c r="H504" s="146"/>
      <c r="I504" s="146"/>
      <c r="J504" s="146"/>
      <c r="K504" s="146"/>
      <c r="L504" s="146"/>
      <c r="M504" s="146"/>
      <c r="N504" s="146"/>
      <c r="O504" s="77"/>
      <c r="P504" s="77"/>
      <c r="Q504" s="77"/>
      <c r="R504" s="77"/>
      <c r="S504" s="77"/>
      <c r="T504" s="77"/>
      <c r="U504" s="77"/>
      <c r="V504" s="77"/>
      <c r="W504" s="77"/>
    </row>
    <row r="505" spans="1:23" ht="13.2" x14ac:dyDescent="0.25">
      <c r="A505" s="13">
        <v>244</v>
      </c>
      <c r="B505" s="22" t="s">
        <v>861</v>
      </c>
      <c r="C505" s="19"/>
      <c r="D505" s="19" t="s">
        <v>552</v>
      </c>
      <c r="E505" s="27" t="s">
        <v>40</v>
      </c>
      <c r="F505" s="13">
        <v>90</v>
      </c>
      <c r="G505" s="146"/>
      <c r="H505" s="146"/>
      <c r="I505" s="146"/>
      <c r="J505" s="146"/>
      <c r="K505" s="146"/>
      <c r="L505" s="146"/>
      <c r="M505" s="146"/>
      <c r="N505" s="146"/>
      <c r="O505" s="77"/>
      <c r="P505" s="77"/>
      <c r="Q505" s="77"/>
      <c r="R505" s="77"/>
      <c r="S505" s="77"/>
      <c r="T505" s="77"/>
      <c r="U505" s="77"/>
      <c r="V505" s="77"/>
      <c r="W505" s="77"/>
    </row>
    <row r="506" spans="1:23" ht="13.2" x14ac:dyDescent="0.25">
      <c r="A506" s="13">
        <v>245</v>
      </c>
      <c r="B506" s="22" t="s">
        <v>862</v>
      </c>
      <c r="C506" s="19"/>
      <c r="D506" s="19" t="s">
        <v>531</v>
      </c>
      <c r="E506" s="27" t="s">
        <v>40</v>
      </c>
      <c r="F506" s="13">
        <v>94</v>
      </c>
      <c r="G506" s="146"/>
      <c r="H506" s="146"/>
      <c r="I506" s="146"/>
      <c r="J506" s="146"/>
      <c r="K506" s="146"/>
      <c r="L506" s="146"/>
      <c r="M506" s="146"/>
      <c r="N506" s="146"/>
      <c r="O506" s="77"/>
      <c r="P506" s="77"/>
      <c r="Q506" s="77"/>
      <c r="R506" s="77"/>
      <c r="S506" s="77"/>
      <c r="T506" s="77"/>
      <c r="U506" s="77"/>
      <c r="V506" s="77"/>
      <c r="W506" s="77"/>
    </row>
    <row r="507" spans="1:23" ht="13.2" x14ac:dyDescent="0.25">
      <c r="A507" s="13">
        <v>246</v>
      </c>
      <c r="B507" s="22" t="s">
        <v>863</v>
      </c>
      <c r="C507" s="19"/>
      <c r="D507" s="19" t="s">
        <v>553</v>
      </c>
      <c r="E507" s="27" t="s">
        <v>40</v>
      </c>
      <c r="F507" s="13">
        <v>0</v>
      </c>
      <c r="G507" s="148"/>
      <c r="H507" s="148"/>
      <c r="I507" s="148"/>
      <c r="J507" s="148"/>
      <c r="K507" s="148"/>
      <c r="L507" s="148"/>
      <c r="M507" s="148"/>
      <c r="N507" s="148"/>
      <c r="O507" s="77"/>
      <c r="P507" s="77"/>
      <c r="Q507" s="77"/>
      <c r="R507" s="77"/>
      <c r="S507" s="77"/>
      <c r="T507" s="77"/>
      <c r="U507" s="77"/>
      <c r="V507" s="77"/>
      <c r="W507" s="77"/>
    </row>
    <row r="508" spans="1:23" ht="13.2" x14ac:dyDescent="0.25">
      <c r="A508" s="13">
        <v>247</v>
      </c>
      <c r="B508" s="22" t="s">
        <v>864</v>
      </c>
      <c r="C508" s="19"/>
      <c r="D508" s="19" t="s">
        <v>554</v>
      </c>
      <c r="E508" s="27" t="s">
        <v>40</v>
      </c>
      <c r="F508" s="13">
        <v>0</v>
      </c>
      <c r="G508" s="146"/>
      <c r="H508" s="146"/>
      <c r="I508" s="146"/>
      <c r="J508" s="146"/>
      <c r="K508" s="146"/>
      <c r="L508" s="148"/>
      <c r="M508" s="146"/>
      <c r="N508" s="146"/>
      <c r="O508" s="77"/>
      <c r="P508" s="77"/>
      <c r="Q508" s="77"/>
      <c r="R508" s="77"/>
      <c r="S508" s="77"/>
      <c r="T508" s="77"/>
      <c r="U508" s="77"/>
      <c r="V508" s="77"/>
      <c r="W508" s="77"/>
    </row>
    <row r="509" spans="1:23" ht="13.2" x14ac:dyDescent="0.25">
      <c r="A509" s="13">
        <v>248</v>
      </c>
      <c r="B509" s="22" t="s">
        <v>865</v>
      </c>
      <c r="C509" s="19"/>
      <c r="D509" s="19" t="s">
        <v>555</v>
      </c>
      <c r="E509" s="27" t="s">
        <v>40</v>
      </c>
      <c r="F509" s="13">
        <v>40</v>
      </c>
      <c r="G509" s="146"/>
      <c r="H509" s="146"/>
      <c r="I509" s="146"/>
      <c r="J509" s="146"/>
      <c r="K509" s="146"/>
      <c r="L509" s="146"/>
      <c r="M509" s="146"/>
      <c r="N509" s="146"/>
      <c r="O509" s="77"/>
      <c r="P509" s="77"/>
      <c r="Q509" s="77"/>
      <c r="R509" s="77"/>
      <c r="S509" s="77"/>
      <c r="T509" s="77"/>
      <c r="U509" s="77"/>
      <c r="V509" s="77"/>
      <c r="W509" s="77"/>
    </row>
    <row r="510" spans="1:23" ht="13.2" x14ac:dyDescent="0.25">
      <c r="A510" s="81"/>
      <c r="B510" s="83"/>
      <c r="C510" s="55"/>
      <c r="D510" s="55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77"/>
      <c r="P510" s="77"/>
      <c r="Q510" s="77"/>
      <c r="R510" s="77"/>
      <c r="S510" s="77"/>
      <c r="T510" s="77"/>
      <c r="U510" s="77"/>
      <c r="V510" s="77"/>
      <c r="W510" s="77"/>
    </row>
    <row r="511" spans="1:23" ht="13.2" x14ac:dyDescent="0.25">
      <c r="A511" s="76" t="s">
        <v>0</v>
      </c>
      <c r="B511" s="6" t="s">
        <v>2</v>
      </c>
      <c r="C511" s="10" t="s">
        <v>3</v>
      </c>
      <c r="D511" s="10" t="s">
        <v>4</v>
      </c>
      <c r="E511" s="4" t="s">
        <v>5</v>
      </c>
      <c r="F511" s="130" t="s">
        <v>54</v>
      </c>
      <c r="G511" s="130" t="s">
        <v>19</v>
      </c>
      <c r="H511" s="130" t="s">
        <v>20</v>
      </c>
      <c r="I511" s="130" t="s">
        <v>21</v>
      </c>
      <c r="J511" s="130" t="s">
        <v>22</v>
      </c>
      <c r="K511" s="130" t="s">
        <v>23</v>
      </c>
      <c r="L511" s="130" t="s">
        <v>24</v>
      </c>
      <c r="M511" s="130" t="s">
        <v>25</v>
      </c>
      <c r="N511" s="130" t="s">
        <v>26</v>
      </c>
      <c r="O511" s="77"/>
      <c r="P511" s="77"/>
      <c r="Q511" s="77"/>
      <c r="R511" s="77"/>
      <c r="S511" s="77"/>
      <c r="T511" s="77"/>
      <c r="U511" s="77"/>
      <c r="V511" s="77"/>
      <c r="W511" s="77"/>
    </row>
    <row r="512" spans="1:23" ht="13.2" x14ac:dyDescent="0.25">
      <c r="A512" s="27">
        <v>227</v>
      </c>
      <c r="B512" s="22" t="s">
        <v>827</v>
      </c>
      <c r="C512" s="19"/>
      <c r="D512" s="19" t="s">
        <v>134</v>
      </c>
      <c r="E512" s="27" t="s">
        <v>32</v>
      </c>
      <c r="F512" s="27">
        <v>130</v>
      </c>
      <c r="G512" s="53"/>
      <c r="H512" s="53"/>
      <c r="I512" s="53"/>
      <c r="J512" s="53"/>
      <c r="K512" s="53"/>
      <c r="L512" s="53"/>
      <c r="M512" s="53"/>
      <c r="N512" s="53"/>
      <c r="O512" s="77"/>
      <c r="P512" s="77"/>
      <c r="Q512" s="77"/>
      <c r="R512" s="77"/>
      <c r="S512" s="77"/>
      <c r="T512" s="77"/>
      <c r="U512" s="77"/>
      <c r="V512" s="77"/>
      <c r="W512" s="77"/>
    </row>
    <row r="513" spans="1:23" ht="13.2" x14ac:dyDescent="0.25">
      <c r="A513" s="13">
        <v>228</v>
      </c>
      <c r="B513" s="22" t="s">
        <v>828</v>
      </c>
      <c r="C513" s="19"/>
      <c r="D513" s="19" t="s">
        <v>543</v>
      </c>
      <c r="E513" s="27" t="s">
        <v>32</v>
      </c>
      <c r="F513" s="45"/>
      <c r="G513" s="45"/>
      <c r="H513" s="41"/>
      <c r="I513" s="27">
        <v>2750</v>
      </c>
      <c r="J513" s="27">
        <v>8750</v>
      </c>
      <c r="K513" s="27">
        <v>1250</v>
      </c>
      <c r="L513" s="78">
        <v>0</v>
      </c>
      <c r="M513" s="45"/>
      <c r="N513" s="45"/>
      <c r="O513" s="77"/>
      <c r="P513" s="77"/>
      <c r="Q513" s="77"/>
      <c r="R513" s="77"/>
      <c r="S513" s="77"/>
      <c r="T513" s="77"/>
      <c r="U513" s="77"/>
      <c r="V513" s="77"/>
      <c r="W513" s="77"/>
    </row>
    <row r="514" spans="1:23" ht="13.2" x14ac:dyDescent="0.25">
      <c r="A514" s="13">
        <v>229</v>
      </c>
      <c r="B514" s="22" t="s">
        <v>829</v>
      </c>
      <c r="C514" s="19"/>
      <c r="D514" s="19" t="s">
        <v>543</v>
      </c>
      <c r="E514" s="27" t="s">
        <v>32</v>
      </c>
      <c r="F514" s="27">
        <v>0</v>
      </c>
      <c r="G514" s="45"/>
      <c r="H514" s="41"/>
      <c r="I514" s="27">
        <v>70</v>
      </c>
      <c r="J514" s="27">
        <v>0</v>
      </c>
      <c r="K514" s="27">
        <v>100</v>
      </c>
      <c r="L514" s="41"/>
      <c r="M514" s="45"/>
      <c r="N514" s="45"/>
      <c r="O514" s="77"/>
      <c r="P514" s="77"/>
      <c r="Q514" s="77"/>
      <c r="R514" s="77"/>
      <c r="S514" s="77"/>
      <c r="T514" s="77"/>
      <c r="U514" s="77"/>
      <c r="V514" s="77"/>
      <c r="W514" s="77"/>
    </row>
    <row r="515" spans="1:23" ht="13.2" x14ac:dyDescent="0.25">
      <c r="A515" s="27">
        <v>230</v>
      </c>
      <c r="B515" s="22" t="s">
        <v>830</v>
      </c>
      <c r="C515" s="19"/>
      <c r="D515" s="19" t="s">
        <v>543</v>
      </c>
      <c r="E515" s="27" t="s">
        <v>32</v>
      </c>
      <c r="F515" s="45"/>
      <c r="G515" s="45"/>
      <c r="H515" s="45"/>
      <c r="I515" s="27">
        <v>0</v>
      </c>
      <c r="J515" s="27">
        <v>100</v>
      </c>
      <c r="K515" s="27">
        <v>0</v>
      </c>
      <c r="L515" s="27">
        <v>0</v>
      </c>
      <c r="M515" s="45"/>
      <c r="N515" s="45"/>
      <c r="O515" s="77"/>
      <c r="P515" s="77"/>
      <c r="Q515" s="77"/>
      <c r="R515" s="77"/>
      <c r="S515" s="77"/>
      <c r="T515" s="77"/>
      <c r="U515" s="77"/>
      <c r="V515" s="77"/>
      <c r="W515" s="77"/>
    </row>
    <row r="516" spans="1:23" ht="13.2" x14ac:dyDescent="0.25">
      <c r="A516" s="27">
        <v>231</v>
      </c>
      <c r="B516" s="22" t="s">
        <v>831</v>
      </c>
      <c r="C516" s="19"/>
      <c r="D516" s="19" t="s">
        <v>543</v>
      </c>
      <c r="E516" s="27" t="s">
        <v>32</v>
      </c>
      <c r="F516" s="45"/>
      <c r="G516" s="45"/>
      <c r="H516" s="45"/>
      <c r="I516" s="27">
        <v>0</v>
      </c>
      <c r="J516" s="27">
        <v>0</v>
      </c>
      <c r="K516" s="27">
        <v>70</v>
      </c>
      <c r="L516" s="27">
        <v>0</v>
      </c>
      <c r="M516" s="45"/>
      <c r="N516" s="45"/>
      <c r="O516" s="77"/>
      <c r="P516" s="77"/>
      <c r="Q516" s="77"/>
      <c r="R516" s="77"/>
      <c r="S516" s="77"/>
      <c r="T516" s="77"/>
      <c r="U516" s="77"/>
      <c r="V516" s="77"/>
      <c r="W516" s="77"/>
    </row>
    <row r="517" spans="1:23" ht="13.2" x14ac:dyDescent="0.25">
      <c r="A517" s="27">
        <v>232</v>
      </c>
      <c r="B517" s="22" t="s">
        <v>832</v>
      </c>
      <c r="C517" s="19"/>
      <c r="D517" s="19" t="s">
        <v>543</v>
      </c>
      <c r="E517" s="27" t="s">
        <v>32</v>
      </c>
      <c r="F517" s="45"/>
      <c r="G517" s="45"/>
      <c r="H517" s="45"/>
      <c r="I517" s="45"/>
      <c r="J517" s="45"/>
      <c r="K517" s="45"/>
      <c r="L517" s="45"/>
      <c r="M517" s="45"/>
      <c r="N517" s="45"/>
      <c r="O517" s="77"/>
      <c r="P517" s="77"/>
      <c r="Q517" s="77"/>
      <c r="R517" s="77"/>
      <c r="S517" s="77"/>
      <c r="T517" s="77"/>
      <c r="U517" s="77"/>
      <c r="V517" s="77"/>
      <c r="W517" s="77"/>
    </row>
    <row r="518" spans="1:23" ht="13.2" x14ac:dyDescent="0.25">
      <c r="A518" s="27">
        <v>233</v>
      </c>
      <c r="B518" s="22" t="s">
        <v>833</v>
      </c>
      <c r="C518" s="19"/>
      <c r="D518" s="19" t="s">
        <v>543</v>
      </c>
      <c r="E518" s="27" t="s">
        <v>32</v>
      </c>
      <c r="F518" s="45"/>
      <c r="G518" s="45"/>
      <c r="H518" s="45"/>
      <c r="I518" s="45"/>
      <c r="J518" s="45"/>
      <c r="K518" s="45"/>
      <c r="L518" s="45"/>
      <c r="M518" s="45"/>
      <c r="N518" s="45"/>
      <c r="O518" s="77"/>
      <c r="P518" s="77"/>
      <c r="Q518" s="77"/>
      <c r="R518" s="77"/>
      <c r="S518" s="77"/>
      <c r="T518" s="77"/>
      <c r="U518" s="77"/>
      <c r="V518" s="77"/>
      <c r="W518" s="77"/>
    </row>
    <row r="519" spans="1:23" ht="13.2" x14ac:dyDescent="0.25">
      <c r="A519" s="13">
        <v>234</v>
      </c>
      <c r="B519" s="22" t="s">
        <v>544</v>
      </c>
      <c r="C519" s="19"/>
      <c r="D519" s="19" t="s">
        <v>544</v>
      </c>
      <c r="E519" s="27" t="s">
        <v>32</v>
      </c>
      <c r="F519" s="46"/>
      <c r="G519" s="46"/>
      <c r="H519" s="46"/>
      <c r="I519" s="13">
        <v>600</v>
      </c>
      <c r="J519" s="13">
        <v>0</v>
      </c>
      <c r="K519" s="13">
        <v>510</v>
      </c>
      <c r="L519" s="46"/>
      <c r="M519" s="46"/>
      <c r="N519" s="46"/>
      <c r="O519" s="77"/>
      <c r="P519" s="77"/>
      <c r="Q519" s="77"/>
      <c r="R519" s="77"/>
      <c r="S519" s="77"/>
      <c r="T519" s="77"/>
      <c r="U519" s="77"/>
      <c r="V519" s="77"/>
      <c r="W519" s="77"/>
    </row>
    <row r="520" spans="1:23" ht="13.2" x14ac:dyDescent="0.25">
      <c r="A520" s="13">
        <v>235</v>
      </c>
      <c r="B520" s="22" t="s">
        <v>835</v>
      </c>
      <c r="C520" s="19"/>
      <c r="D520" s="19" t="s">
        <v>278</v>
      </c>
      <c r="E520" s="27" t="s">
        <v>32</v>
      </c>
      <c r="F520" s="13">
        <v>3960</v>
      </c>
      <c r="G520" s="146"/>
      <c r="H520" s="146"/>
      <c r="I520" s="146"/>
      <c r="J520" s="146"/>
      <c r="K520" s="146"/>
      <c r="L520" s="146"/>
      <c r="M520" s="146"/>
      <c r="N520" s="146"/>
      <c r="O520" s="77"/>
      <c r="P520" s="77"/>
      <c r="Q520" s="77"/>
      <c r="R520" s="77"/>
      <c r="S520" s="77"/>
      <c r="T520" s="77"/>
      <c r="U520" s="77"/>
      <c r="V520" s="77"/>
      <c r="W520" s="77"/>
    </row>
    <row r="521" spans="1:23" ht="13.2" x14ac:dyDescent="0.25">
      <c r="A521" s="27">
        <v>236</v>
      </c>
      <c r="B521" s="22" t="s">
        <v>837</v>
      </c>
      <c r="C521" s="19"/>
      <c r="D521" s="19" t="s">
        <v>545</v>
      </c>
      <c r="E521" s="27" t="s">
        <v>32</v>
      </c>
      <c r="F521" s="153"/>
      <c r="G521" s="151"/>
      <c r="H521" s="151"/>
      <c r="I521" s="151"/>
      <c r="J521" s="151"/>
      <c r="K521" s="151"/>
      <c r="L521" s="151"/>
      <c r="M521" s="151"/>
      <c r="N521" s="151"/>
      <c r="O521" s="77"/>
      <c r="P521" s="77"/>
      <c r="Q521" s="77"/>
      <c r="R521" s="77"/>
      <c r="S521" s="77"/>
      <c r="T521" s="77"/>
      <c r="U521" s="77"/>
      <c r="V521" s="77"/>
      <c r="W521" s="77"/>
    </row>
    <row r="522" spans="1:23" ht="13.2" x14ac:dyDescent="0.25">
      <c r="A522" s="27">
        <v>237</v>
      </c>
      <c r="B522" s="22" t="s">
        <v>839</v>
      </c>
      <c r="C522" s="19"/>
      <c r="D522" s="19" t="s">
        <v>546</v>
      </c>
      <c r="E522" s="27" t="s">
        <v>32</v>
      </c>
      <c r="F522" s="153"/>
      <c r="G522" s="27">
        <v>0</v>
      </c>
      <c r="H522" s="27">
        <v>0</v>
      </c>
      <c r="I522" s="27">
        <v>0</v>
      </c>
      <c r="J522" s="27">
        <v>0</v>
      </c>
      <c r="K522" s="153"/>
      <c r="L522" s="153"/>
      <c r="M522" s="153"/>
      <c r="N522" s="153"/>
      <c r="O522" s="77"/>
      <c r="P522" s="77"/>
      <c r="Q522" s="77"/>
      <c r="R522" s="77"/>
      <c r="S522" s="77"/>
      <c r="T522" s="77"/>
      <c r="U522" s="77"/>
      <c r="V522" s="77"/>
      <c r="W522" s="77"/>
    </row>
    <row r="523" spans="1:23" ht="13.2" x14ac:dyDescent="0.25">
      <c r="A523" s="27">
        <v>238</v>
      </c>
      <c r="B523" s="22" t="s">
        <v>843</v>
      </c>
      <c r="C523" s="19"/>
      <c r="D523" s="19" t="s">
        <v>546</v>
      </c>
      <c r="E523" s="27" t="s">
        <v>32</v>
      </c>
      <c r="F523" s="153"/>
      <c r="G523" s="153"/>
      <c r="H523" s="27">
        <v>0</v>
      </c>
      <c r="I523" s="27">
        <v>0</v>
      </c>
      <c r="J523" s="27">
        <v>0</v>
      </c>
      <c r="K523" s="27">
        <v>0</v>
      </c>
      <c r="L523" s="153"/>
      <c r="M523" s="153"/>
      <c r="N523" s="153"/>
      <c r="O523" s="77"/>
      <c r="P523" s="77"/>
      <c r="Q523" s="77"/>
      <c r="R523" s="77"/>
      <c r="S523" s="77"/>
      <c r="T523" s="77"/>
      <c r="U523" s="77"/>
      <c r="V523" s="77"/>
      <c r="W523" s="77"/>
    </row>
    <row r="524" spans="1:23" ht="13.2" x14ac:dyDescent="0.25">
      <c r="A524" s="27">
        <v>239</v>
      </c>
      <c r="B524" s="22" t="s">
        <v>846</v>
      </c>
      <c r="C524" s="19"/>
      <c r="D524" s="19" t="s">
        <v>547</v>
      </c>
      <c r="E524" s="27" t="s">
        <v>32</v>
      </c>
      <c r="F524" s="153"/>
      <c r="G524" s="153"/>
      <c r="H524" s="153"/>
      <c r="I524" s="27">
        <v>100</v>
      </c>
      <c r="J524" s="27">
        <v>180</v>
      </c>
      <c r="K524" s="27">
        <v>30</v>
      </c>
      <c r="L524" s="27">
        <v>200</v>
      </c>
      <c r="M524" s="27">
        <v>170</v>
      </c>
      <c r="N524" s="153"/>
      <c r="O524" s="77"/>
      <c r="P524" s="77"/>
      <c r="Q524" s="77"/>
      <c r="R524" s="77"/>
      <c r="S524" s="77"/>
      <c r="T524" s="77"/>
      <c r="U524" s="77"/>
      <c r="V524" s="77"/>
      <c r="W524" s="77"/>
    </row>
    <row r="525" spans="1:23" ht="13.2" x14ac:dyDescent="0.25">
      <c r="A525" s="27">
        <v>240</v>
      </c>
      <c r="B525" s="22" t="s">
        <v>850</v>
      </c>
      <c r="C525" s="19"/>
      <c r="D525" s="19" t="s">
        <v>548</v>
      </c>
      <c r="E525" s="27" t="s">
        <v>32</v>
      </c>
      <c r="F525" s="27">
        <v>200</v>
      </c>
      <c r="G525" s="153"/>
      <c r="H525" s="153"/>
      <c r="I525" s="27">
        <v>0</v>
      </c>
      <c r="J525" s="27">
        <v>0</v>
      </c>
      <c r="K525" s="27">
        <v>0</v>
      </c>
      <c r="L525" s="153"/>
      <c r="M525" s="153"/>
      <c r="N525" s="153"/>
      <c r="O525" s="77"/>
      <c r="P525" s="77"/>
      <c r="Q525" s="77"/>
      <c r="R525" s="77"/>
      <c r="S525" s="77"/>
      <c r="T525" s="77"/>
      <c r="U525" s="77"/>
      <c r="V525" s="77"/>
      <c r="W525" s="77"/>
    </row>
    <row r="526" spans="1:23" ht="13.2" x14ac:dyDescent="0.25">
      <c r="A526" s="27">
        <v>241</v>
      </c>
      <c r="B526" s="22" t="s">
        <v>852</v>
      </c>
      <c r="C526" s="19"/>
      <c r="D526" s="19" t="s">
        <v>549</v>
      </c>
      <c r="E526" s="27" t="s">
        <v>32</v>
      </c>
      <c r="F526" s="27">
        <v>200</v>
      </c>
      <c r="G526" s="153"/>
      <c r="H526" s="153"/>
      <c r="I526" s="153"/>
      <c r="J526" s="153"/>
      <c r="K526" s="153"/>
      <c r="L526" s="153"/>
      <c r="M526" s="153"/>
      <c r="N526" s="153"/>
      <c r="O526" s="77"/>
      <c r="P526" s="77"/>
      <c r="Q526" s="77"/>
      <c r="R526" s="77"/>
      <c r="S526" s="77"/>
      <c r="T526" s="77"/>
      <c r="U526" s="77"/>
      <c r="V526" s="77"/>
      <c r="W526" s="77"/>
    </row>
    <row r="527" spans="1:23" ht="13.2" x14ac:dyDescent="0.25">
      <c r="A527" s="13">
        <v>242</v>
      </c>
      <c r="B527" s="22" t="s">
        <v>854</v>
      </c>
      <c r="C527" s="24"/>
      <c r="D527" s="24" t="s">
        <v>550</v>
      </c>
      <c r="E527" s="27" t="s">
        <v>32</v>
      </c>
      <c r="F527" s="156"/>
      <c r="G527" s="146"/>
      <c r="H527" s="52">
        <v>0</v>
      </c>
      <c r="I527" s="52">
        <v>2140</v>
      </c>
      <c r="J527" s="52">
        <v>3687</v>
      </c>
      <c r="K527" s="52">
        <v>2940</v>
      </c>
      <c r="L527" s="52">
        <v>0</v>
      </c>
      <c r="M527" s="52">
        <v>0</v>
      </c>
      <c r="N527" s="52">
        <v>0</v>
      </c>
      <c r="O527" s="77"/>
      <c r="P527" s="77"/>
      <c r="Q527" s="77"/>
      <c r="R527" s="77"/>
      <c r="S527" s="77"/>
      <c r="T527" s="77"/>
      <c r="U527" s="77"/>
      <c r="V527" s="77"/>
      <c r="W527" s="77"/>
    </row>
    <row r="528" spans="1:23" ht="13.2" x14ac:dyDescent="0.25">
      <c r="A528" s="13">
        <v>243</v>
      </c>
      <c r="B528" s="22" t="s">
        <v>859</v>
      </c>
      <c r="C528" s="19"/>
      <c r="D528" s="19" t="s">
        <v>551</v>
      </c>
      <c r="E528" s="27" t="s">
        <v>32</v>
      </c>
      <c r="F528" s="146"/>
      <c r="G528" s="146"/>
      <c r="H528" s="146"/>
      <c r="I528" s="146"/>
      <c r="J528" s="146"/>
      <c r="K528" s="146"/>
      <c r="L528" s="146"/>
      <c r="M528" s="146"/>
      <c r="N528" s="146"/>
      <c r="O528" s="77"/>
      <c r="P528" s="77"/>
      <c r="Q528" s="77"/>
      <c r="R528" s="77"/>
      <c r="S528" s="77"/>
      <c r="T528" s="77"/>
      <c r="U528" s="77"/>
      <c r="V528" s="77"/>
      <c r="W528" s="77"/>
    </row>
    <row r="529" spans="1:23" ht="13.2" x14ac:dyDescent="0.25">
      <c r="A529" s="13">
        <v>244</v>
      </c>
      <c r="B529" s="22" t="s">
        <v>861</v>
      </c>
      <c r="C529" s="19"/>
      <c r="D529" s="19" t="s">
        <v>552</v>
      </c>
      <c r="E529" s="27" t="s">
        <v>32</v>
      </c>
      <c r="F529" s="13">
        <v>380</v>
      </c>
      <c r="G529" s="146"/>
      <c r="H529" s="146"/>
      <c r="I529" s="146"/>
      <c r="J529" s="146"/>
      <c r="K529" s="146"/>
      <c r="L529" s="146"/>
      <c r="M529" s="146"/>
      <c r="N529" s="146"/>
      <c r="O529" s="77"/>
      <c r="P529" s="77"/>
      <c r="Q529" s="77"/>
      <c r="R529" s="77"/>
      <c r="S529" s="77"/>
      <c r="T529" s="77"/>
      <c r="U529" s="77"/>
      <c r="V529" s="77"/>
      <c r="W529" s="77"/>
    </row>
    <row r="530" spans="1:23" ht="13.2" x14ac:dyDescent="0.25">
      <c r="A530" s="13">
        <v>245</v>
      </c>
      <c r="B530" s="22" t="s">
        <v>862</v>
      </c>
      <c r="C530" s="19"/>
      <c r="D530" s="19" t="s">
        <v>531</v>
      </c>
      <c r="E530" s="27" t="s">
        <v>32</v>
      </c>
      <c r="F530" s="146"/>
      <c r="G530" s="146"/>
      <c r="H530" s="146"/>
      <c r="I530" s="146"/>
      <c r="J530" s="146"/>
      <c r="K530" s="146"/>
      <c r="L530" s="146"/>
      <c r="M530" s="146"/>
      <c r="N530" s="146"/>
      <c r="O530" s="77"/>
      <c r="P530" s="77"/>
      <c r="Q530" s="77"/>
      <c r="R530" s="77"/>
      <c r="S530" s="77"/>
      <c r="T530" s="77"/>
      <c r="U530" s="77"/>
      <c r="V530" s="77"/>
      <c r="W530" s="77"/>
    </row>
    <row r="531" spans="1:23" ht="13.2" x14ac:dyDescent="0.25">
      <c r="A531" s="13">
        <v>246</v>
      </c>
      <c r="B531" s="22" t="s">
        <v>863</v>
      </c>
      <c r="C531" s="19"/>
      <c r="D531" s="19" t="s">
        <v>553</v>
      </c>
      <c r="E531" s="27" t="s">
        <v>32</v>
      </c>
      <c r="F531" s="148"/>
      <c r="G531" s="148"/>
      <c r="H531" s="146"/>
      <c r="I531" s="13">
        <v>410</v>
      </c>
      <c r="J531" s="13">
        <v>220</v>
      </c>
      <c r="K531" s="13">
        <v>150</v>
      </c>
      <c r="L531" s="146"/>
      <c r="M531" s="146"/>
      <c r="N531" s="148"/>
      <c r="O531" s="77"/>
      <c r="P531" s="77"/>
      <c r="Q531" s="77"/>
      <c r="R531" s="77"/>
      <c r="S531" s="77"/>
      <c r="T531" s="77"/>
      <c r="U531" s="77"/>
      <c r="V531" s="77"/>
      <c r="W531" s="77"/>
    </row>
    <row r="532" spans="1:23" ht="13.2" x14ac:dyDescent="0.25">
      <c r="A532" s="13">
        <v>247</v>
      </c>
      <c r="B532" s="22" t="s">
        <v>864</v>
      </c>
      <c r="C532" s="19"/>
      <c r="D532" s="19" t="s">
        <v>554</v>
      </c>
      <c r="E532" s="27" t="s">
        <v>32</v>
      </c>
      <c r="F532" s="146"/>
      <c r="G532" s="146"/>
      <c r="H532" s="146"/>
      <c r="I532" s="146"/>
      <c r="J532" s="146"/>
      <c r="K532" s="146"/>
      <c r="L532" s="146"/>
      <c r="M532" s="146"/>
      <c r="N532" s="146"/>
      <c r="O532" s="77"/>
      <c r="P532" s="77"/>
      <c r="Q532" s="77"/>
      <c r="R532" s="77"/>
      <c r="S532" s="77"/>
      <c r="T532" s="77"/>
      <c r="U532" s="77"/>
      <c r="V532" s="77"/>
      <c r="W532" s="77"/>
    </row>
    <row r="533" spans="1:23" ht="13.2" x14ac:dyDescent="0.25">
      <c r="A533" s="13">
        <v>248</v>
      </c>
      <c r="B533" s="22" t="s">
        <v>865</v>
      </c>
      <c r="C533" s="19"/>
      <c r="D533" s="19" t="s">
        <v>555</v>
      </c>
      <c r="E533" s="27" t="s">
        <v>32</v>
      </c>
      <c r="F533" s="146"/>
      <c r="G533" s="146"/>
      <c r="H533" s="146"/>
      <c r="I533" s="146"/>
      <c r="J533" s="146"/>
      <c r="K533" s="146"/>
      <c r="L533" s="146"/>
      <c r="M533" s="146"/>
      <c r="N533" s="146"/>
      <c r="O533" s="77"/>
      <c r="P533" s="77"/>
      <c r="Q533" s="77"/>
      <c r="R533" s="77"/>
      <c r="S533" s="77"/>
      <c r="T533" s="77"/>
      <c r="U533" s="77"/>
      <c r="V533" s="77"/>
      <c r="W533" s="77"/>
    </row>
    <row r="534" spans="1:23" ht="13.2" x14ac:dyDescent="0.25">
      <c r="A534" s="124"/>
      <c r="B534" s="65"/>
      <c r="C534" s="44"/>
      <c r="D534" s="4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</row>
    <row r="535" spans="1:23" ht="13.2" x14ac:dyDescent="0.25">
      <c r="A535" s="124"/>
      <c r="B535" s="65"/>
      <c r="C535" s="44"/>
      <c r="D535" s="4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</row>
    <row r="536" spans="1:23" ht="13.2" x14ac:dyDescent="0.25">
      <c r="A536" s="124"/>
      <c r="B536" s="65"/>
      <c r="C536" s="44"/>
      <c r="D536" s="4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</row>
    <row r="537" spans="1:23" ht="13.2" x14ac:dyDescent="0.25">
      <c r="A537" s="124"/>
      <c r="B537" s="65"/>
      <c r="C537" s="44"/>
      <c r="D537" s="4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</row>
    <row r="538" spans="1:23" ht="13.2" x14ac:dyDescent="0.25">
      <c r="A538" s="124"/>
      <c r="B538" s="65"/>
      <c r="C538" s="44"/>
      <c r="D538" s="4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</row>
    <row r="539" spans="1:23" ht="13.2" x14ac:dyDescent="0.25">
      <c r="A539" s="124"/>
      <c r="B539" s="65"/>
      <c r="C539" s="44"/>
      <c r="D539" s="4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</row>
    <row r="540" spans="1:23" ht="13.2" x14ac:dyDescent="0.25">
      <c r="A540" s="124"/>
      <c r="B540" s="65"/>
      <c r="C540" s="44"/>
      <c r="D540" s="4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</row>
    <row r="541" spans="1:23" ht="13.2" x14ac:dyDescent="0.25">
      <c r="A541" s="124"/>
      <c r="B541" s="65"/>
      <c r="C541" s="44"/>
      <c r="D541" s="4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</row>
    <row r="542" spans="1:23" ht="13.2" x14ac:dyDescent="0.25">
      <c r="A542" s="124"/>
      <c r="B542" s="65"/>
      <c r="C542" s="44"/>
      <c r="D542" s="4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</row>
    <row r="543" spans="1:23" ht="13.2" x14ac:dyDescent="0.25">
      <c r="A543" s="124"/>
      <c r="B543" s="65"/>
      <c r="C543" s="44"/>
      <c r="D543" s="4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</row>
    <row r="544" spans="1:23" ht="13.2" x14ac:dyDescent="0.25">
      <c r="A544" s="124"/>
      <c r="B544" s="65"/>
      <c r="C544" s="44"/>
      <c r="D544" s="4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</row>
    <row r="545" spans="1:23" ht="13.2" x14ac:dyDescent="0.25">
      <c r="A545" s="124"/>
      <c r="B545" s="65"/>
      <c r="C545" s="44"/>
      <c r="D545" s="4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</row>
    <row r="546" spans="1:23" ht="13.2" x14ac:dyDescent="0.25">
      <c r="A546" s="124"/>
      <c r="B546" s="65"/>
      <c r="C546" s="44"/>
      <c r="D546" s="4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</row>
    <row r="547" spans="1:23" ht="13.2" x14ac:dyDescent="0.25">
      <c r="A547" s="124"/>
      <c r="B547" s="65"/>
      <c r="C547" s="44"/>
      <c r="D547" s="4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</row>
    <row r="548" spans="1:23" ht="13.2" x14ac:dyDescent="0.25">
      <c r="A548" s="124"/>
      <c r="B548" s="65"/>
      <c r="C548" s="44"/>
      <c r="D548" s="4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</row>
    <row r="549" spans="1:23" ht="13.2" x14ac:dyDescent="0.25">
      <c r="A549" s="124"/>
      <c r="B549" s="65"/>
      <c r="C549" s="44"/>
      <c r="D549" s="4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</row>
    <row r="550" spans="1:23" ht="13.2" x14ac:dyDescent="0.25">
      <c r="A550" s="124"/>
      <c r="B550" s="65"/>
      <c r="C550" s="44"/>
      <c r="D550" s="4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</row>
    <row r="551" spans="1:23" ht="13.2" x14ac:dyDescent="0.25">
      <c r="A551" s="124"/>
      <c r="B551" s="65"/>
      <c r="C551" s="44"/>
      <c r="D551" s="4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</row>
    <row r="552" spans="1:23" ht="13.2" x14ac:dyDescent="0.25">
      <c r="A552" s="124"/>
      <c r="B552" s="65"/>
      <c r="C552" s="44"/>
      <c r="D552" s="4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</row>
    <row r="553" spans="1:23" ht="13.2" x14ac:dyDescent="0.25">
      <c r="A553" s="124"/>
      <c r="B553" s="65"/>
      <c r="C553" s="44"/>
      <c r="D553" s="4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</row>
    <row r="554" spans="1:23" ht="13.2" x14ac:dyDescent="0.25">
      <c r="A554" s="124"/>
      <c r="B554" s="65"/>
      <c r="C554" s="44"/>
      <c r="D554" s="4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</row>
    <row r="555" spans="1:23" ht="13.2" x14ac:dyDescent="0.25">
      <c r="A555" s="124"/>
      <c r="B555" s="65"/>
      <c r="C555" s="44"/>
      <c r="D555" s="4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</row>
    <row r="556" spans="1:23" ht="13.2" x14ac:dyDescent="0.25">
      <c r="A556" s="124"/>
      <c r="B556" s="65"/>
      <c r="C556" s="44"/>
      <c r="D556" s="4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</row>
    <row r="557" spans="1:23" ht="13.2" x14ac:dyDescent="0.25">
      <c r="A557" s="124"/>
      <c r="B557" s="65"/>
      <c r="C557" s="44"/>
      <c r="D557" s="4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</row>
    <row r="558" spans="1:23" ht="13.2" x14ac:dyDescent="0.25">
      <c r="A558" s="124"/>
      <c r="B558" s="65"/>
      <c r="C558" s="44"/>
      <c r="D558" s="4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</row>
    <row r="559" spans="1:23" ht="13.2" x14ac:dyDescent="0.25">
      <c r="A559" s="124"/>
      <c r="B559" s="65"/>
      <c r="C559" s="44"/>
      <c r="D559" s="4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</row>
    <row r="560" spans="1:23" ht="13.2" x14ac:dyDescent="0.25">
      <c r="A560" s="124"/>
      <c r="B560" s="65"/>
      <c r="C560" s="44"/>
      <c r="D560" s="4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</row>
    <row r="561" spans="1:23" ht="13.2" x14ac:dyDescent="0.25">
      <c r="A561" s="124"/>
      <c r="B561" s="65"/>
      <c r="C561" s="44"/>
      <c r="D561" s="4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</row>
    <row r="562" spans="1:23" ht="13.2" x14ac:dyDescent="0.25">
      <c r="A562" s="124"/>
      <c r="B562" s="65"/>
      <c r="C562" s="44"/>
      <c r="D562" s="4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</row>
    <row r="563" spans="1:23" ht="13.2" x14ac:dyDescent="0.25">
      <c r="A563" s="124"/>
      <c r="B563" s="65"/>
      <c r="C563" s="44"/>
      <c r="D563" s="4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</row>
    <row r="564" spans="1:23" ht="13.2" x14ac:dyDescent="0.25">
      <c r="A564" s="124"/>
      <c r="B564" s="65"/>
      <c r="C564" s="44"/>
      <c r="D564" s="4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</row>
    <row r="565" spans="1:23" ht="13.2" x14ac:dyDescent="0.25">
      <c r="A565" s="124"/>
      <c r="B565" s="65"/>
      <c r="C565" s="44"/>
      <c r="D565" s="4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</row>
    <row r="566" spans="1:23" ht="13.2" x14ac:dyDescent="0.25">
      <c r="A566" s="124"/>
      <c r="B566" s="65"/>
      <c r="C566" s="44"/>
      <c r="D566" s="4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</row>
    <row r="567" spans="1:23" ht="13.2" x14ac:dyDescent="0.25">
      <c r="A567" s="124"/>
      <c r="B567" s="65"/>
      <c r="C567" s="44"/>
      <c r="D567" s="4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</row>
    <row r="568" spans="1:23" ht="13.2" x14ac:dyDescent="0.25">
      <c r="A568" s="124"/>
      <c r="B568" s="65"/>
      <c r="C568" s="44"/>
      <c r="D568" s="4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</row>
    <row r="569" spans="1:23" ht="13.2" x14ac:dyDescent="0.25">
      <c r="A569" s="124"/>
      <c r="B569" s="65"/>
      <c r="C569" s="44"/>
      <c r="D569" s="4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</row>
    <row r="570" spans="1:23" ht="13.2" x14ac:dyDescent="0.25">
      <c r="A570" s="124"/>
      <c r="B570" s="65"/>
      <c r="C570" s="44"/>
      <c r="D570" s="4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</row>
    <row r="571" spans="1:23" ht="13.2" x14ac:dyDescent="0.25">
      <c r="A571" s="124"/>
      <c r="B571" s="65"/>
      <c r="C571" s="44"/>
      <c r="D571" s="4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</row>
    <row r="572" spans="1:23" ht="13.2" x14ac:dyDescent="0.25">
      <c r="A572" s="124"/>
      <c r="B572" s="65"/>
      <c r="C572" s="44"/>
      <c r="D572" s="4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</row>
    <row r="573" spans="1:23" ht="13.2" x14ac:dyDescent="0.25">
      <c r="A573" s="124"/>
      <c r="B573" s="65"/>
      <c r="C573" s="44"/>
      <c r="D573" s="4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</row>
    <row r="574" spans="1:23" ht="13.2" x14ac:dyDescent="0.25">
      <c r="A574" s="124"/>
      <c r="B574" s="65"/>
      <c r="C574" s="44"/>
      <c r="D574" s="4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</row>
    <row r="575" spans="1:23" ht="13.2" x14ac:dyDescent="0.25">
      <c r="A575" s="124"/>
      <c r="B575" s="65"/>
      <c r="C575" s="44"/>
      <c r="D575" s="4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</row>
    <row r="576" spans="1:23" ht="13.2" x14ac:dyDescent="0.25">
      <c r="A576" s="124"/>
      <c r="B576" s="65"/>
      <c r="C576" s="44"/>
      <c r="D576" s="4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</row>
    <row r="577" spans="1:23" ht="13.2" x14ac:dyDescent="0.25">
      <c r="A577" s="124"/>
      <c r="B577" s="65"/>
      <c r="C577" s="44"/>
      <c r="D577" s="4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</row>
    <row r="578" spans="1:23" ht="13.2" x14ac:dyDescent="0.25">
      <c r="A578" s="124"/>
      <c r="B578" s="65"/>
      <c r="C578" s="44"/>
      <c r="D578" s="4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</row>
    <row r="579" spans="1:23" ht="13.2" x14ac:dyDescent="0.25">
      <c r="A579" s="124"/>
      <c r="B579" s="65"/>
      <c r="C579" s="44"/>
      <c r="D579" s="4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</row>
    <row r="580" spans="1:23" ht="13.2" x14ac:dyDescent="0.25">
      <c r="A580" s="124"/>
      <c r="B580" s="65"/>
      <c r="C580" s="44"/>
      <c r="D580" s="4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</row>
    <row r="581" spans="1:23" ht="13.2" x14ac:dyDescent="0.25">
      <c r="A581" s="124"/>
      <c r="B581" s="65"/>
      <c r="C581" s="44"/>
      <c r="D581" s="4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</row>
    <row r="582" spans="1:23" ht="13.2" x14ac:dyDescent="0.25">
      <c r="A582" s="124"/>
      <c r="B582" s="65"/>
      <c r="C582" s="44"/>
      <c r="D582" s="4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</row>
    <row r="583" spans="1:23" ht="13.2" x14ac:dyDescent="0.25">
      <c r="A583" s="124"/>
      <c r="B583" s="65"/>
      <c r="C583" s="44"/>
      <c r="D583" s="4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</row>
    <row r="584" spans="1:23" ht="13.2" x14ac:dyDescent="0.25">
      <c r="A584" s="124"/>
      <c r="B584" s="65"/>
      <c r="C584" s="44"/>
      <c r="D584" s="4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</row>
    <row r="585" spans="1:23" ht="13.2" x14ac:dyDescent="0.25">
      <c r="A585" s="124"/>
      <c r="B585" s="65"/>
      <c r="C585" s="44"/>
      <c r="D585" s="4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</row>
    <row r="586" spans="1:23" ht="13.2" x14ac:dyDescent="0.25">
      <c r="A586" s="124"/>
      <c r="B586" s="65"/>
      <c r="C586" s="44"/>
      <c r="D586" s="4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</row>
    <row r="587" spans="1:23" ht="13.2" x14ac:dyDescent="0.25">
      <c r="A587" s="124"/>
      <c r="B587" s="65"/>
      <c r="C587" s="44"/>
      <c r="D587" s="4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</row>
    <row r="588" spans="1:23" ht="13.2" x14ac:dyDescent="0.25">
      <c r="A588" s="124"/>
      <c r="B588" s="65"/>
      <c r="C588" s="44"/>
      <c r="D588" s="4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</row>
    <row r="589" spans="1:23" ht="13.2" x14ac:dyDescent="0.25">
      <c r="A589" s="124"/>
      <c r="B589" s="65"/>
      <c r="C589" s="44"/>
      <c r="D589" s="4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</row>
    <row r="590" spans="1:23" ht="13.2" x14ac:dyDescent="0.25">
      <c r="A590" s="124"/>
      <c r="B590" s="65"/>
      <c r="C590" s="44"/>
      <c r="D590" s="4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</row>
    <row r="591" spans="1:23" ht="13.2" x14ac:dyDescent="0.25">
      <c r="A591" s="124"/>
      <c r="B591" s="65"/>
      <c r="C591" s="44"/>
      <c r="D591" s="4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</row>
    <row r="592" spans="1:23" ht="13.2" x14ac:dyDescent="0.25">
      <c r="A592" s="124"/>
      <c r="B592" s="65"/>
      <c r="C592" s="44"/>
      <c r="D592" s="4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</row>
    <row r="593" spans="1:23" ht="13.2" x14ac:dyDescent="0.25">
      <c r="A593" s="124"/>
      <c r="B593" s="65"/>
      <c r="C593" s="44"/>
      <c r="D593" s="4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</row>
    <row r="594" spans="1:23" ht="13.2" x14ac:dyDescent="0.25">
      <c r="A594" s="124"/>
      <c r="B594" s="65"/>
      <c r="C594" s="44"/>
      <c r="D594" s="4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</row>
    <row r="595" spans="1:23" ht="13.2" x14ac:dyDescent="0.25">
      <c r="A595" s="124"/>
      <c r="B595" s="65"/>
      <c r="C595" s="44"/>
      <c r="D595" s="4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</row>
    <row r="596" spans="1:23" ht="13.2" x14ac:dyDescent="0.25">
      <c r="A596" s="124"/>
      <c r="B596" s="65"/>
      <c r="C596" s="44"/>
      <c r="D596" s="4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</row>
    <row r="597" spans="1:23" ht="13.2" x14ac:dyDescent="0.25">
      <c r="A597" s="124"/>
      <c r="B597" s="65"/>
      <c r="C597" s="44"/>
      <c r="D597" s="4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</row>
    <row r="598" spans="1:23" ht="13.2" x14ac:dyDescent="0.25">
      <c r="A598" s="124"/>
      <c r="B598" s="65"/>
      <c r="C598" s="44"/>
      <c r="D598" s="4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</row>
    <row r="599" spans="1:23" ht="13.2" x14ac:dyDescent="0.25">
      <c r="A599" s="124"/>
      <c r="B599" s="65"/>
      <c r="C599" s="44"/>
      <c r="D599" s="4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</row>
    <row r="600" spans="1:23" ht="13.2" x14ac:dyDescent="0.25">
      <c r="A600" s="124"/>
      <c r="B600" s="65"/>
      <c r="C600" s="44"/>
      <c r="D600" s="4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</row>
    <row r="601" spans="1:23" ht="13.2" x14ac:dyDescent="0.25">
      <c r="A601" s="124"/>
      <c r="B601" s="65"/>
      <c r="C601" s="44"/>
      <c r="D601" s="4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</row>
    <row r="602" spans="1:23" ht="13.2" x14ac:dyDescent="0.25">
      <c r="A602" s="124"/>
      <c r="B602" s="65"/>
      <c r="C602" s="44"/>
      <c r="D602" s="4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</row>
    <row r="603" spans="1:23" ht="13.2" x14ac:dyDescent="0.25">
      <c r="A603" s="124"/>
      <c r="B603" s="65"/>
      <c r="C603" s="44"/>
      <c r="D603" s="4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</row>
    <row r="604" spans="1:23" ht="13.2" x14ac:dyDescent="0.25">
      <c r="A604" s="124"/>
      <c r="B604" s="65"/>
      <c r="C604" s="44"/>
      <c r="D604" s="4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</row>
    <row r="605" spans="1:23" ht="13.2" x14ac:dyDescent="0.25">
      <c r="A605" s="124"/>
      <c r="B605" s="65"/>
      <c r="C605" s="44"/>
      <c r="D605" s="4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</row>
    <row r="606" spans="1:23" ht="13.2" x14ac:dyDescent="0.25">
      <c r="A606" s="124"/>
      <c r="B606" s="65"/>
      <c r="C606" s="44"/>
      <c r="D606" s="4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</row>
    <row r="607" spans="1:23" ht="13.2" x14ac:dyDescent="0.25">
      <c r="A607" s="124"/>
      <c r="B607" s="65"/>
      <c r="C607" s="44"/>
      <c r="D607" s="4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</row>
    <row r="608" spans="1:23" ht="13.2" x14ac:dyDescent="0.25">
      <c r="A608" s="124"/>
      <c r="B608" s="65"/>
      <c r="C608" s="44"/>
      <c r="D608" s="4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</row>
    <row r="609" spans="1:23" ht="13.2" x14ac:dyDescent="0.25">
      <c r="A609" s="124"/>
      <c r="B609" s="65"/>
      <c r="C609" s="44"/>
      <c r="D609" s="4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</row>
    <row r="610" spans="1:23" ht="13.2" x14ac:dyDescent="0.25">
      <c r="A610" s="124"/>
      <c r="B610" s="65"/>
      <c r="C610" s="44"/>
      <c r="D610" s="4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</row>
    <row r="611" spans="1:23" ht="13.2" x14ac:dyDescent="0.25">
      <c r="A611" s="124"/>
      <c r="B611" s="65"/>
      <c r="C611" s="44"/>
      <c r="D611" s="4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</row>
    <row r="612" spans="1:23" ht="13.2" x14ac:dyDescent="0.25">
      <c r="A612" s="124"/>
      <c r="B612" s="65"/>
      <c r="C612" s="44"/>
      <c r="D612" s="4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</row>
    <row r="613" spans="1:23" ht="13.2" x14ac:dyDescent="0.25">
      <c r="A613" s="124"/>
      <c r="B613" s="65"/>
      <c r="C613" s="44"/>
      <c r="D613" s="4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</row>
    <row r="614" spans="1:23" ht="13.2" x14ac:dyDescent="0.25">
      <c r="A614" s="124"/>
      <c r="B614" s="65"/>
      <c r="C614" s="44"/>
      <c r="D614" s="4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</row>
    <row r="615" spans="1:23" ht="13.2" x14ac:dyDescent="0.25">
      <c r="A615" s="124"/>
      <c r="B615" s="65"/>
      <c r="C615" s="44"/>
      <c r="D615" s="4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</row>
    <row r="616" spans="1:23" ht="13.2" x14ac:dyDescent="0.25">
      <c r="A616" s="124"/>
      <c r="B616" s="65"/>
      <c r="C616" s="44"/>
      <c r="D616" s="4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</row>
    <row r="617" spans="1:23" ht="13.2" x14ac:dyDescent="0.25">
      <c r="A617" s="124"/>
      <c r="B617" s="65"/>
      <c r="C617" s="44"/>
      <c r="D617" s="4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</row>
    <row r="618" spans="1:23" ht="13.2" x14ac:dyDescent="0.25">
      <c r="A618" s="124"/>
      <c r="B618" s="65"/>
      <c r="C618" s="44"/>
      <c r="D618" s="4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</row>
    <row r="619" spans="1:23" ht="13.2" x14ac:dyDescent="0.25">
      <c r="A619" s="124"/>
      <c r="B619" s="65"/>
      <c r="C619" s="44"/>
      <c r="D619" s="4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</row>
    <row r="620" spans="1:23" ht="13.2" x14ac:dyDescent="0.25">
      <c r="A620" s="124"/>
      <c r="B620" s="65"/>
      <c r="C620" s="44"/>
      <c r="D620" s="4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</row>
    <row r="621" spans="1:23" ht="13.2" x14ac:dyDescent="0.25">
      <c r="A621" s="124"/>
      <c r="B621" s="65"/>
      <c r="C621" s="44"/>
      <c r="D621" s="4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</row>
    <row r="622" spans="1:23" ht="13.2" x14ac:dyDescent="0.25">
      <c r="A622" s="124"/>
      <c r="B622" s="65"/>
      <c r="C622" s="44"/>
      <c r="D622" s="4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</row>
    <row r="623" spans="1:23" ht="13.2" x14ac:dyDescent="0.25">
      <c r="A623" s="124"/>
      <c r="B623" s="65"/>
      <c r="C623" s="44"/>
      <c r="D623" s="4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</row>
    <row r="624" spans="1:23" ht="13.2" x14ac:dyDescent="0.25">
      <c r="A624" s="124"/>
      <c r="B624" s="65"/>
      <c r="C624" s="44"/>
      <c r="D624" s="4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</row>
    <row r="625" spans="1:23" ht="13.2" x14ac:dyDescent="0.25">
      <c r="A625" s="124"/>
      <c r="B625" s="65"/>
      <c r="C625" s="44"/>
      <c r="D625" s="4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</row>
    <row r="626" spans="1:23" ht="13.2" x14ac:dyDescent="0.25">
      <c r="A626" s="124"/>
      <c r="B626" s="65"/>
      <c r="C626" s="44"/>
      <c r="D626" s="4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</row>
    <row r="627" spans="1:23" ht="13.2" x14ac:dyDescent="0.25">
      <c r="A627" s="124"/>
      <c r="B627" s="65"/>
      <c r="C627" s="44"/>
      <c r="D627" s="4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</row>
    <row r="628" spans="1:23" ht="13.2" x14ac:dyDescent="0.25">
      <c r="A628" s="124"/>
      <c r="B628" s="65"/>
      <c r="C628" s="44"/>
      <c r="D628" s="4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</row>
    <row r="629" spans="1:23" ht="13.2" x14ac:dyDescent="0.25">
      <c r="A629" s="124"/>
      <c r="B629" s="65"/>
      <c r="C629" s="44"/>
      <c r="D629" s="4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</row>
    <row r="630" spans="1:23" ht="13.2" x14ac:dyDescent="0.25">
      <c r="A630" s="124"/>
      <c r="B630" s="65"/>
      <c r="C630" s="44"/>
      <c r="D630" s="4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</row>
    <row r="631" spans="1:23" ht="13.2" x14ac:dyDescent="0.25">
      <c r="A631" s="124"/>
      <c r="B631" s="65"/>
      <c r="C631" s="44"/>
      <c r="D631" s="4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</row>
    <row r="632" spans="1:23" ht="13.2" x14ac:dyDescent="0.25">
      <c r="A632" s="124"/>
      <c r="B632" s="65"/>
      <c r="C632" s="44"/>
      <c r="D632" s="4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</row>
    <row r="633" spans="1:23" ht="13.2" x14ac:dyDescent="0.25">
      <c r="A633" s="124"/>
      <c r="B633" s="65"/>
      <c r="C633" s="44"/>
      <c r="D633" s="4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</row>
    <row r="634" spans="1:23" ht="13.2" x14ac:dyDescent="0.25">
      <c r="A634" s="124"/>
      <c r="B634" s="65"/>
      <c r="C634" s="44"/>
      <c r="D634" s="4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</row>
    <row r="635" spans="1:23" ht="13.2" x14ac:dyDescent="0.25">
      <c r="A635" s="124"/>
      <c r="B635" s="65"/>
      <c r="C635" s="44"/>
      <c r="D635" s="4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</row>
    <row r="636" spans="1:23" ht="13.2" x14ac:dyDescent="0.25">
      <c r="A636" s="124"/>
      <c r="B636" s="65"/>
      <c r="C636" s="44"/>
      <c r="D636" s="4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</row>
    <row r="637" spans="1:23" ht="13.2" x14ac:dyDescent="0.25">
      <c r="A637" s="124"/>
      <c r="B637" s="65"/>
      <c r="C637" s="44"/>
      <c r="D637" s="4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</row>
    <row r="638" spans="1:23" ht="13.2" x14ac:dyDescent="0.25">
      <c r="A638" s="124"/>
      <c r="B638" s="65"/>
      <c r="C638" s="44"/>
      <c r="D638" s="4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</row>
    <row r="639" spans="1:23" ht="13.2" x14ac:dyDescent="0.25">
      <c r="A639" s="124"/>
      <c r="B639" s="65"/>
      <c r="C639" s="44"/>
      <c r="D639" s="4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</row>
    <row r="640" spans="1:23" ht="13.2" x14ac:dyDescent="0.25">
      <c r="A640" s="124"/>
      <c r="B640" s="65"/>
      <c r="C640" s="44"/>
      <c r="D640" s="4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</row>
    <row r="641" spans="1:23" ht="13.2" x14ac:dyDescent="0.25">
      <c r="A641" s="124"/>
      <c r="B641" s="65"/>
      <c r="C641" s="44"/>
      <c r="D641" s="4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</row>
    <row r="642" spans="1:23" ht="13.2" x14ac:dyDescent="0.25">
      <c r="A642" s="124"/>
      <c r="B642" s="65"/>
      <c r="C642" s="44"/>
      <c r="D642" s="4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</row>
    <row r="643" spans="1:23" ht="13.2" x14ac:dyDescent="0.25">
      <c r="A643" s="124"/>
      <c r="B643" s="65"/>
      <c r="C643" s="44"/>
      <c r="D643" s="4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</row>
    <row r="644" spans="1:23" ht="13.2" x14ac:dyDescent="0.25">
      <c r="A644" s="124"/>
      <c r="B644" s="65"/>
      <c r="C644" s="44"/>
      <c r="D644" s="4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</row>
    <row r="645" spans="1:23" ht="13.2" x14ac:dyDescent="0.25">
      <c r="A645" s="124"/>
      <c r="B645" s="65"/>
      <c r="C645" s="44"/>
      <c r="D645" s="4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</row>
    <row r="646" spans="1:23" ht="13.2" x14ac:dyDescent="0.25">
      <c r="A646" s="124"/>
      <c r="B646" s="65"/>
      <c r="C646" s="44"/>
      <c r="D646" s="4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</row>
    <row r="647" spans="1:23" ht="13.2" x14ac:dyDescent="0.25">
      <c r="A647" s="124"/>
      <c r="B647" s="65"/>
      <c r="C647" s="44"/>
      <c r="D647" s="4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</row>
    <row r="648" spans="1:23" ht="13.2" x14ac:dyDescent="0.25">
      <c r="A648" s="124"/>
      <c r="B648" s="65"/>
      <c r="C648" s="44"/>
      <c r="D648" s="4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</row>
    <row r="649" spans="1:23" ht="13.2" x14ac:dyDescent="0.25">
      <c r="A649" s="124"/>
      <c r="B649" s="65"/>
      <c r="C649" s="44"/>
      <c r="D649" s="4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</row>
    <row r="650" spans="1:23" ht="13.2" x14ac:dyDescent="0.25">
      <c r="A650" s="124"/>
      <c r="B650" s="65"/>
      <c r="C650" s="44"/>
      <c r="D650" s="4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</row>
    <row r="651" spans="1:23" ht="13.2" x14ac:dyDescent="0.25">
      <c r="A651" s="124"/>
      <c r="B651" s="65"/>
      <c r="C651" s="44"/>
      <c r="D651" s="4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</row>
    <row r="652" spans="1:23" ht="13.2" x14ac:dyDescent="0.25">
      <c r="A652" s="124"/>
      <c r="B652" s="65"/>
      <c r="C652" s="44"/>
      <c r="D652" s="4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</row>
    <row r="653" spans="1:23" ht="13.2" x14ac:dyDescent="0.25">
      <c r="A653" s="124"/>
      <c r="B653" s="65"/>
      <c r="C653" s="44"/>
      <c r="D653" s="4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</row>
    <row r="654" spans="1:23" ht="13.2" x14ac:dyDescent="0.25">
      <c r="A654" s="124"/>
      <c r="B654" s="65"/>
      <c r="C654" s="44"/>
      <c r="D654" s="4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</row>
    <row r="655" spans="1:23" ht="13.2" x14ac:dyDescent="0.25">
      <c r="A655" s="124"/>
      <c r="B655" s="65"/>
      <c r="C655" s="44"/>
      <c r="D655" s="4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</row>
    <row r="656" spans="1:23" ht="13.2" x14ac:dyDescent="0.25">
      <c r="A656" s="124"/>
      <c r="B656" s="65"/>
      <c r="C656" s="44"/>
      <c r="D656" s="4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</row>
    <row r="657" spans="1:23" ht="13.2" x14ac:dyDescent="0.25">
      <c r="A657" s="124"/>
      <c r="B657" s="65"/>
      <c r="C657" s="44"/>
      <c r="D657" s="4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</row>
    <row r="658" spans="1:23" ht="13.2" x14ac:dyDescent="0.25">
      <c r="A658" s="124"/>
      <c r="B658" s="65"/>
      <c r="C658" s="44"/>
      <c r="D658" s="4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</row>
    <row r="659" spans="1:23" ht="13.2" x14ac:dyDescent="0.25">
      <c r="A659" s="124"/>
      <c r="B659" s="65"/>
      <c r="C659" s="44"/>
      <c r="D659" s="4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</row>
    <row r="660" spans="1:23" ht="13.2" x14ac:dyDescent="0.25">
      <c r="A660" s="124"/>
      <c r="B660" s="65"/>
      <c r="C660" s="44"/>
      <c r="D660" s="4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</row>
    <row r="661" spans="1:23" ht="13.2" x14ac:dyDescent="0.25">
      <c r="A661" s="124"/>
      <c r="B661" s="65"/>
      <c r="C661" s="44"/>
      <c r="D661" s="4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</row>
    <row r="662" spans="1:23" ht="13.2" x14ac:dyDescent="0.25">
      <c r="A662" s="124"/>
      <c r="B662" s="65"/>
      <c r="C662" s="44"/>
      <c r="D662" s="4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</row>
    <row r="663" spans="1:23" ht="13.2" x14ac:dyDescent="0.25">
      <c r="A663" s="124"/>
      <c r="B663" s="65"/>
      <c r="C663" s="44"/>
      <c r="D663" s="4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</row>
    <row r="664" spans="1:23" ht="13.2" x14ac:dyDescent="0.25">
      <c r="A664" s="124"/>
      <c r="B664" s="65"/>
      <c r="C664" s="44"/>
      <c r="D664" s="4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</row>
    <row r="665" spans="1:23" ht="13.2" x14ac:dyDescent="0.25">
      <c r="A665" s="124"/>
      <c r="B665" s="65"/>
      <c r="C665" s="44"/>
      <c r="D665" s="4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</row>
    <row r="666" spans="1:23" ht="13.2" x14ac:dyDescent="0.25">
      <c r="A666" s="124"/>
      <c r="B666" s="65"/>
      <c r="C666" s="44"/>
      <c r="D666" s="4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</row>
    <row r="667" spans="1:23" ht="13.2" x14ac:dyDescent="0.25">
      <c r="A667" s="124"/>
      <c r="B667" s="65"/>
      <c r="C667" s="44"/>
      <c r="D667" s="4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</row>
    <row r="668" spans="1:23" ht="13.2" x14ac:dyDescent="0.25">
      <c r="A668" s="124"/>
      <c r="B668" s="65"/>
      <c r="C668" s="44"/>
      <c r="D668" s="4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</row>
    <row r="669" spans="1:23" ht="13.2" x14ac:dyDescent="0.25">
      <c r="A669" s="124"/>
      <c r="B669" s="65"/>
      <c r="C669" s="44"/>
      <c r="D669" s="4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</row>
    <row r="670" spans="1:23" ht="13.2" x14ac:dyDescent="0.25">
      <c r="A670" s="124"/>
      <c r="B670" s="65"/>
      <c r="C670" s="44"/>
      <c r="D670" s="4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</row>
    <row r="671" spans="1:23" ht="13.2" x14ac:dyDescent="0.25">
      <c r="A671" s="124"/>
      <c r="B671" s="65"/>
      <c r="C671" s="44"/>
      <c r="D671" s="4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</row>
    <row r="672" spans="1:23" ht="13.2" x14ac:dyDescent="0.25">
      <c r="A672" s="124"/>
      <c r="B672" s="65"/>
      <c r="C672" s="44"/>
      <c r="D672" s="4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</row>
    <row r="673" spans="1:23" ht="13.2" x14ac:dyDescent="0.25">
      <c r="A673" s="124"/>
      <c r="B673" s="65"/>
      <c r="C673" s="44"/>
      <c r="D673" s="4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</row>
    <row r="674" spans="1:23" ht="13.2" x14ac:dyDescent="0.25">
      <c r="A674" s="124"/>
      <c r="B674" s="65"/>
      <c r="C674" s="44"/>
      <c r="D674" s="4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</row>
    <row r="675" spans="1:23" ht="13.2" x14ac:dyDescent="0.25">
      <c r="A675" s="124"/>
      <c r="B675" s="65"/>
      <c r="C675" s="44"/>
      <c r="D675" s="4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</row>
    <row r="676" spans="1:23" ht="13.2" x14ac:dyDescent="0.25">
      <c r="A676" s="124"/>
      <c r="B676" s="65"/>
      <c r="C676" s="44"/>
      <c r="D676" s="4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</row>
    <row r="677" spans="1:23" ht="13.2" x14ac:dyDescent="0.25">
      <c r="A677" s="124"/>
      <c r="B677" s="65"/>
      <c r="C677" s="44"/>
      <c r="D677" s="4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</row>
    <row r="678" spans="1:23" ht="13.2" x14ac:dyDescent="0.25">
      <c r="A678" s="124"/>
      <c r="B678" s="65"/>
      <c r="C678" s="44"/>
      <c r="D678" s="4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</row>
    <row r="679" spans="1:23" ht="13.2" x14ac:dyDescent="0.25">
      <c r="A679" s="124"/>
      <c r="B679" s="65"/>
      <c r="C679" s="44"/>
      <c r="D679" s="4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</row>
    <row r="680" spans="1:23" ht="13.2" x14ac:dyDescent="0.25">
      <c r="A680" s="124"/>
      <c r="B680" s="65"/>
      <c r="C680" s="44"/>
      <c r="D680" s="4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</row>
    <row r="681" spans="1:23" ht="13.2" x14ac:dyDescent="0.25">
      <c r="A681" s="124"/>
      <c r="B681" s="65"/>
      <c r="C681" s="44"/>
      <c r="D681" s="4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</row>
    <row r="682" spans="1:23" ht="13.2" x14ac:dyDescent="0.25">
      <c r="A682" s="124"/>
      <c r="B682" s="65"/>
      <c r="C682" s="44"/>
      <c r="D682" s="4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</row>
    <row r="683" spans="1:23" ht="13.2" x14ac:dyDescent="0.25">
      <c r="A683" s="124"/>
      <c r="B683" s="65"/>
      <c r="C683" s="44"/>
      <c r="D683" s="4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</row>
    <row r="684" spans="1:23" ht="13.2" x14ac:dyDescent="0.25">
      <c r="A684" s="124"/>
      <c r="B684" s="65"/>
      <c r="C684" s="44"/>
      <c r="D684" s="4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</row>
    <row r="685" spans="1:23" ht="13.2" x14ac:dyDescent="0.25">
      <c r="A685" s="124"/>
      <c r="B685" s="65"/>
      <c r="C685" s="44"/>
      <c r="D685" s="4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</row>
    <row r="686" spans="1:23" ht="13.2" x14ac:dyDescent="0.25">
      <c r="A686" s="124"/>
      <c r="B686" s="65"/>
      <c r="C686" s="44"/>
      <c r="D686" s="4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</row>
    <row r="687" spans="1:23" ht="13.2" x14ac:dyDescent="0.25">
      <c r="A687" s="124"/>
      <c r="B687" s="65"/>
      <c r="C687" s="44"/>
      <c r="D687" s="4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</row>
    <row r="688" spans="1:23" ht="13.2" x14ac:dyDescent="0.25">
      <c r="A688" s="124"/>
      <c r="B688" s="65"/>
      <c r="C688" s="44"/>
      <c r="D688" s="4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</row>
    <row r="689" spans="1:23" ht="13.2" x14ac:dyDescent="0.25">
      <c r="A689" s="124"/>
      <c r="B689" s="65"/>
      <c r="C689" s="44"/>
      <c r="D689" s="4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</row>
    <row r="690" spans="1:23" ht="13.2" x14ac:dyDescent="0.25">
      <c r="A690" s="124"/>
      <c r="B690" s="65"/>
      <c r="C690" s="44"/>
      <c r="D690" s="4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</row>
    <row r="691" spans="1:23" ht="13.2" x14ac:dyDescent="0.25">
      <c r="A691" s="124"/>
      <c r="B691" s="65"/>
      <c r="C691" s="44"/>
      <c r="D691" s="4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</row>
    <row r="692" spans="1:23" ht="13.2" x14ac:dyDescent="0.25">
      <c r="A692" s="124"/>
      <c r="B692" s="65"/>
      <c r="C692" s="44"/>
      <c r="D692" s="4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</row>
    <row r="693" spans="1:23" ht="13.2" x14ac:dyDescent="0.25">
      <c r="A693" s="124"/>
      <c r="B693" s="65"/>
      <c r="C693" s="44"/>
      <c r="D693" s="4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</row>
    <row r="694" spans="1:23" ht="13.2" x14ac:dyDescent="0.25">
      <c r="A694" s="124"/>
      <c r="B694" s="65"/>
      <c r="C694" s="44"/>
      <c r="D694" s="4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</row>
    <row r="695" spans="1:23" ht="13.2" x14ac:dyDescent="0.25">
      <c r="A695" s="124"/>
      <c r="B695" s="65"/>
      <c r="C695" s="44"/>
      <c r="D695" s="4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</row>
    <row r="696" spans="1:23" ht="13.2" x14ac:dyDescent="0.25">
      <c r="A696" s="124"/>
      <c r="B696" s="65"/>
      <c r="C696" s="44"/>
      <c r="D696" s="4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</row>
    <row r="697" spans="1:23" ht="13.2" x14ac:dyDescent="0.25">
      <c r="A697" s="124"/>
      <c r="B697" s="65"/>
      <c r="C697" s="44"/>
      <c r="D697" s="4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</row>
    <row r="698" spans="1:23" ht="13.2" x14ac:dyDescent="0.25">
      <c r="A698" s="124"/>
      <c r="B698" s="65"/>
      <c r="C698" s="44"/>
      <c r="D698" s="4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</row>
    <row r="699" spans="1:23" ht="13.2" x14ac:dyDescent="0.25">
      <c r="A699" s="124"/>
      <c r="B699" s="65"/>
      <c r="C699" s="44"/>
      <c r="D699" s="4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</row>
    <row r="700" spans="1:23" ht="13.2" x14ac:dyDescent="0.25">
      <c r="A700" s="124"/>
      <c r="B700" s="65"/>
      <c r="C700" s="44"/>
      <c r="D700" s="4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</row>
    <row r="701" spans="1:23" ht="13.2" x14ac:dyDescent="0.25">
      <c r="A701" s="124"/>
      <c r="B701" s="65"/>
      <c r="C701" s="44"/>
      <c r="D701" s="4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</row>
    <row r="702" spans="1:23" ht="13.2" x14ac:dyDescent="0.25">
      <c r="A702" s="124"/>
      <c r="B702" s="65"/>
      <c r="C702" s="44"/>
      <c r="D702" s="4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</row>
    <row r="703" spans="1:23" ht="13.2" x14ac:dyDescent="0.25">
      <c r="A703" s="124"/>
      <c r="B703" s="65"/>
      <c r="C703" s="44"/>
      <c r="D703" s="4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</row>
    <row r="704" spans="1:23" ht="13.2" x14ac:dyDescent="0.25">
      <c r="A704" s="124"/>
      <c r="B704" s="65"/>
      <c r="C704" s="44"/>
      <c r="D704" s="4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</row>
    <row r="705" spans="1:23" ht="13.2" x14ac:dyDescent="0.25">
      <c r="A705" s="124"/>
      <c r="B705" s="65"/>
      <c r="C705" s="44"/>
      <c r="D705" s="4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</row>
    <row r="706" spans="1:23" ht="13.2" x14ac:dyDescent="0.25">
      <c r="A706" s="124"/>
      <c r="B706" s="65"/>
      <c r="C706" s="44"/>
      <c r="D706" s="4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</row>
    <row r="707" spans="1:23" ht="13.2" x14ac:dyDescent="0.25">
      <c r="A707" s="124"/>
      <c r="B707" s="65"/>
      <c r="C707" s="44"/>
      <c r="D707" s="4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</row>
    <row r="708" spans="1:23" ht="13.2" x14ac:dyDescent="0.25">
      <c r="A708" s="124"/>
      <c r="B708" s="65"/>
      <c r="C708" s="44"/>
      <c r="D708" s="4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</row>
    <row r="709" spans="1:23" ht="13.2" x14ac:dyDescent="0.25">
      <c r="A709" s="124"/>
      <c r="B709" s="65"/>
      <c r="C709" s="44"/>
      <c r="D709" s="4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</row>
    <row r="710" spans="1:23" ht="13.2" x14ac:dyDescent="0.25">
      <c r="A710" s="124"/>
      <c r="B710" s="65"/>
      <c r="C710" s="44"/>
      <c r="D710" s="4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</row>
    <row r="711" spans="1:23" ht="13.2" x14ac:dyDescent="0.25">
      <c r="A711" s="124"/>
      <c r="B711" s="65"/>
      <c r="C711" s="44"/>
      <c r="D711" s="4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</row>
    <row r="712" spans="1:23" ht="13.2" x14ac:dyDescent="0.25">
      <c r="A712" s="124"/>
      <c r="B712" s="65"/>
      <c r="C712" s="44"/>
      <c r="D712" s="4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</row>
    <row r="713" spans="1:23" ht="13.2" x14ac:dyDescent="0.25">
      <c r="A713" s="124"/>
      <c r="B713" s="65"/>
      <c r="C713" s="44"/>
      <c r="D713" s="4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</row>
    <row r="714" spans="1:23" ht="13.2" x14ac:dyDescent="0.25">
      <c r="A714" s="124"/>
      <c r="B714" s="65"/>
      <c r="C714" s="44"/>
      <c r="D714" s="4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</row>
    <row r="715" spans="1:23" ht="13.2" x14ac:dyDescent="0.25">
      <c r="A715" s="124"/>
      <c r="B715" s="65"/>
      <c r="C715" s="44"/>
      <c r="D715" s="4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</row>
    <row r="716" spans="1:23" ht="13.2" x14ac:dyDescent="0.25">
      <c r="A716" s="124"/>
      <c r="B716" s="65"/>
      <c r="C716" s="44"/>
      <c r="D716" s="4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</row>
    <row r="717" spans="1:23" ht="13.2" x14ac:dyDescent="0.25">
      <c r="A717" s="124"/>
      <c r="B717" s="65"/>
      <c r="C717" s="44"/>
      <c r="D717" s="4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</row>
    <row r="718" spans="1:23" ht="13.2" x14ac:dyDescent="0.25">
      <c r="A718" s="124"/>
      <c r="B718" s="65"/>
      <c r="C718" s="44"/>
      <c r="D718" s="4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</row>
    <row r="719" spans="1:23" ht="13.2" x14ac:dyDescent="0.25">
      <c r="A719" s="124"/>
      <c r="B719" s="65"/>
      <c r="C719" s="44"/>
      <c r="D719" s="4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</row>
    <row r="720" spans="1:23" ht="13.2" x14ac:dyDescent="0.25">
      <c r="A720" s="124"/>
      <c r="B720" s="65"/>
      <c r="C720" s="44"/>
      <c r="D720" s="4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</row>
    <row r="721" spans="1:23" ht="13.2" x14ac:dyDescent="0.25">
      <c r="A721" s="124"/>
      <c r="B721" s="65"/>
      <c r="C721" s="44"/>
      <c r="D721" s="4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</row>
    <row r="722" spans="1:23" ht="13.2" x14ac:dyDescent="0.25">
      <c r="A722" s="124"/>
      <c r="B722" s="65"/>
      <c r="C722" s="44"/>
      <c r="D722" s="4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</row>
    <row r="723" spans="1:23" ht="13.2" x14ac:dyDescent="0.25">
      <c r="A723" s="124"/>
      <c r="B723" s="65"/>
      <c r="C723" s="44"/>
      <c r="D723" s="4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</row>
    <row r="724" spans="1:23" ht="13.2" x14ac:dyDescent="0.25">
      <c r="A724" s="124"/>
      <c r="B724" s="65"/>
      <c r="C724" s="44"/>
      <c r="D724" s="4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</row>
    <row r="725" spans="1:23" ht="13.2" x14ac:dyDescent="0.25">
      <c r="A725" s="124"/>
      <c r="B725" s="65"/>
      <c r="C725" s="44"/>
      <c r="D725" s="4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</row>
    <row r="726" spans="1:23" ht="13.2" x14ac:dyDescent="0.25">
      <c r="A726" s="124"/>
      <c r="B726" s="65"/>
      <c r="C726" s="44"/>
      <c r="D726" s="4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</row>
    <row r="727" spans="1:23" ht="13.2" x14ac:dyDescent="0.25">
      <c r="A727" s="124"/>
      <c r="B727" s="65"/>
      <c r="C727" s="44"/>
      <c r="D727" s="4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</row>
    <row r="728" spans="1:23" ht="13.2" x14ac:dyDescent="0.25">
      <c r="A728" s="124"/>
      <c r="B728" s="65"/>
      <c r="C728" s="44"/>
      <c r="D728" s="4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</row>
    <row r="729" spans="1:23" ht="13.2" x14ac:dyDescent="0.25">
      <c r="A729" s="124"/>
      <c r="B729" s="65"/>
      <c r="C729" s="44"/>
      <c r="D729" s="4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</row>
    <row r="730" spans="1:23" ht="13.2" x14ac:dyDescent="0.25">
      <c r="A730" s="124"/>
      <c r="B730" s="65"/>
      <c r="C730" s="44"/>
      <c r="D730" s="4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</row>
    <row r="731" spans="1:23" ht="13.2" x14ac:dyDescent="0.25">
      <c r="A731" s="124"/>
      <c r="B731" s="65"/>
      <c r="C731" s="44"/>
      <c r="D731" s="4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</row>
    <row r="732" spans="1:23" ht="13.2" x14ac:dyDescent="0.25">
      <c r="A732" s="124"/>
      <c r="B732" s="65"/>
      <c r="C732" s="44"/>
      <c r="D732" s="4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</row>
    <row r="733" spans="1:23" ht="13.2" x14ac:dyDescent="0.25">
      <c r="A733" s="124"/>
      <c r="B733" s="65"/>
      <c r="C733" s="44"/>
      <c r="D733" s="4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</row>
    <row r="734" spans="1:23" ht="13.2" x14ac:dyDescent="0.25">
      <c r="A734" s="124"/>
      <c r="B734" s="65"/>
      <c r="C734" s="44"/>
      <c r="D734" s="4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</row>
    <row r="735" spans="1:23" ht="13.2" x14ac:dyDescent="0.25">
      <c r="A735" s="124"/>
      <c r="B735" s="65"/>
      <c r="C735" s="44"/>
      <c r="D735" s="4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</row>
    <row r="736" spans="1:23" ht="13.2" x14ac:dyDescent="0.25">
      <c r="A736" s="124"/>
      <c r="B736" s="65"/>
      <c r="C736" s="44"/>
      <c r="D736" s="4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</row>
    <row r="737" spans="1:23" ht="13.2" x14ac:dyDescent="0.25">
      <c r="A737" s="124"/>
      <c r="B737" s="65"/>
      <c r="C737" s="44"/>
      <c r="D737" s="4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</row>
    <row r="738" spans="1:23" ht="13.2" x14ac:dyDescent="0.25">
      <c r="A738" s="124"/>
      <c r="B738" s="65"/>
      <c r="C738" s="44"/>
      <c r="D738" s="4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</row>
    <row r="739" spans="1:23" ht="13.2" x14ac:dyDescent="0.25">
      <c r="A739" s="124"/>
      <c r="B739" s="65"/>
      <c r="C739" s="44"/>
      <c r="D739" s="4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</row>
    <row r="740" spans="1:23" ht="13.2" x14ac:dyDescent="0.25">
      <c r="A740" s="124"/>
      <c r="B740" s="65"/>
      <c r="C740" s="44"/>
      <c r="D740" s="4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</row>
    <row r="741" spans="1:23" ht="13.2" x14ac:dyDescent="0.25">
      <c r="A741" s="124"/>
      <c r="B741" s="65"/>
      <c r="C741" s="44"/>
      <c r="D741" s="4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</row>
    <row r="742" spans="1:23" ht="13.2" x14ac:dyDescent="0.25">
      <c r="A742" s="124"/>
      <c r="B742" s="65"/>
      <c r="C742" s="44"/>
      <c r="D742" s="4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</row>
    <row r="743" spans="1:23" ht="13.2" x14ac:dyDescent="0.25">
      <c r="A743" s="124"/>
      <c r="B743" s="65"/>
      <c r="C743" s="44"/>
      <c r="D743" s="4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</row>
    <row r="744" spans="1:23" ht="13.2" x14ac:dyDescent="0.25">
      <c r="A744" s="124"/>
      <c r="B744" s="65"/>
      <c r="C744" s="44"/>
      <c r="D744" s="4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</row>
    <row r="745" spans="1:23" ht="13.2" x14ac:dyDescent="0.25">
      <c r="A745" s="124"/>
      <c r="B745" s="65"/>
      <c r="C745" s="44"/>
      <c r="D745" s="4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</row>
    <row r="746" spans="1:23" ht="13.2" x14ac:dyDescent="0.25">
      <c r="A746" s="124"/>
      <c r="B746" s="65"/>
      <c r="C746" s="44"/>
      <c r="D746" s="4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</row>
    <row r="747" spans="1:23" ht="13.2" x14ac:dyDescent="0.25">
      <c r="A747" s="124"/>
      <c r="B747" s="65"/>
      <c r="C747" s="44"/>
      <c r="D747" s="4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</row>
    <row r="748" spans="1:23" ht="13.2" x14ac:dyDescent="0.25">
      <c r="A748" s="124"/>
      <c r="B748" s="65"/>
      <c r="C748" s="44"/>
      <c r="D748" s="4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</row>
    <row r="749" spans="1:23" ht="13.2" x14ac:dyDescent="0.25">
      <c r="A749" s="124"/>
      <c r="B749" s="65"/>
      <c r="C749" s="44"/>
      <c r="D749" s="4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</row>
    <row r="750" spans="1:23" ht="13.2" x14ac:dyDescent="0.25">
      <c r="A750" s="124"/>
      <c r="B750" s="65"/>
      <c r="C750" s="44"/>
      <c r="D750" s="4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</row>
    <row r="751" spans="1:23" ht="13.2" x14ac:dyDescent="0.25">
      <c r="A751" s="124"/>
      <c r="B751" s="65"/>
      <c r="C751" s="44"/>
      <c r="D751" s="4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</row>
    <row r="752" spans="1:23" ht="13.2" x14ac:dyDescent="0.25">
      <c r="A752" s="124"/>
      <c r="B752" s="65"/>
      <c r="C752" s="44"/>
      <c r="D752" s="4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</row>
    <row r="753" spans="1:23" ht="13.2" x14ac:dyDescent="0.25">
      <c r="A753" s="124"/>
      <c r="B753" s="65"/>
      <c r="C753" s="44"/>
      <c r="D753" s="4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</row>
    <row r="754" spans="1:23" ht="13.2" x14ac:dyDescent="0.25">
      <c r="A754" s="124"/>
      <c r="B754" s="65"/>
      <c r="C754" s="44"/>
      <c r="D754" s="4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</row>
    <row r="755" spans="1:23" ht="13.2" x14ac:dyDescent="0.25">
      <c r="A755" s="124"/>
      <c r="B755" s="65"/>
      <c r="C755" s="44"/>
      <c r="D755" s="4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</row>
    <row r="756" spans="1:23" ht="13.2" x14ac:dyDescent="0.25">
      <c r="A756" s="124"/>
      <c r="B756" s="65"/>
      <c r="C756" s="44"/>
      <c r="D756" s="4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</row>
    <row r="757" spans="1:23" ht="13.2" x14ac:dyDescent="0.25">
      <c r="A757" s="124"/>
      <c r="B757" s="65"/>
      <c r="C757" s="44"/>
      <c r="D757" s="4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</row>
    <row r="758" spans="1:23" ht="13.2" x14ac:dyDescent="0.25">
      <c r="A758" s="124"/>
      <c r="B758" s="65"/>
      <c r="C758" s="44"/>
      <c r="D758" s="4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</row>
    <row r="759" spans="1:23" ht="13.2" x14ac:dyDescent="0.25">
      <c r="A759" s="124"/>
      <c r="B759" s="65"/>
      <c r="C759" s="44"/>
      <c r="D759" s="4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</row>
    <row r="760" spans="1:23" ht="13.2" x14ac:dyDescent="0.25">
      <c r="A760" s="124"/>
      <c r="B760" s="65"/>
      <c r="C760" s="44"/>
      <c r="D760" s="4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</row>
    <row r="761" spans="1:23" ht="13.2" x14ac:dyDescent="0.25">
      <c r="A761" s="124"/>
      <c r="B761" s="65"/>
      <c r="C761" s="44"/>
      <c r="D761" s="4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</row>
    <row r="762" spans="1:23" ht="13.2" x14ac:dyDescent="0.25">
      <c r="A762" s="124"/>
      <c r="B762" s="65"/>
      <c r="C762" s="44"/>
      <c r="D762" s="4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</row>
    <row r="763" spans="1:23" ht="13.2" x14ac:dyDescent="0.25">
      <c r="A763" s="124"/>
      <c r="B763" s="65"/>
      <c r="C763" s="44"/>
      <c r="D763" s="4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</row>
    <row r="764" spans="1:23" ht="13.2" x14ac:dyDescent="0.25">
      <c r="A764" s="124"/>
      <c r="B764" s="65"/>
      <c r="C764" s="44"/>
      <c r="D764" s="4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</row>
    <row r="765" spans="1:23" ht="13.2" x14ac:dyDescent="0.25">
      <c r="A765" s="124"/>
      <c r="B765" s="65"/>
      <c r="C765" s="44"/>
      <c r="D765" s="4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</row>
    <row r="766" spans="1:23" ht="13.2" x14ac:dyDescent="0.25">
      <c r="A766" s="124"/>
      <c r="B766" s="65"/>
      <c r="C766" s="44"/>
      <c r="D766" s="4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</row>
    <row r="767" spans="1:23" ht="13.2" x14ac:dyDescent="0.25">
      <c r="A767" s="124"/>
      <c r="B767" s="65"/>
      <c r="C767" s="44"/>
      <c r="D767" s="4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</row>
    <row r="768" spans="1:23" ht="13.2" x14ac:dyDescent="0.25">
      <c r="A768" s="124"/>
      <c r="B768" s="65"/>
      <c r="C768" s="44"/>
      <c r="D768" s="4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</row>
    <row r="769" spans="1:23" ht="13.2" x14ac:dyDescent="0.25">
      <c r="A769" s="124"/>
      <c r="B769" s="65"/>
      <c r="C769" s="44"/>
      <c r="D769" s="4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</row>
    <row r="770" spans="1:23" ht="13.2" x14ac:dyDescent="0.25">
      <c r="A770" s="124"/>
      <c r="B770" s="65"/>
      <c r="C770" s="44"/>
      <c r="D770" s="4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</row>
    <row r="771" spans="1:23" ht="13.2" x14ac:dyDescent="0.25">
      <c r="A771" s="124"/>
      <c r="B771" s="65"/>
      <c r="C771" s="44"/>
      <c r="D771" s="4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</row>
    <row r="772" spans="1:23" ht="13.2" x14ac:dyDescent="0.25">
      <c r="A772" s="124"/>
      <c r="B772" s="65"/>
      <c r="C772" s="44"/>
      <c r="D772" s="4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</row>
    <row r="773" spans="1:23" ht="13.2" x14ac:dyDescent="0.25">
      <c r="A773" s="124"/>
      <c r="B773" s="65"/>
      <c r="C773" s="44"/>
      <c r="D773" s="4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</row>
    <row r="774" spans="1:23" ht="13.2" x14ac:dyDescent="0.25">
      <c r="A774" s="124"/>
      <c r="B774" s="65"/>
      <c r="C774" s="44"/>
      <c r="D774" s="4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</row>
    <row r="775" spans="1:23" ht="13.2" x14ac:dyDescent="0.25">
      <c r="A775" s="124"/>
      <c r="B775" s="65"/>
      <c r="C775" s="44"/>
      <c r="D775" s="4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</row>
    <row r="776" spans="1:23" ht="13.2" x14ac:dyDescent="0.25">
      <c r="A776" s="124"/>
      <c r="B776" s="65"/>
      <c r="C776" s="44"/>
      <c r="D776" s="4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</row>
    <row r="777" spans="1:23" ht="13.2" x14ac:dyDescent="0.25">
      <c r="A777" s="124"/>
      <c r="B777" s="65"/>
      <c r="C777" s="44"/>
      <c r="D777" s="4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</row>
    <row r="778" spans="1:23" ht="13.2" x14ac:dyDescent="0.25">
      <c r="A778" s="124"/>
      <c r="B778" s="65"/>
      <c r="C778" s="44"/>
      <c r="D778" s="4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</row>
    <row r="779" spans="1:23" ht="13.2" x14ac:dyDescent="0.25">
      <c r="A779" s="124"/>
      <c r="B779" s="65"/>
      <c r="C779" s="44"/>
      <c r="D779" s="4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</row>
    <row r="780" spans="1:23" ht="13.2" x14ac:dyDescent="0.25">
      <c r="A780" s="124"/>
      <c r="B780" s="65"/>
      <c r="C780" s="44"/>
      <c r="D780" s="4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</row>
    <row r="781" spans="1:23" ht="13.2" x14ac:dyDescent="0.25">
      <c r="A781" s="124"/>
      <c r="B781" s="65"/>
      <c r="C781" s="44"/>
      <c r="D781" s="4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</row>
    <row r="782" spans="1:23" ht="13.2" x14ac:dyDescent="0.25">
      <c r="A782" s="124"/>
      <c r="B782" s="65"/>
      <c r="C782" s="44"/>
      <c r="D782" s="4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</row>
    <row r="783" spans="1:23" ht="13.2" x14ac:dyDescent="0.25">
      <c r="A783" s="124"/>
      <c r="B783" s="65"/>
      <c r="C783" s="44"/>
      <c r="D783" s="4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</row>
    <row r="784" spans="1:23" ht="13.2" x14ac:dyDescent="0.25">
      <c r="A784" s="124"/>
      <c r="B784" s="65"/>
      <c r="C784" s="44"/>
      <c r="D784" s="4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</row>
    <row r="785" spans="1:23" ht="13.2" x14ac:dyDescent="0.25">
      <c r="A785" s="124"/>
      <c r="B785" s="65"/>
      <c r="C785" s="44"/>
      <c r="D785" s="4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</row>
    <row r="786" spans="1:23" ht="13.2" x14ac:dyDescent="0.25">
      <c r="A786" s="124"/>
      <c r="B786" s="65"/>
      <c r="C786" s="44"/>
      <c r="D786" s="4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</row>
    <row r="787" spans="1:23" ht="13.2" x14ac:dyDescent="0.25">
      <c r="A787" s="124"/>
      <c r="B787" s="65"/>
      <c r="C787" s="44"/>
      <c r="D787" s="4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</row>
    <row r="788" spans="1:23" ht="13.2" x14ac:dyDescent="0.25">
      <c r="A788" s="124"/>
      <c r="B788" s="65"/>
      <c r="C788" s="44"/>
      <c r="D788" s="4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</row>
    <row r="789" spans="1:23" ht="13.2" x14ac:dyDescent="0.25">
      <c r="A789" s="124"/>
      <c r="B789" s="65"/>
      <c r="C789" s="44"/>
      <c r="D789" s="4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</row>
    <row r="790" spans="1:23" ht="13.2" x14ac:dyDescent="0.25">
      <c r="A790" s="124"/>
      <c r="B790" s="65"/>
      <c r="C790" s="44"/>
      <c r="D790" s="4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</row>
    <row r="791" spans="1:23" ht="13.2" x14ac:dyDescent="0.25">
      <c r="A791" s="124"/>
      <c r="B791" s="65"/>
      <c r="C791" s="44"/>
      <c r="D791" s="4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</row>
    <row r="792" spans="1:23" ht="13.2" x14ac:dyDescent="0.25">
      <c r="A792" s="124"/>
      <c r="B792" s="65"/>
      <c r="C792" s="44"/>
      <c r="D792" s="4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</row>
    <row r="793" spans="1:23" ht="13.2" x14ac:dyDescent="0.25">
      <c r="A793" s="124"/>
      <c r="B793" s="65"/>
      <c r="C793" s="44"/>
      <c r="D793" s="4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</row>
    <row r="794" spans="1:23" ht="13.2" x14ac:dyDescent="0.25">
      <c r="A794" s="124"/>
      <c r="B794" s="65"/>
      <c r="C794" s="44"/>
      <c r="D794" s="4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</row>
    <row r="795" spans="1:23" ht="13.2" x14ac:dyDescent="0.25">
      <c r="A795" s="124"/>
      <c r="B795" s="65"/>
      <c r="C795" s="44"/>
      <c r="D795" s="4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</row>
    <row r="796" spans="1:23" ht="13.2" x14ac:dyDescent="0.25">
      <c r="A796" s="124"/>
      <c r="B796" s="65"/>
      <c r="C796" s="44"/>
      <c r="D796" s="4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</row>
    <row r="797" spans="1:23" ht="13.2" x14ac:dyDescent="0.25">
      <c r="A797" s="124"/>
      <c r="B797" s="65"/>
      <c r="C797" s="44"/>
      <c r="D797" s="4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</row>
    <row r="798" spans="1:23" ht="13.2" x14ac:dyDescent="0.25">
      <c r="A798" s="124"/>
      <c r="B798" s="65"/>
      <c r="C798" s="44"/>
      <c r="D798" s="4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</row>
    <row r="799" spans="1:23" ht="13.2" x14ac:dyDescent="0.25">
      <c r="A799" s="124"/>
      <c r="B799" s="65"/>
      <c r="C799" s="44"/>
      <c r="D799" s="4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</row>
    <row r="800" spans="1:23" ht="13.2" x14ac:dyDescent="0.25">
      <c r="A800" s="124"/>
      <c r="B800" s="65"/>
      <c r="C800" s="44"/>
      <c r="D800" s="4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</row>
    <row r="801" spans="1:23" ht="13.2" x14ac:dyDescent="0.25">
      <c r="A801" s="124"/>
      <c r="B801" s="65"/>
      <c r="C801" s="44"/>
      <c r="D801" s="4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</row>
    <row r="802" spans="1:23" ht="13.2" x14ac:dyDescent="0.25">
      <c r="A802" s="124"/>
      <c r="B802" s="65"/>
      <c r="C802" s="44"/>
      <c r="D802" s="4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</row>
    <row r="803" spans="1:23" ht="13.2" x14ac:dyDescent="0.25">
      <c r="A803" s="124"/>
      <c r="B803" s="65"/>
      <c r="C803" s="44"/>
      <c r="D803" s="4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</row>
    <row r="804" spans="1:23" ht="13.2" x14ac:dyDescent="0.25">
      <c r="A804" s="124"/>
      <c r="B804" s="65"/>
      <c r="C804" s="44"/>
      <c r="D804" s="4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</row>
    <row r="805" spans="1:23" ht="13.2" x14ac:dyDescent="0.25">
      <c r="A805" s="124"/>
      <c r="B805" s="65"/>
      <c r="C805" s="44"/>
      <c r="D805" s="4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</row>
    <row r="806" spans="1:23" ht="13.2" x14ac:dyDescent="0.25">
      <c r="A806" s="124"/>
      <c r="B806" s="65"/>
      <c r="C806" s="44"/>
      <c r="D806" s="4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</row>
    <row r="807" spans="1:23" ht="13.2" x14ac:dyDescent="0.25">
      <c r="A807" s="124"/>
      <c r="B807" s="65"/>
      <c r="C807" s="44"/>
      <c r="D807" s="4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</row>
    <row r="808" spans="1:23" ht="13.2" x14ac:dyDescent="0.25">
      <c r="A808" s="124"/>
      <c r="B808" s="65"/>
      <c r="C808" s="44"/>
      <c r="D808" s="4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</row>
    <row r="809" spans="1:23" ht="13.2" x14ac:dyDescent="0.25">
      <c r="A809" s="124"/>
      <c r="B809" s="65"/>
      <c r="C809" s="44"/>
      <c r="D809" s="4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</row>
    <row r="810" spans="1:23" ht="13.2" x14ac:dyDescent="0.25">
      <c r="A810" s="124"/>
      <c r="B810" s="65"/>
      <c r="C810" s="44"/>
      <c r="D810" s="4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</row>
    <row r="811" spans="1:23" ht="13.2" x14ac:dyDescent="0.25">
      <c r="A811" s="124"/>
      <c r="B811" s="65"/>
      <c r="C811" s="44"/>
      <c r="D811" s="4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</row>
    <row r="812" spans="1:23" ht="13.2" x14ac:dyDescent="0.25">
      <c r="A812" s="124"/>
      <c r="B812" s="65"/>
      <c r="C812" s="44"/>
      <c r="D812" s="4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</row>
    <row r="813" spans="1:23" ht="13.2" x14ac:dyDescent="0.25">
      <c r="A813" s="124"/>
      <c r="B813" s="65"/>
      <c r="C813" s="44"/>
      <c r="D813" s="4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</row>
    <row r="814" spans="1:23" ht="13.2" x14ac:dyDescent="0.25">
      <c r="A814" s="124"/>
      <c r="B814" s="65"/>
      <c r="C814" s="44"/>
      <c r="D814" s="4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</row>
    <row r="815" spans="1:23" ht="13.2" x14ac:dyDescent="0.25">
      <c r="A815" s="124"/>
      <c r="B815" s="65"/>
      <c r="C815" s="44"/>
      <c r="D815" s="4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</row>
    <row r="816" spans="1:23" ht="13.2" x14ac:dyDescent="0.25">
      <c r="A816" s="124"/>
      <c r="B816" s="65"/>
      <c r="C816" s="44"/>
      <c r="D816" s="4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</row>
    <row r="817" spans="1:23" ht="13.2" x14ac:dyDescent="0.25">
      <c r="A817" s="124"/>
      <c r="B817" s="65"/>
      <c r="C817" s="44"/>
      <c r="D817" s="4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</row>
    <row r="818" spans="1:23" ht="13.2" x14ac:dyDescent="0.25">
      <c r="A818" s="124"/>
      <c r="B818" s="65"/>
      <c r="C818" s="44"/>
      <c r="D818" s="4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</row>
    <row r="819" spans="1:23" ht="13.2" x14ac:dyDescent="0.25">
      <c r="A819" s="124"/>
      <c r="B819" s="65"/>
      <c r="C819" s="44"/>
      <c r="D819" s="4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</row>
    <row r="820" spans="1:23" ht="13.2" x14ac:dyDescent="0.25">
      <c r="A820" s="124"/>
      <c r="B820" s="65"/>
      <c r="C820" s="44"/>
      <c r="D820" s="4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</row>
    <row r="821" spans="1:23" ht="13.2" x14ac:dyDescent="0.25">
      <c r="A821" s="124"/>
      <c r="B821" s="65"/>
      <c r="C821" s="44"/>
      <c r="D821" s="4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</row>
    <row r="822" spans="1:23" ht="13.2" x14ac:dyDescent="0.25">
      <c r="A822" s="124"/>
      <c r="B822" s="65"/>
      <c r="C822" s="44"/>
      <c r="D822" s="4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</row>
    <row r="823" spans="1:23" ht="13.2" x14ac:dyDescent="0.25">
      <c r="A823" s="124"/>
      <c r="B823" s="65"/>
      <c r="C823" s="44"/>
      <c r="D823" s="4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</row>
    <row r="824" spans="1:23" ht="13.2" x14ac:dyDescent="0.25">
      <c r="A824" s="124"/>
      <c r="B824" s="65"/>
      <c r="C824" s="44"/>
      <c r="D824" s="4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</row>
    <row r="825" spans="1:23" ht="13.2" x14ac:dyDescent="0.25">
      <c r="A825" s="124"/>
      <c r="B825" s="65"/>
      <c r="C825" s="44"/>
      <c r="D825" s="4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</row>
    <row r="826" spans="1:23" ht="13.2" x14ac:dyDescent="0.25">
      <c r="A826" s="124"/>
      <c r="B826" s="65"/>
      <c r="C826" s="44"/>
      <c r="D826" s="4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</row>
    <row r="827" spans="1:23" ht="13.2" x14ac:dyDescent="0.25">
      <c r="A827" s="124"/>
      <c r="B827" s="65"/>
      <c r="C827" s="44"/>
      <c r="D827" s="4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</row>
    <row r="828" spans="1:23" ht="13.2" x14ac:dyDescent="0.25">
      <c r="A828" s="124"/>
      <c r="B828" s="65"/>
      <c r="C828" s="44"/>
      <c r="D828" s="4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</row>
    <row r="829" spans="1:23" ht="13.2" x14ac:dyDescent="0.25">
      <c r="A829" s="124"/>
      <c r="B829" s="65"/>
      <c r="C829" s="44"/>
      <c r="D829" s="4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</row>
    <row r="830" spans="1:23" ht="13.2" x14ac:dyDescent="0.25">
      <c r="A830" s="124"/>
      <c r="B830" s="65"/>
      <c r="C830" s="44"/>
      <c r="D830" s="4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</row>
    <row r="831" spans="1:23" ht="13.2" x14ac:dyDescent="0.25">
      <c r="A831" s="124"/>
      <c r="B831" s="65"/>
      <c r="C831" s="44"/>
      <c r="D831" s="4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</row>
    <row r="832" spans="1:23" ht="13.2" x14ac:dyDescent="0.25">
      <c r="A832" s="124"/>
      <c r="B832" s="65"/>
      <c r="C832" s="44"/>
      <c r="D832" s="4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</row>
    <row r="833" spans="1:23" ht="13.2" x14ac:dyDescent="0.25">
      <c r="A833" s="124"/>
      <c r="B833" s="65"/>
      <c r="C833" s="44"/>
      <c r="D833" s="4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</row>
    <row r="834" spans="1:23" ht="13.2" x14ac:dyDescent="0.25">
      <c r="A834" s="124"/>
      <c r="B834" s="65"/>
      <c r="C834" s="44"/>
      <c r="D834" s="4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</row>
    <row r="835" spans="1:23" ht="13.2" x14ac:dyDescent="0.25">
      <c r="A835" s="124"/>
      <c r="B835" s="65"/>
      <c r="C835" s="44"/>
      <c r="D835" s="4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</row>
    <row r="836" spans="1:23" ht="13.2" x14ac:dyDescent="0.25">
      <c r="A836" s="124"/>
      <c r="B836" s="65"/>
      <c r="C836" s="44"/>
      <c r="D836" s="4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</row>
    <row r="837" spans="1:23" ht="13.2" x14ac:dyDescent="0.25">
      <c r="A837" s="124"/>
      <c r="B837" s="65"/>
      <c r="C837" s="44"/>
      <c r="D837" s="4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</row>
    <row r="838" spans="1:23" ht="13.2" x14ac:dyDescent="0.25">
      <c r="A838" s="124"/>
      <c r="B838" s="65"/>
      <c r="C838" s="44"/>
      <c r="D838" s="4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</row>
    <row r="839" spans="1:23" ht="13.2" x14ac:dyDescent="0.25">
      <c r="A839" s="124"/>
      <c r="B839" s="65"/>
      <c r="C839" s="44"/>
      <c r="D839" s="4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</row>
    <row r="840" spans="1:23" ht="13.2" x14ac:dyDescent="0.25">
      <c r="A840" s="124"/>
      <c r="B840" s="65"/>
      <c r="C840" s="44"/>
      <c r="D840" s="4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</row>
    <row r="841" spans="1:23" ht="13.2" x14ac:dyDescent="0.25">
      <c r="A841" s="124"/>
      <c r="B841" s="65"/>
      <c r="C841" s="44"/>
      <c r="D841" s="4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</row>
    <row r="842" spans="1:23" ht="13.2" x14ac:dyDescent="0.25">
      <c r="A842" s="124"/>
      <c r="B842" s="65"/>
      <c r="C842" s="44"/>
      <c r="D842" s="4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</row>
    <row r="843" spans="1:23" ht="13.2" x14ac:dyDescent="0.25">
      <c r="A843" s="124"/>
      <c r="B843" s="65"/>
      <c r="C843" s="44"/>
      <c r="D843" s="4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</row>
    <row r="844" spans="1:23" ht="13.2" x14ac:dyDescent="0.25">
      <c r="A844" s="124"/>
      <c r="B844" s="65"/>
      <c r="C844" s="44"/>
      <c r="D844" s="4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</row>
    <row r="845" spans="1:23" ht="13.2" x14ac:dyDescent="0.25">
      <c r="A845" s="124"/>
      <c r="B845" s="65"/>
      <c r="C845" s="44"/>
      <c r="D845" s="4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</row>
    <row r="846" spans="1:23" ht="13.2" x14ac:dyDescent="0.25">
      <c r="A846" s="124"/>
      <c r="B846" s="65"/>
      <c r="C846" s="44"/>
      <c r="D846" s="4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</row>
    <row r="847" spans="1:23" ht="13.2" x14ac:dyDescent="0.25">
      <c r="A847" s="124"/>
      <c r="B847" s="65"/>
      <c r="C847" s="44"/>
      <c r="D847" s="4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</row>
    <row r="848" spans="1:23" ht="13.2" x14ac:dyDescent="0.25">
      <c r="A848" s="124"/>
      <c r="B848" s="65"/>
      <c r="C848" s="44"/>
      <c r="D848" s="4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</row>
    <row r="849" spans="1:23" ht="13.2" x14ac:dyDescent="0.25">
      <c r="A849" s="124"/>
      <c r="B849" s="65"/>
      <c r="C849" s="44"/>
      <c r="D849" s="4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</row>
    <row r="850" spans="1:23" ht="13.2" x14ac:dyDescent="0.25">
      <c r="A850" s="124"/>
      <c r="B850" s="65"/>
      <c r="C850" s="44"/>
      <c r="D850" s="4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</row>
    <row r="851" spans="1:23" ht="13.2" x14ac:dyDescent="0.25">
      <c r="A851" s="124"/>
      <c r="B851" s="65"/>
      <c r="C851" s="44"/>
      <c r="D851" s="4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</row>
    <row r="852" spans="1:23" ht="13.2" x14ac:dyDescent="0.25">
      <c r="A852" s="124"/>
      <c r="B852" s="65"/>
      <c r="C852" s="44"/>
      <c r="D852" s="4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</row>
    <row r="853" spans="1:23" ht="13.2" x14ac:dyDescent="0.25">
      <c r="A853" s="124"/>
      <c r="B853" s="65"/>
      <c r="C853" s="44"/>
      <c r="D853" s="4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</row>
    <row r="854" spans="1:23" ht="13.2" x14ac:dyDescent="0.25">
      <c r="A854" s="124"/>
      <c r="B854" s="65"/>
      <c r="C854" s="44"/>
      <c r="D854" s="4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</row>
    <row r="855" spans="1:23" ht="13.2" x14ac:dyDescent="0.25">
      <c r="A855" s="124"/>
      <c r="B855" s="65"/>
      <c r="C855" s="44"/>
      <c r="D855" s="4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</row>
    <row r="856" spans="1:23" ht="13.2" x14ac:dyDescent="0.25">
      <c r="A856" s="124"/>
      <c r="B856" s="65"/>
      <c r="C856" s="44"/>
      <c r="D856" s="4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</row>
    <row r="857" spans="1:23" ht="13.2" x14ac:dyDescent="0.25">
      <c r="A857" s="124"/>
      <c r="B857" s="65"/>
      <c r="C857" s="44"/>
      <c r="D857" s="4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</row>
    <row r="858" spans="1:23" ht="13.2" x14ac:dyDescent="0.25">
      <c r="A858" s="124"/>
      <c r="B858" s="65"/>
      <c r="C858" s="44"/>
      <c r="D858" s="4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</row>
    <row r="859" spans="1:23" ht="13.2" x14ac:dyDescent="0.25">
      <c r="A859" s="124"/>
      <c r="B859" s="65"/>
      <c r="C859" s="44"/>
      <c r="D859" s="4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</row>
    <row r="860" spans="1:23" ht="13.2" x14ac:dyDescent="0.25">
      <c r="A860" s="124"/>
      <c r="B860" s="65"/>
      <c r="C860" s="44"/>
      <c r="D860" s="4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</row>
    <row r="861" spans="1:23" ht="13.2" x14ac:dyDescent="0.25">
      <c r="A861" s="124"/>
      <c r="B861" s="65"/>
      <c r="C861" s="44"/>
      <c r="D861" s="4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</row>
    <row r="862" spans="1:23" ht="13.2" x14ac:dyDescent="0.25">
      <c r="A862" s="124"/>
      <c r="B862" s="65"/>
      <c r="C862" s="44"/>
      <c r="D862" s="4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</row>
    <row r="863" spans="1:23" ht="13.2" x14ac:dyDescent="0.25">
      <c r="A863" s="124"/>
      <c r="B863" s="65"/>
      <c r="C863" s="44"/>
      <c r="D863" s="4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</row>
    <row r="864" spans="1:23" ht="13.2" x14ac:dyDescent="0.25">
      <c r="A864" s="124"/>
      <c r="B864" s="65"/>
      <c r="C864" s="44"/>
      <c r="D864" s="4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</row>
    <row r="865" spans="1:23" ht="13.2" x14ac:dyDescent="0.25">
      <c r="A865" s="124"/>
      <c r="B865" s="65"/>
      <c r="C865" s="44"/>
      <c r="D865" s="4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</row>
    <row r="866" spans="1:23" ht="13.2" x14ac:dyDescent="0.25">
      <c r="A866" s="124"/>
      <c r="B866" s="65"/>
      <c r="C866" s="44"/>
      <c r="D866" s="4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</row>
    <row r="867" spans="1:23" ht="13.2" x14ac:dyDescent="0.25">
      <c r="A867" s="124"/>
      <c r="B867" s="65"/>
      <c r="C867" s="44"/>
      <c r="D867" s="4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</row>
    <row r="868" spans="1:23" ht="13.2" x14ac:dyDescent="0.25">
      <c r="A868" s="124"/>
      <c r="B868" s="65"/>
      <c r="C868" s="44"/>
      <c r="D868" s="4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</row>
    <row r="869" spans="1:23" ht="13.2" x14ac:dyDescent="0.25">
      <c r="A869" s="124"/>
      <c r="B869" s="65"/>
      <c r="C869" s="44"/>
      <c r="D869" s="4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</row>
    <row r="870" spans="1:23" ht="13.2" x14ac:dyDescent="0.25">
      <c r="A870" s="124"/>
      <c r="B870" s="65"/>
      <c r="C870" s="44"/>
      <c r="D870" s="4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</row>
    <row r="871" spans="1:23" ht="13.2" x14ac:dyDescent="0.25">
      <c r="A871" s="124"/>
      <c r="B871" s="65"/>
      <c r="C871" s="44"/>
      <c r="D871" s="4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</row>
    <row r="872" spans="1:23" ht="13.2" x14ac:dyDescent="0.25">
      <c r="A872" s="124"/>
      <c r="B872" s="65"/>
      <c r="C872" s="44"/>
      <c r="D872" s="4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</row>
    <row r="873" spans="1:23" ht="13.2" x14ac:dyDescent="0.25">
      <c r="A873" s="124"/>
      <c r="B873" s="65"/>
      <c r="C873" s="44"/>
      <c r="D873" s="4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</row>
    <row r="874" spans="1:23" ht="13.2" x14ac:dyDescent="0.25">
      <c r="A874" s="124"/>
      <c r="B874" s="65"/>
      <c r="C874" s="44"/>
      <c r="D874" s="4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</row>
    <row r="875" spans="1:23" ht="13.2" x14ac:dyDescent="0.25">
      <c r="A875" s="124"/>
      <c r="B875" s="65"/>
      <c r="C875" s="44"/>
      <c r="D875" s="4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</row>
    <row r="876" spans="1:23" ht="13.2" x14ac:dyDescent="0.25">
      <c r="A876" s="124"/>
      <c r="B876" s="65"/>
      <c r="C876" s="44"/>
      <c r="D876" s="4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</row>
    <row r="877" spans="1:23" ht="13.2" x14ac:dyDescent="0.25">
      <c r="A877" s="124"/>
      <c r="B877" s="65"/>
      <c r="C877" s="44"/>
      <c r="D877" s="4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</row>
    <row r="878" spans="1:23" ht="13.2" x14ac:dyDescent="0.25">
      <c r="A878" s="124"/>
      <c r="B878" s="65"/>
      <c r="C878" s="44"/>
      <c r="D878" s="4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</row>
    <row r="879" spans="1:23" ht="13.2" x14ac:dyDescent="0.25">
      <c r="A879" s="124"/>
      <c r="B879" s="65"/>
      <c r="C879" s="44"/>
      <c r="D879" s="4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</row>
    <row r="880" spans="1:23" ht="13.2" x14ac:dyDescent="0.25">
      <c r="A880" s="124"/>
      <c r="B880" s="65"/>
      <c r="C880" s="44"/>
      <c r="D880" s="4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</row>
    <row r="881" spans="1:23" ht="13.2" x14ac:dyDescent="0.25">
      <c r="A881" s="124"/>
      <c r="B881" s="65"/>
      <c r="C881" s="44"/>
      <c r="D881" s="4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</row>
    <row r="882" spans="1:23" ht="13.2" x14ac:dyDescent="0.25">
      <c r="A882" s="124"/>
      <c r="B882" s="65"/>
      <c r="C882" s="44"/>
      <c r="D882" s="4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</row>
    <row r="883" spans="1:23" ht="13.2" x14ac:dyDescent="0.25">
      <c r="A883" s="124"/>
      <c r="B883" s="65"/>
      <c r="C883" s="44"/>
      <c r="D883" s="4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</row>
    <row r="884" spans="1:23" ht="13.2" x14ac:dyDescent="0.25">
      <c r="A884" s="124"/>
      <c r="B884" s="65"/>
      <c r="C884" s="44"/>
      <c r="D884" s="4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</row>
    <row r="885" spans="1:23" ht="13.2" x14ac:dyDescent="0.25">
      <c r="A885" s="124"/>
      <c r="B885" s="65"/>
      <c r="C885" s="44"/>
      <c r="D885" s="4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</row>
    <row r="886" spans="1:23" ht="13.2" x14ac:dyDescent="0.25">
      <c r="A886" s="124"/>
      <c r="B886" s="65"/>
      <c r="C886" s="44"/>
      <c r="D886" s="4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</row>
    <row r="887" spans="1:23" ht="13.2" x14ac:dyDescent="0.25">
      <c r="A887" s="124"/>
      <c r="B887" s="65"/>
      <c r="C887" s="44"/>
      <c r="D887" s="4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</row>
    <row r="888" spans="1:23" ht="13.2" x14ac:dyDescent="0.25">
      <c r="A888" s="124"/>
      <c r="B888" s="65"/>
      <c r="C888" s="44"/>
      <c r="D888" s="4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</row>
    <row r="889" spans="1:23" ht="13.2" x14ac:dyDescent="0.25">
      <c r="A889" s="124"/>
      <c r="B889" s="65"/>
      <c r="C889" s="44"/>
      <c r="D889" s="4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</row>
    <row r="890" spans="1:23" ht="13.2" x14ac:dyDescent="0.25">
      <c r="A890" s="124"/>
      <c r="B890" s="65"/>
      <c r="C890" s="44"/>
      <c r="D890" s="4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</row>
    <row r="891" spans="1:23" ht="13.2" x14ac:dyDescent="0.25">
      <c r="A891" s="124"/>
      <c r="B891" s="65"/>
      <c r="C891" s="44"/>
      <c r="D891" s="4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</row>
    <row r="892" spans="1:23" ht="13.2" x14ac:dyDescent="0.25">
      <c r="A892" s="124"/>
      <c r="B892" s="65"/>
      <c r="C892" s="44"/>
      <c r="D892" s="4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</row>
    <row r="893" spans="1:23" ht="13.2" x14ac:dyDescent="0.25">
      <c r="A893" s="124"/>
      <c r="B893" s="65"/>
      <c r="C893" s="44"/>
      <c r="D893" s="4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</row>
    <row r="894" spans="1:23" ht="13.2" x14ac:dyDescent="0.25">
      <c r="A894" s="124"/>
      <c r="B894" s="65"/>
      <c r="C894" s="44"/>
      <c r="D894" s="4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</row>
    <row r="895" spans="1:23" ht="13.2" x14ac:dyDescent="0.25">
      <c r="A895" s="124"/>
      <c r="B895" s="65"/>
      <c r="C895" s="44"/>
      <c r="D895" s="4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</row>
    <row r="896" spans="1:23" ht="13.2" x14ac:dyDescent="0.25">
      <c r="A896" s="124"/>
      <c r="B896" s="65"/>
      <c r="C896" s="44"/>
      <c r="D896" s="4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</row>
    <row r="897" spans="1:23" ht="13.2" x14ac:dyDescent="0.25">
      <c r="A897" s="124"/>
      <c r="B897" s="65"/>
      <c r="C897" s="44"/>
      <c r="D897" s="4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</row>
    <row r="898" spans="1:23" ht="13.2" x14ac:dyDescent="0.25">
      <c r="A898" s="124"/>
      <c r="B898" s="65"/>
      <c r="C898" s="44"/>
      <c r="D898" s="4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</row>
    <row r="899" spans="1:23" ht="13.2" x14ac:dyDescent="0.25">
      <c r="A899" s="124"/>
      <c r="B899" s="65"/>
      <c r="C899" s="44"/>
      <c r="D899" s="4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</row>
    <row r="900" spans="1:23" ht="13.2" x14ac:dyDescent="0.25">
      <c r="A900" s="124"/>
      <c r="B900" s="65"/>
      <c r="C900" s="44"/>
      <c r="D900" s="4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</row>
    <row r="901" spans="1:23" ht="13.2" x14ac:dyDescent="0.25">
      <c r="A901" s="124"/>
      <c r="B901" s="65"/>
      <c r="C901" s="44"/>
      <c r="D901" s="4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</row>
    <row r="902" spans="1:23" ht="13.2" x14ac:dyDescent="0.25">
      <c r="A902" s="124"/>
      <c r="B902" s="65"/>
      <c r="C902" s="44"/>
      <c r="D902" s="4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</row>
    <row r="903" spans="1:23" ht="13.2" x14ac:dyDescent="0.25">
      <c r="A903" s="124"/>
      <c r="B903" s="65"/>
      <c r="C903" s="44"/>
      <c r="D903" s="4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</row>
    <row r="904" spans="1:23" ht="13.2" x14ac:dyDescent="0.25">
      <c r="A904" s="124"/>
      <c r="B904" s="65"/>
      <c r="C904" s="44"/>
      <c r="D904" s="4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</row>
    <row r="905" spans="1:23" ht="13.2" x14ac:dyDescent="0.25">
      <c r="A905" s="124"/>
      <c r="B905" s="65"/>
      <c r="C905" s="44"/>
      <c r="D905" s="4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</row>
    <row r="906" spans="1:23" ht="13.2" x14ac:dyDescent="0.25">
      <c r="A906" s="124"/>
      <c r="B906" s="65"/>
      <c r="C906" s="44"/>
      <c r="D906" s="4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</row>
    <row r="907" spans="1:23" ht="13.2" x14ac:dyDescent="0.25">
      <c r="A907" s="124"/>
      <c r="B907" s="65"/>
      <c r="C907" s="44"/>
      <c r="D907" s="4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</row>
    <row r="908" spans="1:23" ht="13.2" x14ac:dyDescent="0.25">
      <c r="A908" s="124"/>
      <c r="B908" s="65"/>
      <c r="C908" s="44"/>
      <c r="D908" s="4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</row>
    <row r="909" spans="1:23" ht="13.2" x14ac:dyDescent="0.25">
      <c r="A909" s="124"/>
      <c r="B909" s="65"/>
      <c r="C909" s="44"/>
      <c r="D909" s="4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</row>
    <row r="910" spans="1:23" ht="13.2" x14ac:dyDescent="0.25">
      <c r="A910" s="124"/>
      <c r="B910" s="65"/>
      <c r="C910" s="44"/>
      <c r="D910" s="4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</row>
    <row r="911" spans="1:23" ht="13.2" x14ac:dyDescent="0.25">
      <c r="A911" s="124"/>
      <c r="B911" s="65"/>
      <c r="C911" s="44"/>
      <c r="D911" s="4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</row>
    <row r="912" spans="1:23" ht="13.2" x14ac:dyDescent="0.25">
      <c r="A912" s="124"/>
      <c r="B912" s="65"/>
      <c r="C912" s="44"/>
      <c r="D912" s="4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</row>
    <row r="913" spans="1:23" ht="13.2" x14ac:dyDescent="0.25">
      <c r="A913" s="124"/>
      <c r="B913" s="65"/>
      <c r="C913" s="44"/>
      <c r="D913" s="4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</row>
    <row r="914" spans="1:23" ht="13.2" x14ac:dyDescent="0.25">
      <c r="A914" s="124"/>
      <c r="B914" s="65"/>
      <c r="C914" s="44"/>
      <c r="D914" s="4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</row>
    <row r="915" spans="1:23" ht="13.2" x14ac:dyDescent="0.25">
      <c r="A915" s="124"/>
      <c r="B915" s="65"/>
      <c r="C915" s="44"/>
      <c r="D915" s="4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</row>
    <row r="916" spans="1:23" ht="13.2" x14ac:dyDescent="0.25">
      <c r="A916" s="124"/>
      <c r="B916" s="65"/>
      <c r="C916" s="44"/>
      <c r="D916" s="4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</row>
    <row r="917" spans="1:23" ht="13.2" x14ac:dyDescent="0.25">
      <c r="A917" s="124"/>
      <c r="B917" s="65"/>
      <c r="C917" s="44"/>
      <c r="D917" s="4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</row>
    <row r="918" spans="1:23" ht="13.2" x14ac:dyDescent="0.25">
      <c r="A918" s="124"/>
      <c r="B918" s="65"/>
      <c r="C918" s="44"/>
      <c r="D918" s="4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</row>
    <row r="919" spans="1:23" ht="13.2" x14ac:dyDescent="0.25">
      <c r="A919" s="124"/>
      <c r="B919" s="65"/>
      <c r="C919" s="44"/>
      <c r="D919" s="4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</row>
    <row r="920" spans="1:23" ht="13.2" x14ac:dyDescent="0.25">
      <c r="A920" s="124"/>
      <c r="B920" s="65"/>
      <c r="C920" s="44"/>
      <c r="D920" s="4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</row>
    <row r="921" spans="1:23" ht="13.2" x14ac:dyDescent="0.25">
      <c r="A921" s="124"/>
      <c r="B921" s="65"/>
      <c r="C921" s="44"/>
      <c r="D921" s="4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</row>
    <row r="922" spans="1:23" ht="13.2" x14ac:dyDescent="0.25">
      <c r="A922" s="124"/>
      <c r="B922" s="65"/>
      <c r="C922" s="44"/>
      <c r="D922" s="4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</row>
    <row r="923" spans="1:23" ht="13.2" x14ac:dyDescent="0.25">
      <c r="A923" s="124"/>
      <c r="B923" s="65"/>
      <c r="C923" s="44"/>
      <c r="D923" s="4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</row>
    <row r="924" spans="1:23" ht="13.2" x14ac:dyDescent="0.25">
      <c r="A924" s="124"/>
      <c r="B924" s="65"/>
      <c r="C924" s="44"/>
      <c r="D924" s="4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</row>
    <row r="925" spans="1:23" ht="13.2" x14ac:dyDescent="0.25">
      <c r="A925" s="124"/>
      <c r="B925" s="65"/>
      <c r="C925" s="44"/>
      <c r="D925" s="4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</row>
    <row r="926" spans="1:23" ht="13.2" x14ac:dyDescent="0.25">
      <c r="A926" s="124"/>
      <c r="B926" s="65"/>
      <c r="C926" s="44"/>
      <c r="D926" s="4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</row>
    <row r="927" spans="1:23" ht="13.2" x14ac:dyDescent="0.25">
      <c r="A927" s="124"/>
      <c r="B927" s="65"/>
      <c r="C927" s="44"/>
      <c r="D927" s="4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</row>
    <row r="928" spans="1:23" ht="13.2" x14ac:dyDescent="0.25">
      <c r="A928" s="124"/>
      <c r="B928" s="65"/>
      <c r="C928" s="44"/>
      <c r="D928" s="4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</row>
    <row r="929" spans="1:23" ht="13.2" x14ac:dyDescent="0.25">
      <c r="A929" s="124"/>
      <c r="B929" s="65"/>
      <c r="C929" s="44"/>
      <c r="D929" s="4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</row>
    <row r="930" spans="1:23" ht="13.2" x14ac:dyDescent="0.25">
      <c r="A930" s="124"/>
      <c r="B930" s="65"/>
      <c r="C930" s="44"/>
      <c r="D930" s="4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</row>
    <row r="931" spans="1:23" ht="13.2" x14ac:dyDescent="0.25">
      <c r="A931" s="124"/>
      <c r="B931" s="65"/>
      <c r="C931" s="44"/>
      <c r="D931" s="4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</row>
    <row r="932" spans="1:23" ht="13.2" x14ac:dyDescent="0.25">
      <c r="A932" s="124"/>
      <c r="B932" s="65"/>
      <c r="C932" s="44"/>
      <c r="D932" s="4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</row>
    <row r="933" spans="1:23" ht="13.2" x14ac:dyDescent="0.25">
      <c r="A933" s="124"/>
      <c r="B933" s="65"/>
      <c r="C933" s="44"/>
      <c r="D933" s="4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</row>
    <row r="934" spans="1:23" ht="13.2" x14ac:dyDescent="0.25">
      <c r="A934" s="124"/>
      <c r="B934" s="65"/>
      <c r="C934" s="44"/>
      <c r="D934" s="4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</row>
    <row r="935" spans="1:23" ht="13.2" x14ac:dyDescent="0.25">
      <c r="A935" s="124"/>
      <c r="B935" s="65"/>
      <c r="C935" s="44"/>
      <c r="D935" s="4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</row>
    <row r="936" spans="1:23" ht="13.2" x14ac:dyDescent="0.25">
      <c r="A936" s="124"/>
      <c r="B936" s="65"/>
      <c r="C936" s="44"/>
      <c r="D936" s="4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</row>
    <row r="937" spans="1:23" ht="13.2" x14ac:dyDescent="0.25">
      <c r="A937" s="124"/>
      <c r="B937" s="65"/>
      <c r="C937" s="44"/>
      <c r="D937" s="4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</row>
    <row r="938" spans="1:23" ht="13.2" x14ac:dyDescent="0.25">
      <c r="A938" s="124"/>
      <c r="B938" s="65"/>
      <c r="C938" s="44"/>
      <c r="D938" s="4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</row>
    <row r="939" spans="1:23" ht="13.2" x14ac:dyDescent="0.25">
      <c r="A939" s="124"/>
      <c r="B939" s="65"/>
      <c r="C939" s="44"/>
      <c r="D939" s="4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</row>
    <row r="940" spans="1:23" ht="13.2" x14ac:dyDescent="0.25">
      <c r="A940" s="124"/>
      <c r="B940" s="65"/>
      <c r="C940" s="44"/>
      <c r="D940" s="4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</row>
    <row r="941" spans="1:23" ht="13.2" x14ac:dyDescent="0.25">
      <c r="A941" s="124"/>
      <c r="B941" s="65"/>
      <c r="C941" s="44"/>
      <c r="D941" s="4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</row>
    <row r="942" spans="1:23" ht="13.2" x14ac:dyDescent="0.25">
      <c r="A942" s="124"/>
      <c r="B942" s="65"/>
      <c r="C942" s="44"/>
      <c r="D942" s="4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</row>
    <row r="943" spans="1:23" ht="13.2" x14ac:dyDescent="0.25">
      <c r="A943" s="124"/>
      <c r="B943" s="65"/>
      <c r="C943" s="44"/>
      <c r="D943" s="4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</row>
    <row r="944" spans="1:23" ht="13.2" x14ac:dyDescent="0.25">
      <c r="A944" s="124"/>
      <c r="B944" s="65"/>
      <c r="C944" s="44"/>
      <c r="D944" s="4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</row>
    <row r="945" spans="1:23" ht="13.2" x14ac:dyDescent="0.25">
      <c r="A945" s="124"/>
      <c r="B945" s="65"/>
      <c r="C945" s="44"/>
      <c r="D945" s="4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</row>
    <row r="946" spans="1:23" ht="13.2" x14ac:dyDescent="0.25">
      <c r="A946" s="124"/>
      <c r="B946" s="65"/>
      <c r="C946" s="44"/>
      <c r="D946" s="4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</row>
    <row r="947" spans="1:23" ht="13.2" x14ac:dyDescent="0.25">
      <c r="A947" s="124"/>
      <c r="B947" s="65"/>
      <c r="C947" s="44"/>
      <c r="D947" s="4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</row>
    <row r="948" spans="1:23" ht="13.2" x14ac:dyDescent="0.25">
      <c r="A948" s="124"/>
      <c r="B948" s="65"/>
      <c r="C948" s="44"/>
      <c r="D948" s="4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</row>
    <row r="949" spans="1:23" ht="13.2" x14ac:dyDescent="0.25">
      <c r="A949" s="124"/>
      <c r="B949" s="65"/>
      <c r="C949" s="44"/>
      <c r="D949" s="4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</row>
    <row r="950" spans="1:23" ht="13.2" x14ac:dyDescent="0.25">
      <c r="A950" s="124"/>
      <c r="B950" s="65"/>
      <c r="C950" s="44"/>
      <c r="D950" s="4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</row>
    <row r="951" spans="1:23" ht="13.2" x14ac:dyDescent="0.25">
      <c r="A951" s="124"/>
      <c r="B951" s="65"/>
      <c r="C951" s="44"/>
      <c r="D951" s="4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</row>
    <row r="952" spans="1:23" ht="13.2" x14ac:dyDescent="0.25">
      <c r="A952" s="124"/>
      <c r="B952" s="65"/>
      <c r="C952" s="44"/>
      <c r="D952" s="4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</row>
    <row r="953" spans="1:23" ht="13.2" x14ac:dyDescent="0.25">
      <c r="A953" s="124"/>
      <c r="B953" s="65"/>
      <c r="C953" s="44"/>
      <c r="D953" s="4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</row>
    <row r="954" spans="1:23" ht="13.2" x14ac:dyDescent="0.25">
      <c r="A954" s="124"/>
      <c r="B954" s="65"/>
      <c r="C954" s="44"/>
      <c r="D954" s="4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</row>
    <row r="955" spans="1:23" ht="13.2" x14ac:dyDescent="0.25">
      <c r="A955" s="124"/>
      <c r="B955" s="65"/>
      <c r="C955" s="44"/>
      <c r="D955" s="4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</row>
    <row r="956" spans="1:23" ht="13.2" x14ac:dyDescent="0.25">
      <c r="A956" s="124"/>
      <c r="B956" s="65"/>
      <c r="C956" s="44"/>
      <c r="D956" s="4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</row>
    <row r="957" spans="1:23" ht="13.2" x14ac:dyDescent="0.25">
      <c r="A957" s="124"/>
      <c r="B957" s="65"/>
      <c r="C957" s="44"/>
      <c r="D957" s="4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</row>
    <row r="958" spans="1:23" ht="13.2" x14ac:dyDescent="0.25">
      <c r="A958" s="124"/>
      <c r="B958" s="65"/>
      <c r="C958" s="44"/>
      <c r="D958" s="4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</row>
    <row r="959" spans="1:23" ht="13.2" x14ac:dyDescent="0.25">
      <c r="A959" s="124"/>
      <c r="B959" s="65"/>
      <c r="C959" s="44"/>
      <c r="D959" s="4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</row>
    <row r="960" spans="1:23" ht="13.2" x14ac:dyDescent="0.25">
      <c r="A960" s="124"/>
      <c r="B960" s="65"/>
      <c r="C960" s="44"/>
      <c r="D960" s="4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</row>
    <row r="961" spans="1:23" ht="13.2" x14ac:dyDescent="0.25">
      <c r="A961" s="124"/>
      <c r="B961" s="65"/>
      <c r="C961" s="44"/>
      <c r="D961" s="4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</row>
    <row r="962" spans="1:23" ht="13.2" x14ac:dyDescent="0.25">
      <c r="A962" s="124"/>
      <c r="B962" s="65"/>
      <c r="C962" s="44"/>
      <c r="D962" s="4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</row>
    <row r="963" spans="1:23" ht="13.2" x14ac:dyDescent="0.25">
      <c r="A963" s="124"/>
      <c r="B963" s="65"/>
      <c r="C963" s="44"/>
      <c r="D963" s="4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</row>
    <row r="964" spans="1:23" ht="13.2" x14ac:dyDescent="0.25">
      <c r="A964" s="124"/>
      <c r="B964" s="65"/>
      <c r="C964" s="44"/>
      <c r="D964" s="4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</row>
    <row r="965" spans="1:23" ht="13.2" x14ac:dyDescent="0.25">
      <c r="A965" s="124"/>
      <c r="B965" s="65"/>
      <c r="C965" s="44"/>
      <c r="D965" s="4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</row>
    <row r="966" spans="1:23" ht="13.2" x14ac:dyDescent="0.25">
      <c r="A966" s="124"/>
      <c r="B966" s="65"/>
      <c r="C966" s="44"/>
      <c r="D966" s="4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</row>
    <row r="967" spans="1:23" ht="13.2" x14ac:dyDescent="0.25">
      <c r="A967" s="124"/>
      <c r="B967" s="65"/>
      <c r="C967" s="44"/>
      <c r="D967" s="4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</row>
    <row r="968" spans="1:23" ht="13.2" x14ac:dyDescent="0.25">
      <c r="A968" s="124"/>
      <c r="B968" s="65"/>
      <c r="C968" s="44"/>
      <c r="D968" s="4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</row>
    <row r="969" spans="1:23" ht="13.2" x14ac:dyDescent="0.25">
      <c r="A969" s="124"/>
      <c r="B969" s="65"/>
      <c r="C969" s="44"/>
      <c r="D969" s="4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</row>
    <row r="970" spans="1:23" ht="13.2" x14ac:dyDescent="0.25">
      <c r="A970" s="124"/>
      <c r="B970" s="65"/>
      <c r="C970" s="44"/>
      <c r="D970" s="4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</row>
    <row r="971" spans="1:23" ht="13.2" x14ac:dyDescent="0.25">
      <c r="A971" s="124"/>
      <c r="B971" s="65"/>
      <c r="C971" s="44"/>
      <c r="D971" s="4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</row>
    <row r="972" spans="1:23" ht="13.2" x14ac:dyDescent="0.25">
      <c r="A972" s="124"/>
      <c r="B972" s="65"/>
      <c r="C972" s="44"/>
      <c r="D972" s="4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</row>
    <row r="973" spans="1:23" ht="13.2" x14ac:dyDescent="0.25">
      <c r="A973" s="124"/>
      <c r="B973" s="65"/>
      <c r="C973" s="44"/>
      <c r="D973" s="4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</row>
    <row r="974" spans="1:23" ht="13.2" x14ac:dyDescent="0.25">
      <c r="A974" s="124"/>
      <c r="B974" s="65"/>
      <c r="C974" s="44"/>
      <c r="D974" s="4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</row>
    <row r="975" spans="1:23" ht="13.2" x14ac:dyDescent="0.25">
      <c r="A975" s="124"/>
      <c r="B975" s="65"/>
      <c r="C975" s="44"/>
      <c r="D975" s="4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</row>
    <row r="976" spans="1:23" ht="13.2" x14ac:dyDescent="0.25">
      <c r="A976" s="124"/>
      <c r="B976" s="65"/>
      <c r="C976" s="44"/>
      <c r="D976" s="4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</row>
    <row r="977" spans="1:23" ht="13.2" x14ac:dyDescent="0.25">
      <c r="A977" s="124"/>
      <c r="B977" s="65"/>
      <c r="C977" s="44"/>
      <c r="D977" s="4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</row>
    <row r="978" spans="1:23" ht="13.2" x14ac:dyDescent="0.25">
      <c r="A978" s="124"/>
      <c r="B978" s="65"/>
      <c r="C978" s="44"/>
      <c r="D978" s="4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</row>
    <row r="979" spans="1:23" ht="13.2" x14ac:dyDescent="0.25">
      <c r="A979" s="124"/>
      <c r="B979" s="65"/>
      <c r="C979" s="44"/>
      <c r="D979" s="4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</row>
    <row r="980" spans="1:23" ht="13.2" x14ac:dyDescent="0.25">
      <c r="A980" s="124"/>
      <c r="B980" s="65"/>
      <c r="C980" s="44"/>
      <c r="D980" s="4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</row>
    <row r="981" spans="1:23" ht="13.2" x14ac:dyDescent="0.25">
      <c r="A981" s="124"/>
      <c r="B981" s="65"/>
      <c r="C981" s="44"/>
      <c r="D981" s="4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</row>
    <row r="982" spans="1:23" ht="13.2" x14ac:dyDescent="0.25">
      <c r="A982" s="124"/>
      <c r="B982" s="65"/>
      <c r="C982" s="44"/>
      <c r="D982" s="4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</row>
    <row r="983" spans="1:23" ht="13.2" x14ac:dyDescent="0.25">
      <c r="A983" s="124"/>
      <c r="B983" s="65"/>
      <c r="C983" s="44"/>
      <c r="D983" s="4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</row>
    <row r="984" spans="1:23" ht="13.2" x14ac:dyDescent="0.25">
      <c r="A984" s="124"/>
      <c r="B984" s="65"/>
      <c r="C984" s="44"/>
      <c r="D984" s="4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</row>
    <row r="985" spans="1:23" ht="13.2" x14ac:dyDescent="0.25">
      <c r="A985" s="124"/>
      <c r="B985" s="65"/>
      <c r="C985" s="44"/>
      <c r="D985" s="4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</row>
    <row r="986" spans="1:23" ht="13.2" x14ac:dyDescent="0.25">
      <c r="A986" s="124"/>
      <c r="B986" s="65"/>
      <c r="C986" s="44"/>
      <c r="D986" s="4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</row>
    <row r="987" spans="1:23" ht="13.2" x14ac:dyDescent="0.25">
      <c r="A987" s="124"/>
      <c r="B987" s="65"/>
      <c r="C987" s="44"/>
      <c r="D987" s="44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</row>
    <row r="988" spans="1:23" ht="13.2" x14ac:dyDescent="0.25">
      <c r="A988" s="124"/>
      <c r="B988" s="65"/>
      <c r="C988" s="44"/>
      <c r="D988" s="44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</row>
    <row r="989" spans="1:23" ht="13.2" x14ac:dyDescent="0.25">
      <c r="A989" s="124"/>
      <c r="B989" s="65"/>
      <c r="C989" s="44"/>
      <c r="D989" s="44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</row>
    <row r="990" spans="1:23" ht="13.2" x14ac:dyDescent="0.25">
      <c r="A990" s="124"/>
      <c r="B990" s="65"/>
      <c r="C990" s="44"/>
      <c r="D990" s="44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</row>
    <row r="991" spans="1:23" ht="13.2" x14ac:dyDescent="0.25">
      <c r="A991" s="124"/>
      <c r="B991" s="65"/>
      <c r="C991" s="44"/>
      <c r="D991" s="44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</row>
    <row r="992" spans="1:23" ht="13.2" x14ac:dyDescent="0.25">
      <c r="A992" s="124"/>
      <c r="B992" s="65"/>
      <c r="C992" s="44"/>
      <c r="D992" s="44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</row>
    <row r="993" spans="1:23" ht="13.2" x14ac:dyDescent="0.25">
      <c r="A993" s="124"/>
      <c r="B993" s="65"/>
      <c r="C993" s="44"/>
      <c r="D993" s="44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</row>
    <row r="994" spans="1:23" ht="13.2" x14ac:dyDescent="0.25">
      <c r="A994" s="124"/>
      <c r="B994" s="65"/>
      <c r="C994" s="44"/>
      <c r="D994" s="44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</row>
    <row r="995" spans="1:23" ht="13.2" x14ac:dyDescent="0.25">
      <c r="A995" s="124"/>
      <c r="B995" s="65"/>
      <c r="C995" s="44"/>
      <c r="D995" s="44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</row>
    <row r="996" spans="1:23" ht="13.2" x14ac:dyDescent="0.25">
      <c r="A996" s="124"/>
      <c r="B996" s="65"/>
      <c r="C996" s="44"/>
      <c r="D996" s="44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</row>
    <row r="997" spans="1:23" ht="13.2" x14ac:dyDescent="0.25">
      <c r="A997" s="124"/>
      <c r="B997" s="65"/>
      <c r="C997" s="44"/>
      <c r="D997" s="44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</row>
    <row r="998" spans="1:23" ht="13.2" x14ac:dyDescent="0.25">
      <c r="A998" s="124"/>
      <c r="B998" s="65"/>
      <c r="C998" s="44"/>
      <c r="D998" s="44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</row>
    <row r="999" spans="1:23" ht="13.2" x14ac:dyDescent="0.25">
      <c r="A999" s="124"/>
      <c r="B999" s="65"/>
      <c r="C999" s="44"/>
      <c r="D999" s="44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</row>
    <row r="1000" spans="1:23" ht="13.2" x14ac:dyDescent="0.25">
      <c r="A1000" s="124"/>
      <c r="B1000" s="65"/>
      <c r="C1000" s="44"/>
      <c r="D1000" s="44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</row>
    <row r="1001" spans="1:23" ht="13.2" x14ac:dyDescent="0.25">
      <c r="A1001" s="124"/>
      <c r="B1001" s="65"/>
      <c r="C1001" s="44"/>
      <c r="D1001" s="44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</row>
    <row r="1002" spans="1:23" ht="13.2" x14ac:dyDescent="0.25">
      <c r="A1002" s="124"/>
      <c r="B1002" s="65"/>
      <c r="C1002" s="44"/>
      <c r="D1002" s="44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</row>
    <row r="1003" spans="1:23" ht="13.2" x14ac:dyDescent="0.25">
      <c r="A1003" s="124"/>
      <c r="B1003" s="65"/>
      <c r="C1003" s="44"/>
      <c r="D1003" s="44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</row>
    <row r="1004" spans="1:23" ht="13.2" x14ac:dyDescent="0.25">
      <c r="A1004" s="124"/>
      <c r="B1004" s="65"/>
      <c r="C1004" s="44"/>
      <c r="D1004" s="44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</row>
    <row r="1005" spans="1:23" ht="13.2" x14ac:dyDescent="0.25">
      <c r="A1005" s="124"/>
      <c r="B1005" s="65"/>
      <c r="C1005" s="44"/>
      <c r="D1005" s="44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</row>
    <row r="1006" spans="1:23" ht="13.2" x14ac:dyDescent="0.25">
      <c r="A1006" s="124"/>
      <c r="B1006" s="65"/>
      <c r="C1006" s="44"/>
      <c r="D1006" s="44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</row>
    <row r="1007" spans="1:23" ht="13.2" x14ac:dyDescent="0.25">
      <c r="A1007" s="124"/>
      <c r="B1007" s="65"/>
      <c r="C1007" s="44"/>
      <c r="D1007" s="44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</row>
    <row r="1008" spans="1:23" ht="13.2" x14ac:dyDescent="0.25">
      <c r="A1008" s="124"/>
      <c r="B1008" s="65"/>
      <c r="C1008" s="44"/>
      <c r="D1008" s="44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</row>
    <row r="1009" spans="1:23" ht="13.2" x14ac:dyDescent="0.25">
      <c r="A1009" s="124"/>
      <c r="B1009" s="65"/>
      <c r="C1009" s="44"/>
      <c r="D1009" s="44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</row>
    <row r="1010" spans="1:23" ht="13.2" x14ac:dyDescent="0.25">
      <c r="A1010" s="124"/>
      <c r="B1010" s="65"/>
      <c r="C1010" s="44"/>
      <c r="D1010" s="44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</row>
    <row r="1011" spans="1:23" ht="13.2" x14ac:dyDescent="0.25">
      <c r="A1011" s="124"/>
      <c r="B1011" s="65"/>
      <c r="C1011" s="44"/>
      <c r="D1011" s="44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</row>
    <row r="1012" spans="1:23" ht="13.2" x14ac:dyDescent="0.25">
      <c r="A1012" s="124"/>
      <c r="B1012" s="65"/>
      <c r="C1012" s="44"/>
      <c r="D1012" s="44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</row>
    <row r="1013" spans="1:23" ht="13.2" x14ac:dyDescent="0.25">
      <c r="A1013" s="124"/>
      <c r="B1013" s="65"/>
      <c r="C1013" s="44"/>
      <c r="D1013" s="44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</row>
    <row r="1014" spans="1:23" ht="13.2" x14ac:dyDescent="0.25">
      <c r="A1014" s="124"/>
      <c r="B1014" s="65"/>
      <c r="C1014" s="44"/>
      <c r="D1014" s="44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</row>
    <row r="1015" spans="1:23" ht="13.2" x14ac:dyDescent="0.25">
      <c r="A1015" s="124"/>
      <c r="B1015" s="65"/>
      <c r="C1015" s="44"/>
      <c r="D1015" s="44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</row>
    <row r="1016" spans="1:23" ht="13.2" x14ac:dyDescent="0.25">
      <c r="A1016" s="124"/>
      <c r="B1016" s="65"/>
      <c r="C1016" s="44"/>
      <c r="D1016" s="44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</row>
    <row r="1017" spans="1:23" ht="13.2" x14ac:dyDescent="0.25">
      <c r="A1017" s="124"/>
      <c r="B1017" s="65"/>
      <c r="C1017" s="44"/>
      <c r="D1017" s="44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</row>
    <row r="1018" spans="1:23" ht="13.2" x14ac:dyDescent="0.25">
      <c r="A1018" s="124"/>
      <c r="B1018" s="65"/>
      <c r="C1018" s="44"/>
      <c r="D1018" s="44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</row>
    <row r="1019" spans="1:23" ht="13.2" x14ac:dyDescent="0.25">
      <c r="A1019" s="124"/>
      <c r="B1019" s="65"/>
      <c r="C1019" s="44"/>
      <c r="D1019" s="44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</row>
    <row r="1020" spans="1:23" ht="13.2" x14ac:dyDescent="0.25">
      <c r="A1020" s="124"/>
      <c r="B1020" s="65"/>
      <c r="C1020" s="44"/>
      <c r="D1020" s="44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</row>
    <row r="1021" spans="1:23" ht="13.2" x14ac:dyDescent="0.25">
      <c r="A1021" s="124"/>
      <c r="B1021" s="65"/>
      <c r="C1021" s="44"/>
      <c r="D1021" s="44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</row>
    <row r="1022" spans="1:23" ht="13.2" x14ac:dyDescent="0.25">
      <c r="A1022" s="124"/>
      <c r="B1022" s="65"/>
      <c r="C1022" s="44"/>
      <c r="D1022" s="44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</row>
    <row r="1023" spans="1:23" ht="13.2" x14ac:dyDescent="0.25">
      <c r="A1023" s="124"/>
      <c r="B1023" s="65"/>
      <c r="C1023" s="44"/>
      <c r="D1023" s="44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</row>
    <row r="1024" spans="1:23" ht="13.2" x14ac:dyDescent="0.25">
      <c r="A1024" s="124"/>
      <c r="B1024" s="65"/>
      <c r="C1024" s="44"/>
      <c r="D1024" s="44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</row>
    <row r="1025" spans="1:23" ht="13.2" x14ac:dyDescent="0.25">
      <c r="A1025" s="124"/>
      <c r="B1025" s="65"/>
      <c r="C1025" s="44"/>
      <c r="D1025" s="44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</row>
    <row r="1026" spans="1:23" ht="13.2" x14ac:dyDescent="0.25">
      <c r="A1026" s="124"/>
      <c r="B1026" s="65"/>
      <c r="C1026" s="44"/>
      <c r="D1026" s="44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</row>
    <row r="1027" spans="1:23" ht="13.2" x14ac:dyDescent="0.25">
      <c r="A1027" s="124"/>
      <c r="B1027" s="65"/>
      <c r="C1027" s="44"/>
      <c r="D1027" s="44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</row>
    <row r="1028" spans="1:23" ht="13.2" x14ac:dyDescent="0.25">
      <c r="A1028" s="124"/>
      <c r="B1028" s="65"/>
      <c r="C1028" s="44"/>
      <c r="D1028" s="44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</row>
    <row r="1029" spans="1:23" ht="13.2" x14ac:dyDescent="0.25">
      <c r="A1029" s="124"/>
      <c r="B1029" s="65"/>
      <c r="C1029" s="44"/>
      <c r="D1029" s="44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</row>
    <row r="1030" spans="1:23" ht="13.2" x14ac:dyDescent="0.25">
      <c r="A1030" s="124"/>
      <c r="B1030" s="65"/>
      <c r="C1030" s="44"/>
      <c r="D1030" s="44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</row>
    <row r="1031" spans="1:23" ht="13.2" x14ac:dyDescent="0.25">
      <c r="A1031" s="124"/>
      <c r="B1031" s="65"/>
      <c r="C1031" s="44"/>
      <c r="D1031" s="44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</row>
    <row r="1032" spans="1:23" ht="13.2" x14ac:dyDescent="0.25">
      <c r="A1032" s="124"/>
      <c r="B1032" s="65"/>
      <c r="C1032" s="44"/>
      <c r="D1032" s="44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</row>
    <row r="1033" spans="1:23" ht="13.2" x14ac:dyDescent="0.25">
      <c r="A1033" s="124"/>
      <c r="B1033" s="65"/>
      <c r="C1033" s="44"/>
      <c r="D1033" s="44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</row>
    <row r="1034" spans="1:23" ht="13.2" x14ac:dyDescent="0.25">
      <c r="A1034" s="124"/>
      <c r="B1034" s="65"/>
      <c r="C1034" s="44"/>
      <c r="D1034" s="44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</row>
    <row r="1035" spans="1:23" ht="13.2" x14ac:dyDescent="0.25">
      <c r="A1035" s="124"/>
      <c r="B1035" s="65"/>
      <c r="C1035" s="44"/>
      <c r="D1035" s="44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</row>
    <row r="1036" spans="1:23" ht="13.2" x14ac:dyDescent="0.25">
      <c r="A1036" s="124"/>
      <c r="B1036" s="65"/>
      <c r="C1036" s="44"/>
      <c r="D1036" s="44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</row>
    <row r="1037" spans="1:23" ht="13.2" x14ac:dyDescent="0.25">
      <c r="A1037" s="124"/>
      <c r="B1037" s="65"/>
      <c r="C1037" s="44"/>
      <c r="D1037" s="44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</row>
    <row r="1038" spans="1:23" ht="13.2" x14ac:dyDescent="0.25">
      <c r="A1038" s="124"/>
      <c r="B1038" s="65"/>
      <c r="C1038" s="44"/>
      <c r="D1038" s="44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</row>
    <row r="1039" spans="1:23" ht="13.2" x14ac:dyDescent="0.25">
      <c r="A1039" s="124"/>
      <c r="B1039" s="65"/>
      <c r="C1039" s="44"/>
      <c r="D1039" s="44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</row>
    <row r="1040" spans="1:23" ht="13.2" x14ac:dyDescent="0.25">
      <c r="A1040" s="124"/>
      <c r="B1040" s="65"/>
      <c r="C1040" s="44"/>
      <c r="D1040" s="44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</row>
    <row r="1041" spans="1:23" ht="13.2" x14ac:dyDescent="0.25">
      <c r="A1041" s="124"/>
      <c r="B1041" s="65"/>
      <c r="C1041" s="44"/>
      <c r="D1041" s="44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</row>
    <row r="1042" spans="1:23" ht="13.2" x14ac:dyDescent="0.25">
      <c r="A1042" s="124"/>
      <c r="B1042" s="65"/>
      <c r="C1042" s="44"/>
      <c r="D1042" s="44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</row>
    <row r="1043" spans="1:23" ht="13.2" x14ac:dyDescent="0.25">
      <c r="A1043" s="124"/>
      <c r="B1043" s="65"/>
      <c r="C1043" s="44"/>
      <c r="D1043" s="44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</row>
    <row r="1044" spans="1:23" ht="13.2" x14ac:dyDescent="0.25">
      <c r="A1044" s="124"/>
      <c r="B1044" s="65"/>
      <c r="C1044" s="44"/>
      <c r="D1044" s="44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</row>
    <row r="1045" spans="1:23" ht="13.2" x14ac:dyDescent="0.25">
      <c r="A1045" s="124"/>
      <c r="B1045" s="65"/>
      <c r="C1045" s="44"/>
      <c r="D1045" s="44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</row>
    <row r="1046" spans="1:23" ht="13.2" x14ac:dyDescent="0.25">
      <c r="A1046" s="124"/>
      <c r="B1046" s="65"/>
      <c r="C1046" s="44"/>
      <c r="D1046" s="44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</row>
    <row r="1047" spans="1:23" ht="13.2" x14ac:dyDescent="0.25">
      <c r="A1047" s="124"/>
      <c r="B1047" s="65"/>
      <c r="C1047" s="44"/>
      <c r="D1047" s="44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</row>
    <row r="1048" spans="1:23" ht="13.2" x14ac:dyDescent="0.25">
      <c r="A1048" s="124"/>
      <c r="B1048" s="65"/>
      <c r="C1048" s="44"/>
      <c r="D1048" s="44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</row>
    <row r="1049" spans="1:23" ht="13.2" x14ac:dyDescent="0.25">
      <c r="A1049" s="124"/>
      <c r="B1049" s="65"/>
      <c r="C1049" s="44"/>
      <c r="D1049" s="44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</row>
    <row r="1050" spans="1:23" ht="13.2" x14ac:dyDescent="0.25">
      <c r="A1050" s="124"/>
      <c r="B1050" s="65"/>
      <c r="C1050" s="44"/>
      <c r="D1050" s="44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</row>
    <row r="1051" spans="1:23" ht="13.2" x14ac:dyDescent="0.25">
      <c r="A1051" s="124"/>
      <c r="B1051" s="65"/>
      <c r="C1051" s="44"/>
      <c r="D1051" s="44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</row>
    <row r="1052" spans="1:23" ht="13.2" x14ac:dyDescent="0.25">
      <c r="A1052" s="124"/>
      <c r="B1052" s="65"/>
      <c r="C1052" s="44"/>
      <c r="D1052" s="44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</row>
    <row r="1053" spans="1:23" ht="13.2" x14ac:dyDescent="0.25">
      <c r="A1053" s="124"/>
      <c r="B1053" s="65"/>
      <c r="C1053" s="44"/>
      <c r="D1053" s="44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</row>
    <row r="1054" spans="1:23" ht="13.2" x14ac:dyDescent="0.25">
      <c r="A1054" s="124"/>
      <c r="B1054" s="65"/>
      <c r="C1054" s="44"/>
      <c r="D1054" s="44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</row>
    <row r="1055" spans="1:23" ht="13.2" x14ac:dyDescent="0.25">
      <c r="A1055" s="124"/>
      <c r="B1055" s="65"/>
      <c r="C1055" s="44"/>
      <c r="D1055" s="44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</row>
    <row r="1056" spans="1:23" ht="13.2" x14ac:dyDescent="0.25">
      <c r="A1056" s="124"/>
      <c r="B1056" s="65"/>
      <c r="C1056" s="44"/>
      <c r="D1056" s="44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</row>
    <row r="1057" spans="1:23" ht="13.2" x14ac:dyDescent="0.25">
      <c r="A1057" s="124"/>
      <c r="B1057" s="65"/>
      <c r="C1057" s="44"/>
      <c r="D1057" s="44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</row>
    <row r="1058" spans="1:23" ht="13.2" x14ac:dyDescent="0.25">
      <c r="A1058" s="124"/>
      <c r="B1058" s="65"/>
      <c r="C1058" s="44"/>
      <c r="D1058" s="44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</row>
    <row r="1059" spans="1:23" ht="13.2" x14ac:dyDescent="0.25">
      <c r="A1059" s="124"/>
      <c r="B1059" s="65"/>
      <c r="C1059" s="44"/>
      <c r="D1059" s="44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</row>
    <row r="1060" spans="1:23" ht="13.2" x14ac:dyDescent="0.25">
      <c r="A1060" s="124"/>
      <c r="B1060" s="65"/>
      <c r="C1060" s="44"/>
      <c r="D1060" s="44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</row>
    <row r="1061" spans="1:23" ht="13.2" x14ac:dyDescent="0.25">
      <c r="A1061" s="124"/>
      <c r="B1061" s="65"/>
      <c r="C1061" s="44"/>
      <c r="D1061" s="44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</row>
    <row r="1062" spans="1:23" ht="13.2" x14ac:dyDescent="0.25">
      <c r="A1062" s="124"/>
      <c r="B1062" s="65"/>
      <c r="C1062" s="44"/>
      <c r="D1062" s="44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</row>
    <row r="1063" spans="1:23" ht="13.2" x14ac:dyDescent="0.25">
      <c r="A1063" s="124"/>
      <c r="B1063" s="65"/>
      <c r="C1063" s="44"/>
      <c r="D1063" s="44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</row>
    <row r="1064" spans="1:23" ht="13.2" x14ac:dyDescent="0.25">
      <c r="A1064" s="124"/>
      <c r="B1064" s="65"/>
      <c r="C1064" s="44"/>
      <c r="D1064" s="44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</row>
    <row r="1065" spans="1:23" ht="13.2" x14ac:dyDescent="0.25">
      <c r="A1065" s="124"/>
      <c r="B1065" s="65"/>
      <c r="C1065" s="44"/>
      <c r="D1065" s="44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</row>
    <row r="1066" spans="1:23" ht="13.2" x14ac:dyDescent="0.25">
      <c r="A1066" s="124"/>
      <c r="B1066" s="65"/>
      <c r="C1066" s="44"/>
      <c r="D1066" s="44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</row>
    <row r="1067" spans="1:23" ht="13.2" x14ac:dyDescent="0.25">
      <c r="A1067" s="124"/>
      <c r="B1067" s="65"/>
      <c r="C1067" s="44"/>
      <c r="D1067" s="44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</row>
    <row r="1068" spans="1:23" ht="13.2" x14ac:dyDescent="0.25">
      <c r="A1068" s="124"/>
      <c r="B1068" s="65"/>
      <c r="C1068" s="44"/>
      <c r="D1068" s="44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</row>
    <row r="1069" spans="1:23" ht="13.2" x14ac:dyDescent="0.25">
      <c r="A1069" s="124"/>
      <c r="B1069" s="65"/>
      <c r="C1069" s="44"/>
      <c r="D1069" s="44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</row>
    <row r="1070" spans="1:23" ht="13.2" x14ac:dyDescent="0.25">
      <c r="A1070" s="124"/>
      <c r="B1070" s="65"/>
      <c r="C1070" s="44"/>
      <c r="D1070" s="44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</row>
    <row r="1071" spans="1:23" ht="13.2" x14ac:dyDescent="0.25">
      <c r="A1071" s="124"/>
      <c r="B1071" s="65"/>
      <c r="C1071" s="44"/>
      <c r="D1071" s="44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</row>
    <row r="1072" spans="1:23" ht="13.2" x14ac:dyDescent="0.25">
      <c r="A1072" s="124"/>
      <c r="B1072" s="65"/>
      <c r="C1072" s="44"/>
      <c r="D1072" s="44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</row>
    <row r="1073" spans="1:23" ht="13.2" x14ac:dyDescent="0.25">
      <c r="A1073" s="124"/>
      <c r="B1073" s="65"/>
      <c r="C1073" s="44"/>
      <c r="D1073" s="44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</row>
    <row r="1074" spans="1:23" ht="13.2" x14ac:dyDescent="0.25">
      <c r="A1074" s="124"/>
      <c r="B1074" s="65"/>
      <c r="C1074" s="44"/>
      <c r="D1074" s="44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</row>
    <row r="1075" spans="1:23" ht="13.2" x14ac:dyDescent="0.25">
      <c r="A1075" s="124"/>
      <c r="B1075" s="65"/>
      <c r="C1075" s="44"/>
      <c r="D1075" s="44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</row>
    <row r="1076" spans="1:23" ht="13.2" x14ac:dyDescent="0.25">
      <c r="A1076" s="124"/>
      <c r="B1076" s="65"/>
      <c r="C1076" s="44"/>
      <c r="D1076" s="44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</row>
    <row r="1077" spans="1:23" ht="13.2" x14ac:dyDescent="0.25">
      <c r="A1077" s="124"/>
      <c r="B1077" s="65"/>
      <c r="C1077" s="44"/>
      <c r="D1077" s="44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</row>
    <row r="1078" spans="1:23" ht="13.2" x14ac:dyDescent="0.25">
      <c r="A1078" s="124"/>
      <c r="B1078" s="65"/>
      <c r="C1078" s="44"/>
      <c r="D1078" s="44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</row>
    <row r="1079" spans="1:23" ht="13.2" x14ac:dyDescent="0.25">
      <c r="A1079" s="124"/>
      <c r="B1079" s="65"/>
      <c r="C1079" s="44"/>
      <c r="D1079" s="44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</row>
    <row r="1080" spans="1:23" ht="13.2" x14ac:dyDescent="0.25">
      <c r="A1080" s="124"/>
      <c r="B1080" s="65"/>
      <c r="C1080" s="44"/>
      <c r="D1080" s="44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</row>
    <row r="1081" spans="1:23" ht="13.2" x14ac:dyDescent="0.25">
      <c r="A1081" s="124"/>
      <c r="B1081" s="65"/>
      <c r="C1081" s="44"/>
      <c r="D1081" s="44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</row>
    <row r="1082" spans="1:23" ht="13.2" x14ac:dyDescent="0.25">
      <c r="A1082" s="124"/>
      <c r="B1082" s="65"/>
      <c r="C1082" s="44"/>
      <c r="D1082" s="44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</row>
    <row r="1083" spans="1:23" ht="13.2" x14ac:dyDescent="0.25">
      <c r="A1083" s="124"/>
      <c r="B1083" s="65"/>
      <c r="C1083" s="44"/>
      <c r="D1083" s="44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</row>
    <row r="1084" spans="1:23" ht="13.2" x14ac:dyDescent="0.25">
      <c r="A1084" s="124"/>
      <c r="B1084" s="65"/>
      <c r="C1084" s="44"/>
      <c r="D1084" s="44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</row>
    <row r="1085" spans="1:23" ht="13.2" x14ac:dyDescent="0.25">
      <c r="A1085" s="124"/>
      <c r="B1085" s="65"/>
      <c r="C1085" s="44"/>
      <c r="D1085" s="44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</row>
    <row r="1086" spans="1:23" ht="13.2" x14ac:dyDescent="0.25">
      <c r="A1086" s="124"/>
      <c r="B1086" s="65"/>
      <c r="C1086" s="44"/>
      <c r="D1086" s="44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</row>
    <row r="1087" spans="1:23" ht="13.2" x14ac:dyDescent="0.25">
      <c r="A1087" s="124"/>
      <c r="B1087" s="65"/>
      <c r="C1087" s="44"/>
      <c r="D1087" s="44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</row>
    <row r="1088" spans="1:23" ht="13.2" x14ac:dyDescent="0.25">
      <c r="A1088" s="124"/>
      <c r="B1088" s="65"/>
      <c r="C1088" s="44"/>
      <c r="D1088" s="44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</row>
    <row r="1089" spans="1:23" ht="13.2" x14ac:dyDescent="0.25">
      <c r="A1089" s="124"/>
      <c r="B1089" s="65"/>
      <c r="C1089" s="44"/>
      <c r="D1089" s="44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</row>
    <row r="1090" spans="1:23" ht="13.2" x14ac:dyDescent="0.25">
      <c r="A1090" s="124"/>
      <c r="B1090" s="65"/>
      <c r="C1090" s="44"/>
      <c r="D1090" s="44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</row>
    <row r="1091" spans="1:23" ht="13.2" x14ac:dyDescent="0.25">
      <c r="A1091" s="124"/>
      <c r="B1091" s="65"/>
      <c r="C1091" s="44"/>
      <c r="D1091" s="44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</row>
    <row r="1092" spans="1:23" ht="13.2" x14ac:dyDescent="0.25">
      <c r="A1092" s="124"/>
      <c r="B1092" s="65"/>
      <c r="C1092" s="44"/>
      <c r="D1092" s="44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</row>
    <row r="1093" spans="1:23" ht="13.2" x14ac:dyDescent="0.25">
      <c r="A1093" s="124"/>
      <c r="B1093" s="65"/>
      <c r="C1093" s="44"/>
      <c r="D1093" s="44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</row>
    <row r="1094" spans="1:23" ht="13.2" x14ac:dyDescent="0.25">
      <c r="A1094" s="124"/>
      <c r="B1094" s="65"/>
      <c r="C1094" s="44"/>
      <c r="D1094" s="44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</row>
    <row r="1095" spans="1:23" ht="13.2" x14ac:dyDescent="0.25">
      <c r="A1095" s="124"/>
      <c r="B1095" s="65"/>
      <c r="C1095" s="44"/>
      <c r="D1095" s="44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</row>
    <row r="1096" spans="1:23" ht="13.2" x14ac:dyDescent="0.25">
      <c r="A1096" s="124"/>
      <c r="B1096" s="65"/>
      <c r="C1096" s="44"/>
      <c r="D1096" s="44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</row>
    <row r="1097" spans="1:23" ht="13.2" x14ac:dyDescent="0.25">
      <c r="A1097" s="124"/>
      <c r="B1097" s="65"/>
      <c r="C1097" s="44"/>
      <c r="D1097" s="44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</row>
    <row r="1098" spans="1:23" ht="13.2" x14ac:dyDescent="0.25">
      <c r="A1098" s="124"/>
      <c r="B1098" s="65"/>
      <c r="C1098" s="44"/>
      <c r="D1098" s="44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</row>
    <row r="1099" spans="1:23" ht="13.2" x14ac:dyDescent="0.25">
      <c r="A1099" s="124"/>
      <c r="B1099" s="65"/>
      <c r="C1099" s="44"/>
      <c r="D1099" s="44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</row>
    <row r="1100" spans="1:23" ht="13.2" x14ac:dyDescent="0.25">
      <c r="A1100" s="124"/>
      <c r="B1100" s="65"/>
      <c r="C1100" s="44"/>
      <c r="D1100" s="44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</row>
    <row r="1101" spans="1:23" ht="13.2" x14ac:dyDescent="0.25">
      <c r="A1101" s="124"/>
      <c r="B1101" s="65"/>
      <c r="C1101" s="44"/>
      <c r="D1101" s="44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</row>
    <row r="1102" spans="1:23" ht="13.2" x14ac:dyDescent="0.25">
      <c r="A1102" s="124"/>
      <c r="B1102" s="65"/>
      <c r="C1102" s="44"/>
      <c r="D1102" s="44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</row>
    <row r="1103" spans="1:23" ht="13.2" x14ac:dyDescent="0.25">
      <c r="A1103" s="124"/>
      <c r="B1103" s="65"/>
      <c r="C1103" s="44"/>
      <c r="D1103" s="44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</row>
    <row r="1104" spans="1:23" ht="13.2" x14ac:dyDescent="0.25">
      <c r="A1104" s="124"/>
      <c r="B1104" s="65"/>
      <c r="C1104" s="44"/>
      <c r="D1104" s="44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</row>
    <row r="1105" spans="1:23" ht="13.2" x14ac:dyDescent="0.25">
      <c r="A1105" s="124"/>
      <c r="B1105" s="65"/>
      <c r="C1105" s="44"/>
      <c r="D1105" s="44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</row>
    <row r="1106" spans="1:23" ht="13.2" x14ac:dyDescent="0.25">
      <c r="A1106" s="124"/>
      <c r="B1106" s="65"/>
      <c r="C1106" s="44"/>
      <c r="D1106" s="44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</row>
    <row r="1107" spans="1:23" ht="13.2" x14ac:dyDescent="0.25">
      <c r="A1107" s="124"/>
      <c r="B1107" s="65"/>
      <c r="C1107" s="44"/>
      <c r="D1107" s="44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</row>
    <row r="1108" spans="1:23" ht="13.2" x14ac:dyDescent="0.25">
      <c r="A1108" s="124"/>
      <c r="B1108" s="65"/>
      <c r="C1108" s="44"/>
      <c r="D1108" s="44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</row>
    <row r="1109" spans="1:23" ht="13.2" x14ac:dyDescent="0.25">
      <c r="A1109" s="124"/>
      <c r="B1109" s="65"/>
      <c r="C1109" s="44"/>
      <c r="D1109" s="44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</row>
    <row r="1110" spans="1:23" ht="13.2" x14ac:dyDescent="0.25">
      <c r="A1110" s="124"/>
      <c r="B1110" s="65"/>
      <c r="C1110" s="44"/>
      <c r="D1110" s="44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</row>
    <row r="1111" spans="1:23" ht="13.2" x14ac:dyDescent="0.25">
      <c r="A1111" s="124"/>
      <c r="B1111" s="65"/>
      <c r="C1111" s="44"/>
      <c r="D1111" s="44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</row>
    <row r="1112" spans="1:23" ht="13.2" x14ac:dyDescent="0.25">
      <c r="A1112" s="124"/>
      <c r="B1112" s="65"/>
      <c r="C1112" s="44"/>
      <c r="D1112" s="44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</row>
    <row r="1113" spans="1:23" ht="13.2" x14ac:dyDescent="0.25">
      <c r="A1113" s="124"/>
      <c r="B1113" s="65"/>
      <c r="C1113" s="44"/>
      <c r="D1113" s="44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</row>
    <row r="1114" spans="1:23" ht="13.2" x14ac:dyDescent="0.25">
      <c r="A1114" s="124"/>
      <c r="B1114" s="65"/>
      <c r="C1114" s="44"/>
      <c r="D1114" s="44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</row>
    <row r="1115" spans="1:23" ht="13.2" x14ac:dyDescent="0.25">
      <c r="A1115" s="124"/>
      <c r="B1115" s="65"/>
      <c r="C1115" s="44"/>
      <c r="D1115" s="44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</row>
    <row r="1116" spans="1:23" ht="13.2" x14ac:dyDescent="0.25">
      <c r="A1116" s="124"/>
      <c r="B1116" s="65"/>
      <c r="C1116" s="44"/>
      <c r="D1116" s="44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</row>
    <row r="1117" spans="1:23" ht="13.2" x14ac:dyDescent="0.25">
      <c r="A1117" s="124"/>
      <c r="B1117" s="65"/>
      <c r="C1117" s="44"/>
      <c r="D1117" s="44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</row>
    <row r="1118" spans="1:23" ht="13.2" x14ac:dyDescent="0.25">
      <c r="A1118" s="124"/>
      <c r="B1118" s="65"/>
      <c r="C1118" s="44"/>
      <c r="D1118" s="44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</row>
    <row r="1119" spans="1:23" ht="13.2" x14ac:dyDescent="0.25">
      <c r="A1119" s="124"/>
      <c r="B1119" s="65"/>
      <c r="C1119" s="44"/>
      <c r="D1119" s="44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</row>
    <row r="1120" spans="1:23" ht="13.2" x14ac:dyDescent="0.25">
      <c r="A1120" s="124"/>
      <c r="B1120" s="65"/>
      <c r="C1120" s="44"/>
      <c r="D1120" s="44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</row>
    <row r="1121" spans="1:23" ht="13.2" x14ac:dyDescent="0.25">
      <c r="A1121" s="124"/>
      <c r="B1121" s="65"/>
      <c r="C1121" s="44"/>
      <c r="D1121" s="44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</row>
    <row r="1122" spans="1:23" ht="13.2" x14ac:dyDescent="0.25">
      <c r="A1122" s="124"/>
      <c r="B1122" s="65"/>
      <c r="C1122" s="44"/>
      <c r="D1122" s="44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</row>
    <row r="1123" spans="1:23" ht="13.2" x14ac:dyDescent="0.25">
      <c r="A1123" s="124"/>
      <c r="B1123" s="65"/>
      <c r="C1123" s="44"/>
      <c r="D1123" s="44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</row>
    <row r="1124" spans="1:23" ht="13.2" x14ac:dyDescent="0.25">
      <c r="A1124" s="124"/>
      <c r="B1124" s="65"/>
      <c r="C1124" s="44"/>
      <c r="D1124" s="44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</row>
    <row r="1125" spans="1:23" ht="13.2" x14ac:dyDescent="0.25">
      <c r="A1125" s="124"/>
      <c r="B1125" s="65"/>
      <c r="C1125" s="44"/>
      <c r="D1125" s="44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</row>
    <row r="1126" spans="1:23" ht="13.2" x14ac:dyDescent="0.25">
      <c r="A1126" s="124"/>
      <c r="B1126" s="65"/>
      <c r="C1126" s="44"/>
      <c r="D1126" s="44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</row>
    <row r="1127" spans="1:23" ht="13.2" x14ac:dyDescent="0.25">
      <c r="A1127" s="124"/>
      <c r="B1127" s="65"/>
      <c r="C1127" s="44"/>
      <c r="D1127" s="44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</row>
    <row r="1128" spans="1:23" ht="13.2" x14ac:dyDescent="0.25">
      <c r="A1128" s="124"/>
      <c r="B1128" s="65"/>
      <c r="C1128" s="44"/>
      <c r="D1128" s="44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</row>
    <row r="1129" spans="1:23" ht="13.2" x14ac:dyDescent="0.25">
      <c r="A1129" s="124"/>
      <c r="B1129" s="65"/>
      <c r="C1129" s="44"/>
      <c r="D1129" s="44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</row>
    <row r="1130" spans="1:23" ht="13.2" x14ac:dyDescent="0.25">
      <c r="A1130" s="124"/>
      <c r="B1130" s="65"/>
      <c r="C1130" s="44"/>
      <c r="D1130" s="44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</row>
    <row r="1131" spans="1:23" ht="13.2" x14ac:dyDescent="0.25">
      <c r="A1131" s="124"/>
      <c r="B1131" s="65"/>
      <c r="C1131" s="44"/>
      <c r="D1131" s="44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</row>
    <row r="1132" spans="1:23" ht="13.2" x14ac:dyDescent="0.25">
      <c r="A1132" s="124"/>
      <c r="B1132" s="65"/>
      <c r="C1132" s="44"/>
      <c r="D1132" s="44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</row>
    <row r="1133" spans="1:23" ht="13.2" x14ac:dyDescent="0.25">
      <c r="A1133" s="124"/>
      <c r="B1133" s="65"/>
      <c r="C1133" s="44"/>
      <c r="D1133" s="44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</row>
    <row r="1134" spans="1:23" ht="13.2" x14ac:dyDescent="0.25">
      <c r="A1134" s="124"/>
      <c r="B1134" s="65"/>
      <c r="C1134" s="44"/>
      <c r="D1134" s="44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</row>
    <row r="1135" spans="1:23" ht="13.2" x14ac:dyDescent="0.25">
      <c r="A1135" s="124"/>
      <c r="B1135" s="65"/>
      <c r="C1135" s="44"/>
      <c r="D1135" s="44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</row>
    <row r="1136" spans="1:23" ht="13.2" x14ac:dyDescent="0.25">
      <c r="A1136" s="124"/>
      <c r="B1136" s="65"/>
      <c r="C1136" s="44"/>
      <c r="D1136" s="44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</row>
    <row r="1137" spans="1:23" ht="13.2" x14ac:dyDescent="0.25">
      <c r="A1137" s="124"/>
      <c r="B1137" s="65"/>
      <c r="C1137" s="44"/>
      <c r="D1137" s="44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</row>
    <row r="1138" spans="1:23" ht="13.2" x14ac:dyDescent="0.25">
      <c r="A1138" s="124"/>
      <c r="B1138" s="65"/>
      <c r="C1138" s="44"/>
      <c r="D1138" s="44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</row>
    <row r="1139" spans="1:23" ht="13.2" x14ac:dyDescent="0.25">
      <c r="A1139" s="124"/>
      <c r="B1139" s="65"/>
      <c r="C1139" s="44"/>
      <c r="D1139" s="44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</row>
    <row r="1140" spans="1:23" ht="13.2" x14ac:dyDescent="0.25">
      <c r="A1140" s="124"/>
      <c r="B1140" s="65"/>
      <c r="C1140" s="44"/>
      <c r="D1140" s="44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</row>
    <row r="1141" spans="1:23" ht="13.2" x14ac:dyDescent="0.25">
      <c r="A1141" s="124"/>
      <c r="B1141" s="65"/>
      <c r="C1141" s="44"/>
      <c r="D1141" s="44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</row>
    <row r="1142" spans="1:23" ht="13.2" x14ac:dyDescent="0.25">
      <c r="A1142" s="124"/>
      <c r="B1142" s="65"/>
      <c r="C1142" s="44"/>
      <c r="D1142" s="44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</row>
    <row r="1143" spans="1:23" ht="13.2" x14ac:dyDescent="0.25">
      <c r="A1143" s="124"/>
      <c r="B1143" s="65"/>
      <c r="C1143" s="44"/>
      <c r="D1143" s="44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</row>
    <row r="1144" spans="1:23" ht="13.2" x14ac:dyDescent="0.25">
      <c r="A1144" s="124"/>
      <c r="B1144" s="65"/>
      <c r="C1144" s="44"/>
      <c r="D1144" s="44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</row>
    <row r="1145" spans="1:23" ht="13.2" x14ac:dyDescent="0.25">
      <c r="A1145" s="124"/>
      <c r="B1145" s="65"/>
      <c r="C1145" s="44"/>
      <c r="D1145" s="44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</row>
    <row r="1146" spans="1:23" ht="13.2" x14ac:dyDescent="0.25">
      <c r="A1146" s="124"/>
      <c r="B1146" s="65"/>
      <c r="C1146" s="44"/>
      <c r="D1146" s="44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</row>
    <row r="1147" spans="1:23" ht="13.2" x14ac:dyDescent="0.25">
      <c r="A1147" s="124"/>
      <c r="B1147" s="65"/>
      <c r="C1147" s="44"/>
      <c r="D1147" s="44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</row>
    <row r="1148" spans="1:23" ht="13.2" x14ac:dyDescent="0.25">
      <c r="A1148" s="124"/>
      <c r="B1148" s="65"/>
      <c r="C1148" s="44"/>
      <c r="D1148" s="44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</row>
    <row r="1149" spans="1:23" ht="13.2" x14ac:dyDescent="0.25">
      <c r="A1149" s="124"/>
      <c r="B1149" s="65"/>
      <c r="C1149" s="44"/>
      <c r="D1149" s="44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</row>
    <row r="1150" spans="1:23" ht="13.2" x14ac:dyDescent="0.25">
      <c r="A1150" s="161"/>
      <c r="B1150" s="65"/>
      <c r="C1150" s="44"/>
      <c r="D1150" s="44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</row>
    <row r="1151" spans="1:23" ht="13.2" x14ac:dyDescent="0.25">
      <c r="A1151" s="161"/>
      <c r="B1151" s="65"/>
      <c r="C1151" s="44"/>
      <c r="D1151" s="44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</row>
    <row r="1152" spans="1:23" ht="13.2" x14ac:dyDescent="0.25">
      <c r="A1152" s="161"/>
      <c r="B1152" s="65"/>
      <c r="C1152" s="44"/>
      <c r="D1152" s="44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</row>
    <row r="1153" spans="1:23" ht="13.2" x14ac:dyDescent="0.25">
      <c r="A1153" s="161"/>
      <c r="B1153" s="65"/>
      <c r="C1153" s="44"/>
      <c r="D1153" s="44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</row>
    <row r="1154" spans="1:23" ht="13.2" x14ac:dyDescent="0.25">
      <c r="A1154" s="161"/>
      <c r="B1154" s="65"/>
      <c r="C1154" s="44"/>
      <c r="D1154" s="44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</row>
    <row r="1155" spans="1:23" ht="13.2" x14ac:dyDescent="0.25">
      <c r="A1155" s="161"/>
      <c r="B1155" s="65"/>
      <c r="C1155" s="44"/>
      <c r="D1155" s="44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</row>
    <row r="1156" spans="1:23" ht="13.2" x14ac:dyDescent="0.25">
      <c r="A1156" s="161"/>
      <c r="B1156" s="65"/>
      <c r="C1156" s="44"/>
      <c r="D1156" s="44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</row>
    <row r="1157" spans="1:23" ht="13.2" x14ac:dyDescent="0.25">
      <c r="A1157" s="161"/>
      <c r="B1157" s="65"/>
      <c r="C1157" s="44"/>
      <c r="D1157" s="44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</row>
    <row r="1158" spans="1:23" ht="13.2" x14ac:dyDescent="0.25">
      <c r="A1158" s="161"/>
      <c r="B1158" s="65"/>
      <c r="C1158" s="44"/>
      <c r="D1158" s="44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</row>
    <row r="1159" spans="1:23" ht="13.2" x14ac:dyDescent="0.25">
      <c r="A1159" s="161"/>
      <c r="B1159" s="65"/>
      <c r="C1159" s="44"/>
      <c r="D1159" s="44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</row>
    <row r="1160" spans="1:23" ht="13.2" x14ac:dyDescent="0.25">
      <c r="A1160" s="161"/>
      <c r="B1160" s="65"/>
      <c r="C1160" s="44"/>
      <c r="D1160" s="44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</row>
    <row r="1161" spans="1:23" ht="13.2" x14ac:dyDescent="0.25">
      <c r="A1161" s="161"/>
      <c r="B1161" s="65"/>
      <c r="C1161" s="44"/>
      <c r="D1161" s="44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</row>
    <row r="1162" spans="1:23" ht="13.2" x14ac:dyDescent="0.25">
      <c r="A1162" s="161"/>
      <c r="B1162" s="65"/>
      <c r="C1162" s="44"/>
      <c r="D1162" s="44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</row>
    <row r="1163" spans="1:23" ht="13.2" x14ac:dyDescent="0.25">
      <c r="A1163" s="161"/>
      <c r="B1163" s="65"/>
      <c r="C1163" s="44"/>
      <c r="D1163" s="44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</row>
    <row r="1164" spans="1:23" ht="13.2" x14ac:dyDescent="0.25">
      <c r="A1164" s="161"/>
      <c r="B1164" s="65"/>
      <c r="C1164" s="44"/>
      <c r="D1164" s="44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</row>
    <row r="1165" spans="1:23" ht="13.2" x14ac:dyDescent="0.25">
      <c r="A1165" s="161"/>
      <c r="B1165" s="65"/>
      <c r="C1165" s="44"/>
      <c r="D1165" s="44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</row>
    <row r="1166" spans="1:23" ht="13.2" x14ac:dyDescent="0.25">
      <c r="A1166" s="161"/>
      <c r="B1166" s="65"/>
      <c r="C1166" s="44"/>
      <c r="D1166" s="44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</row>
    <row r="1167" spans="1:23" ht="13.2" x14ac:dyDescent="0.25">
      <c r="A1167" s="161"/>
      <c r="B1167" s="65"/>
      <c r="C1167" s="44"/>
      <c r="D1167" s="44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</row>
    <row r="1168" spans="1:23" ht="13.2" x14ac:dyDescent="0.25">
      <c r="A1168" s="161"/>
      <c r="B1168" s="65"/>
      <c r="C1168" s="44"/>
      <c r="D1168" s="44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</row>
    <row r="1169" spans="1:23" ht="13.2" x14ac:dyDescent="0.25">
      <c r="A1169" s="161"/>
      <c r="B1169" s="65"/>
      <c r="C1169" s="44"/>
      <c r="D1169" s="44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</row>
    <row r="1170" spans="1:23" ht="13.2" x14ac:dyDescent="0.25">
      <c r="A1170" s="161"/>
      <c r="B1170" s="65"/>
      <c r="C1170" s="44"/>
      <c r="D1170" s="44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</row>
    <row r="1171" spans="1:23" ht="13.2" x14ac:dyDescent="0.25">
      <c r="A1171" s="161"/>
      <c r="B1171" s="65"/>
      <c r="C1171" s="44"/>
      <c r="D1171" s="44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</row>
    <row r="1172" spans="1:23" ht="13.2" x14ac:dyDescent="0.25">
      <c r="A1172" s="161"/>
      <c r="B1172" s="65"/>
      <c r="C1172" s="44"/>
      <c r="D1172" s="44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</row>
    <row r="1173" spans="1:23" ht="13.2" x14ac:dyDescent="0.25">
      <c r="A1173" s="161"/>
      <c r="B1173" s="65"/>
      <c r="C1173" s="44"/>
      <c r="D1173" s="44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</row>
    <row r="1174" spans="1:23" ht="13.2" x14ac:dyDescent="0.25">
      <c r="A1174" s="161"/>
      <c r="B1174" s="65"/>
      <c r="C1174" s="44"/>
      <c r="D1174" s="44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</row>
    <row r="1175" spans="1:23" ht="13.2" x14ac:dyDescent="0.25">
      <c r="A1175" s="161"/>
      <c r="B1175" s="65"/>
      <c r="C1175" s="44"/>
      <c r="D1175" s="44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</row>
    <row r="1176" spans="1:23" ht="13.2" x14ac:dyDescent="0.25">
      <c r="A1176" s="161"/>
      <c r="B1176" s="65"/>
      <c r="C1176" s="44"/>
      <c r="D1176" s="44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</row>
    <row r="1177" spans="1:23" ht="13.2" x14ac:dyDescent="0.25">
      <c r="A1177" s="161"/>
      <c r="B1177" s="65"/>
      <c r="C1177" s="44"/>
      <c r="D1177" s="44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</row>
    <row r="1178" spans="1:23" ht="13.2" x14ac:dyDescent="0.25">
      <c r="A1178" s="161"/>
      <c r="B1178" s="65"/>
      <c r="C1178" s="44"/>
      <c r="D1178" s="44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</row>
    <row r="1179" spans="1:23" ht="13.2" x14ac:dyDescent="0.25">
      <c r="A1179" s="161"/>
      <c r="B1179" s="65"/>
      <c r="C1179" s="44"/>
      <c r="D1179" s="44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</row>
    <row r="1180" spans="1:23" ht="13.2" x14ac:dyDescent="0.25">
      <c r="A1180" s="161"/>
      <c r="B1180" s="65"/>
      <c r="C1180" s="44"/>
      <c r="D1180" s="44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</row>
    <row r="1181" spans="1:23" ht="13.2" x14ac:dyDescent="0.25">
      <c r="A1181" s="161"/>
      <c r="B1181" s="65"/>
      <c r="C1181" s="44"/>
      <c r="D1181" s="44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</row>
    <row r="1182" spans="1:23" ht="13.2" x14ac:dyDescent="0.25">
      <c r="A1182" s="124"/>
      <c r="B1182" s="65"/>
      <c r="C1182" s="44"/>
      <c r="D1182" s="44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</row>
    <row r="1183" spans="1:23" ht="13.2" x14ac:dyDescent="0.25">
      <c r="A1183" s="124"/>
      <c r="B1183" s="65"/>
      <c r="C1183" s="44"/>
      <c r="D1183" s="44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</row>
    <row r="1184" spans="1:23" ht="13.2" x14ac:dyDescent="0.25">
      <c r="A1184" s="124"/>
      <c r="B1184" s="65"/>
      <c r="C1184" s="44"/>
      <c r="D1184" s="44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</row>
    <row r="1185" spans="1:23" ht="13.2" x14ac:dyDescent="0.25">
      <c r="A1185" s="124"/>
      <c r="B1185" s="65"/>
      <c r="C1185" s="44"/>
      <c r="D1185" s="44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</row>
    <row r="1186" spans="1:23" ht="13.2" x14ac:dyDescent="0.25">
      <c r="A1186" s="124"/>
      <c r="B1186" s="65"/>
      <c r="C1186" s="44"/>
      <c r="D1186" s="44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</row>
    <row r="1187" spans="1:23" ht="13.2" x14ac:dyDescent="0.25">
      <c r="A1187" s="124"/>
      <c r="B1187" s="65"/>
      <c r="C1187" s="44"/>
      <c r="D1187" s="44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</row>
    <row r="1188" spans="1:23" ht="13.2" x14ac:dyDescent="0.25">
      <c r="A1188" s="124"/>
      <c r="B1188" s="65"/>
      <c r="C1188" s="44"/>
      <c r="D1188" s="44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</row>
    <row r="1189" spans="1:23" ht="13.2" x14ac:dyDescent="0.25">
      <c r="A1189" s="124"/>
      <c r="B1189" s="65"/>
      <c r="C1189" s="44"/>
      <c r="D1189" s="44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</row>
    <row r="1190" spans="1:23" ht="13.2" x14ac:dyDescent="0.25">
      <c r="A1190" s="124"/>
      <c r="B1190" s="65"/>
      <c r="C1190" s="44"/>
      <c r="D1190" s="44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</row>
    <row r="1191" spans="1:23" ht="13.2" x14ac:dyDescent="0.25">
      <c r="A1191" s="124"/>
      <c r="B1191" s="65"/>
      <c r="C1191" s="44"/>
      <c r="D1191" s="44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</row>
    <row r="1192" spans="1:23" ht="13.2" x14ac:dyDescent="0.25">
      <c r="A1192" s="124"/>
      <c r="B1192" s="65"/>
      <c r="C1192" s="44"/>
      <c r="D1192" s="44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</row>
    <row r="1193" spans="1:23" ht="13.2" x14ac:dyDescent="0.25">
      <c r="A1193" s="124"/>
      <c r="B1193" s="65"/>
      <c r="C1193" s="44"/>
      <c r="D1193" s="44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</row>
    <row r="1194" spans="1:23" ht="13.2" x14ac:dyDescent="0.25">
      <c r="A1194" s="124"/>
      <c r="B1194" s="65"/>
      <c r="C1194" s="44"/>
      <c r="D1194" s="44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</row>
    <row r="1195" spans="1:23" ht="13.2" x14ac:dyDescent="0.25">
      <c r="A1195" s="124"/>
      <c r="B1195" s="65"/>
      <c r="C1195" s="44"/>
      <c r="D1195" s="44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</row>
    <row r="1196" spans="1:23" ht="13.2" x14ac:dyDescent="0.25">
      <c r="A1196" s="124"/>
      <c r="B1196" s="65"/>
      <c r="C1196" s="44"/>
      <c r="D1196" s="44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</row>
    <row r="1197" spans="1:23" ht="13.2" x14ac:dyDescent="0.25">
      <c r="A1197" s="124"/>
      <c r="B1197" s="65"/>
      <c r="C1197" s="44"/>
      <c r="D1197" s="44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</row>
    <row r="1198" spans="1:23" ht="13.2" x14ac:dyDescent="0.25">
      <c r="A1198" s="124"/>
      <c r="B1198" s="65"/>
      <c r="C1198" s="44"/>
      <c r="D1198" s="44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</row>
    <row r="1199" spans="1:23" ht="13.2" x14ac:dyDescent="0.25">
      <c r="A1199" s="124"/>
      <c r="B1199" s="65"/>
      <c r="C1199" s="44"/>
      <c r="D1199" s="44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</row>
    <row r="1200" spans="1:23" ht="13.2" x14ac:dyDescent="0.25">
      <c r="A1200" s="124"/>
      <c r="B1200" s="65"/>
      <c r="C1200" s="44"/>
      <c r="D1200" s="44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</row>
    <row r="1201" spans="1:23" ht="13.2" x14ac:dyDescent="0.25">
      <c r="A1201" s="124"/>
      <c r="B1201" s="65"/>
      <c r="C1201" s="44"/>
      <c r="D1201" s="44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</row>
    <row r="1202" spans="1:23" ht="13.2" x14ac:dyDescent="0.25">
      <c r="A1202" s="124"/>
      <c r="B1202" s="65"/>
      <c r="C1202" s="44"/>
      <c r="D1202" s="44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</row>
    <row r="1203" spans="1:23" ht="13.2" x14ac:dyDescent="0.25">
      <c r="A1203" s="124"/>
      <c r="B1203" s="65"/>
      <c r="C1203" s="44"/>
      <c r="D1203" s="44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</row>
    <row r="1204" spans="1:23" ht="13.2" x14ac:dyDescent="0.25">
      <c r="A1204" s="124"/>
      <c r="B1204" s="65"/>
      <c r="C1204" s="44"/>
      <c r="D1204" s="44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</row>
    <row r="1205" spans="1:23" ht="13.2" x14ac:dyDescent="0.25">
      <c r="A1205" s="124"/>
      <c r="B1205" s="65"/>
      <c r="C1205" s="44"/>
      <c r="D1205" s="44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</row>
    <row r="1206" spans="1:23" ht="13.2" x14ac:dyDescent="0.25">
      <c r="A1206" s="124"/>
      <c r="B1206" s="65"/>
      <c r="C1206" s="44"/>
      <c r="D1206" s="44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</row>
    <row r="1207" spans="1:23" ht="13.2" x14ac:dyDescent="0.25">
      <c r="A1207" s="124"/>
      <c r="B1207" s="65"/>
      <c r="C1207" s="44"/>
      <c r="D1207" s="44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</row>
    <row r="1208" spans="1:23" ht="13.2" x14ac:dyDescent="0.25">
      <c r="A1208" s="124"/>
      <c r="B1208" s="65"/>
      <c r="C1208" s="44"/>
      <c r="D1208" s="44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</row>
    <row r="1209" spans="1:23" ht="13.2" x14ac:dyDescent="0.25">
      <c r="A1209" s="124"/>
      <c r="B1209" s="65"/>
      <c r="C1209" s="44"/>
      <c r="D1209" s="44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</row>
    <row r="1210" spans="1:23" ht="13.2" x14ac:dyDescent="0.25">
      <c r="A1210" s="124"/>
      <c r="B1210" s="65"/>
      <c r="C1210" s="44"/>
      <c r="D1210" s="44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</row>
    <row r="1211" spans="1:23" ht="13.2" x14ac:dyDescent="0.25">
      <c r="A1211" s="124"/>
      <c r="B1211" s="65"/>
      <c r="C1211" s="44"/>
      <c r="D1211" s="44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</row>
    <row r="1212" spans="1:23" ht="13.2" x14ac:dyDescent="0.25">
      <c r="A1212" s="124"/>
      <c r="B1212" s="65"/>
      <c r="C1212" s="44"/>
      <c r="D1212" s="44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</row>
    <row r="1213" spans="1:23" ht="13.2" x14ac:dyDescent="0.25">
      <c r="A1213" s="124"/>
      <c r="B1213" s="65"/>
      <c r="C1213" s="44"/>
      <c r="D1213" s="44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</row>
    <row r="1214" spans="1:23" ht="13.2" x14ac:dyDescent="0.25">
      <c r="A1214" s="124"/>
      <c r="B1214" s="65"/>
      <c r="C1214" s="44"/>
      <c r="D1214" s="44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</row>
    <row r="1215" spans="1:23" ht="13.2" x14ac:dyDescent="0.25">
      <c r="A1215" s="124"/>
      <c r="B1215" s="65"/>
      <c r="C1215" s="44"/>
      <c r="D1215" s="44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</row>
    <row r="1216" spans="1:23" ht="13.2" x14ac:dyDescent="0.25">
      <c r="A1216" s="124"/>
      <c r="B1216" s="65"/>
      <c r="C1216" s="44"/>
      <c r="D1216" s="44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</row>
    <row r="1217" spans="1:23" ht="13.2" x14ac:dyDescent="0.25">
      <c r="A1217" s="124"/>
      <c r="B1217" s="65"/>
      <c r="C1217" s="44"/>
      <c r="D1217" s="44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</row>
    <row r="1218" spans="1:23" ht="13.2" x14ac:dyDescent="0.25">
      <c r="A1218" s="124"/>
      <c r="B1218" s="65"/>
      <c r="C1218" s="44"/>
      <c r="D1218" s="44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</row>
    <row r="1219" spans="1:23" ht="13.2" x14ac:dyDescent="0.25">
      <c r="A1219" s="124"/>
      <c r="B1219" s="65"/>
      <c r="C1219" s="44"/>
      <c r="D1219" s="44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</row>
    <row r="1220" spans="1:23" ht="13.2" x14ac:dyDescent="0.25">
      <c r="A1220" s="124"/>
      <c r="B1220" s="65"/>
      <c r="C1220" s="44"/>
      <c r="D1220" s="44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</row>
    <row r="1221" spans="1:23" ht="13.2" x14ac:dyDescent="0.25">
      <c r="A1221" s="124"/>
      <c r="B1221" s="65"/>
      <c r="C1221" s="44"/>
      <c r="D1221" s="44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</row>
    <row r="1222" spans="1:23" ht="13.2" x14ac:dyDescent="0.25">
      <c r="A1222" s="124"/>
      <c r="B1222" s="65"/>
      <c r="C1222" s="44"/>
      <c r="D1222" s="44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</row>
    <row r="1223" spans="1:23" ht="13.2" x14ac:dyDescent="0.25">
      <c r="A1223" s="124"/>
      <c r="B1223" s="65"/>
      <c r="C1223" s="44"/>
      <c r="D1223" s="44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</row>
    <row r="1224" spans="1:23" ht="13.2" x14ac:dyDescent="0.25">
      <c r="A1224" s="124"/>
      <c r="B1224" s="65"/>
      <c r="C1224" s="44"/>
      <c r="D1224" s="44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</row>
    <row r="1225" spans="1:23" ht="13.2" x14ac:dyDescent="0.25">
      <c r="A1225" s="124"/>
      <c r="B1225" s="65"/>
      <c r="C1225" s="44"/>
      <c r="D1225" s="44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</row>
    <row r="1226" spans="1:23" ht="13.2" x14ac:dyDescent="0.25">
      <c r="A1226" s="124"/>
      <c r="B1226" s="65"/>
      <c r="C1226" s="44"/>
      <c r="D1226" s="44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</row>
    <row r="1227" spans="1:23" ht="13.2" x14ac:dyDescent="0.25">
      <c r="A1227" s="124"/>
      <c r="B1227" s="65"/>
      <c r="C1227" s="44"/>
      <c r="D1227" s="44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</row>
    <row r="1228" spans="1:23" ht="13.2" x14ac:dyDescent="0.25">
      <c r="A1228" s="124"/>
      <c r="B1228" s="65"/>
      <c r="C1228" s="44"/>
      <c r="D1228" s="44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</row>
    <row r="1229" spans="1:23" ht="13.2" x14ac:dyDescent="0.25">
      <c r="A1229" s="124"/>
      <c r="B1229" s="65"/>
      <c r="C1229" s="44"/>
      <c r="D1229" s="44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</row>
    <row r="1230" spans="1:23" ht="13.2" x14ac:dyDescent="0.25">
      <c r="A1230" s="124"/>
      <c r="B1230" s="65"/>
      <c r="C1230" s="44"/>
      <c r="D1230" s="44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</row>
    <row r="1231" spans="1:23" ht="13.2" x14ac:dyDescent="0.25">
      <c r="A1231" s="124"/>
      <c r="B1231" s="65"/>
      <c r="C1231" s="44"/>
      <c r="D1231" s="44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</row>
    <row r="1232" spans="1:23" ht="13.2" x14ac:dyDescent="0.25">
      <c r="A1232" s="124"/>
      <c r="B1232" s="65"/>
      <c r="C1232" s="44"/>
      <c r="D1232" s="44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</row>
    <row r="1233" spans="1:23" ht="13.2" x14ac:dyDescent="0.25">
      <c r="A1233" s="124"/>
      <c r="B1233" s="65"/>
      <c r="C1233" s="44"/>
      <c r="D1233" s="44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</row>
    <row r="1234" spans="1:23" ht="13.2" x14ac:dyDescent="0.25">
      <c r="A1234" s="124"/>
      <c r="B1234" s="65"/>
      <c r="C1234" s="44"/>
      <c r="D1234" s="44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</row>
    <row r="1235" spans="1:23" ht="13.2" x14ac:dyDescent="0.25">
      <c r="A1235" s="124"/>
      <c r="B1235" s="65"/>
      <c r="C1235" s="44"/>
      <c r="D1235" s="44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</row>
    <row r="1236" spans="1:23" ht="13.2" x14ac:dyDescent="0.25">
      <c r="A1236" s="124"/>
      <c r="B1236" s="65"/>
      <c r="C1236" s="44"/>
      <c r="D1236" s="44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</row>
    <row r="1237" spans="1:23" ht="13.2" x14ac:dyDescent="0.25">
      <c r="A1237" s="124"/>
      <c r="B1237" s="65"/>
      <c r="C1237" s="44"/>
      <c r="D1237" s="44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</row>
    <row r="1238" spans="1:23" ht="13.2" x14ac:dyDescent="0.25">
      <c r="A1238" s="124"/>
      <c r="B1238" s="65"/>
      <c r="C1238" s="44"/>
      <c r="D1238" s="44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</row>
    <row r="1239" spans="1:23" ht="13.2" x14ac:dyDescent="0.25">
      <c r="A1239" s="124"/>
      <c r="B1239" s="65"/>
      <c r="C1239" s="44"/>
      <c r="D1239" s="44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</row>
    <row r="1240" spans="1:23" ht="13.2" x14ac:dyDescent="0.25">
      <c r="A1240" s="124"/>
      <c r="B1240" s="65"/>
      <c r="C1240" s="44"/>
      <c r="D1240" s="44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</row>
    <row r="1241" spans="1:23" ht="13.2" x14ac:dyDescent="0.25">
      <c r="A1241" s="124"/>
      <c r="B1241" s="65"/>
      <c r="C1241" s="44"/>
      <c r="D1241" s="44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</row>
    <row r="1242" spans="1:23" ht="13.2" x14ac:dyDescent="0.25">
      <c r="A1242" s="124"/>
      <c r="B1242" s="65"/>
      <c r="C1242" s="44"/>
      <c r="D1242" s="44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</row>
    <row r="1243" spans="1:23" ht="13.2" x14ac:dyDescent="0.25">
      <c r="A1243" s="124"/>
      <c r="B1243" s="65"/>
      <c r="C1243" s="44"/>
      <c r="D1243" s="44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</row>
    <row r="1244" spans="1:23" ht="13.2" x14ac:dyDescent="0.25">
      <c r="A1244" s="124"/>
      <c r="B1244" s="65"/>
      <c r="C1244" s="44"/>
      <c r="D1244" s="44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</row>
    <row r="1245" spans="1:23" ht="13.2" x14ac:dyDescent="0.25">
      <c r="A1245" s="124"/>
      <c r="B1245" s="65"/>
      <c r="C1245" s="44"/>
      <c r="D1245" s="44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</row>
    <row r="1246" spans="1:23" ht="13.2" x14ac:dyDescent="0.25">
      <c r="A1246" s="124"/>
      <c r="B1246" s="65"/>
      <c r="C1246" s="44"/>
      <c r="D1246" s="44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</row>
    <row r="1247" spans="1:23" ht="13.2" x14ac:dyDescent="0.25">
      <c r="A1247" s="124"/>
      <c r="B1247" s="65"/>
      <c r="C1247" s="44"/>
      <c r="D1247" s="44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</row>
    <row r="1248" spans="1:23" ht="13.2" x14ac:dyDescent="0.25">
      <c r="A1248" s="124"/>
      <c r="B1248" s="65"/>
      <c r="C1248" s="44"/>
      <c r="D1248" s="44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</row>
    <row r="1249" spans="1:23" ht="13.2" x14ac:dyDescent="0.25">
      <c r="A1249" s="124"/>
      <c r="B1249" s="65"/>
      <c r="C1249" s="44"/>
      <c r="D1249" s="44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</row>
    <row r="1250" spans="1:23" ht="13.2" x14ac:dyDescent="0.25">
      <c r="A1250" s="124"/>
      <c r="B1250" s="65"/>
      <c r="C1250" s="44"/>
      <c r="D1250" s="44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</row>
    <row r="1251" spans="1:23" ht="13.2" x14ac:dyDescent="0.25">
      <c r="A1251" s="124"/>
      <c r="B1251" s="65"/>
      <c r="C1251" s="44"/>
      <c r="D1251" s="44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</row>
    <row r="1252" spans="1:23" ht="13.2" x14ac:dyDescent="0.25">
      <c r="A1252" s="124"/>
      <c r="B1252" s="65"/>
      <c r="C1252" s="44"/>
      <c r="D1252" s="44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</row>
    <row r="1253" spans="1:23" ht="13.2" x14ac:dyDescent="0.25">
      <c r="A1253" s="124"/>
      <c r="B1253" s="65"/>
      <c r="C1253" s="44"/>
      <c r="D1253" s="44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</row>
    <row r="1254" spans="1:23" ht="13.2" x14ac:dyDescent="0.25">
      <c r="A1254" s="124"/>
      <c r="B1254" s="65"/>
      <c r="C1254" s="44"/>
      <c r="D1254" s="44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</row>
    <row r="1255" spans="1:23" ht="13.2" x14ac:dyDescent="0.25">
      <c r="A1255" s="124"/>
      <c r="B1255" s="65"/>
      <c r="C1255" s="44"/>
      <c r="D1255" s="44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</row>
    <row r="1256" spans="1:23" ht="13.2" x14ac:dyDescent="0.25">
      <c r="A1256" s="124"/>
      <c r="B1256" s="65"/>
      <c r="C1256" s="44"/>
      <c r="D1256" s="44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</row>
    <row r="1257" spans="1:23" ht="13.2" x14ac:dyDescent="0.25">
      <c r="A1257" s="124"/>
      <c r="B1257" s="65"/>
      <c r="C1257" s="44"/>
      <c r="D1257" s="44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</row>
    <row r="1258" spans="1:23" ht="13.2" x14ac:dyDescent="0.25">
      <c r="A1258" s="124"/>
      <c r="B1258" s="65"/>
      <c r="C1258" s="44"/>
      <c r="D1258" s="44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</row>
    <row r="1259" spans="1:23" ht="13.2" x14ac:dyDescent="0.25">
      <c r="A1259" s="124"/>
      <c r="B1259" s="65"/>
      <c r="C1259" s="44"/>
      <c r="D1259" s="44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</row>
    <row r="1260" spans="1:23" ht="13.2" x14ac:dyDescent="0.25">
      <c r="A1260" s="124"/>
      <c r="B1260" s="65"/>
      <c r="C1260" s="44"/>
      <c r="D1260" s="44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</row>
    <row r="1261" spans="1:23" ht="13.2" x14ac:dyDescent="0.25">
      <c r="A1261" s="124"/>
      <c r="B1261" s="65"/>
      <c r="C1261" s="44"/>
      <c r="D1261" s="44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</row>
    <row r="1262" spans="1:23" ht="13.2" x14ac:dyDescent="0.25">
      <c r="A1262" s="124"/>
      <c r="B1262" s="65"/>
      <c r="C1262" s="44"/>
      <c r="D1262" s="44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</row>
    <row r="1263" spans="1:23" ht="13.2" x14ac:dyDescent="0.25">
      <c r="A1263" s="124"/>
      <c r="B1263" s="65"/>
      <c r="C1263" s="44"/>
      <c r="D1263" s="44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</row>
    <row r="1264" spans="1:23" ht="13.2" x14ac:dyDescent="0.25">
      <c r="A1264" s="124"/>
      <c r="B1264" s="65"/>
      <c r="C1264" s="44"/>
      <c r="D1264" s="44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</row>
    <row r="1265" spans="1:23" ht="13.2" x14ac:dyDescent="0.25">
      <c r="A1265" s="124"/>
      <c r="B1265" s="65"/>
      <c r="C1265" s="44"/>
      <c r="D1265" s="44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</row>
    <row r="1266" spans="1:23" ht="13.2" x14ac:dyDescent="0.25">
      <c r="A1266" s="124"/>
      <c r="B1266" s="65"/>
      <c r="C1266" s="44"/>
      <c r="D1266" s="44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</row>
    <row r="1267" spans="1:23" ht="13.2" x14ac:dyDescent="0.25">
      <c r="A1267" s="124"/>
      <c r="B1267" s="65"/>
      <c r="C1267" s="44"/>
      <c r="D1267" s="44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</row>
    <row r="1268" spans="1:23" ht="13.2" x14ac:dyDescent="0.25">
      <c r="A1268" s="124"/>
      <c r="B1268" s="65"/>
      <c r="C1268" s="44"/>
      <c r="D1268" s="44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</row>
    <row r="1269" spans="1:23" ht="13.2" x14ac:dyDescent="0.25">
      <c r="A1269" s="124"/>
      <c r="B1269" s="65"/>
      <c r="C1269" s="44"/>
      <c r="D1269" s="44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</row>
    <row r="1270" spans="1:23" ht="13.2" x14ac:dyDescent="0.25">
      <c r="A1270" s="124"/>
      <c r="B1270" s="65"/>
      <c r="C1270" s="44"/>
      <c r="D1270" s="44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</row>
    <row r="1271" spans="1:23" ht="13.2" x14ac:dyDescent="0.25">
      <c r="A1271" s="124"/>
      <c r="B1271" s="65"/>
      <c r="C1271" s="44"/>
      <c r="D1271" s="44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</row>
    <row r="1272" spans="1:23" ht="13.2" x14ac:dyDescent="0.25">
      <c r="A1272" s="124"/>
      <c r="B1272" s="65"/>
      <c r="C1272" s="44"/>
      <c r="D1272" s="44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</row>
    <row r="1273" spans="1:23" ht="13.2" x14ac:dyDescent="0.25">
      <c r="A1273" s="124"/>
      <c r="B1273" s="65"/>
      <c r="C1273" s="44"/>
      <c r="D1273" s="44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</row>
    <row r="1274" spans="1:23" ht="13.2" x14ac:dyDescent="0.25">
      <c r="A1274" s="124"/>
      <c r="B1274" s="65"/>
      <c r="C1274" s="44"/>
      <c r="D1274" s="44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</row>
    <row r="1275" spans="1:23" ht="13.2" x14ac:dyDescent="0.25">
      <c r="A1275" s="124"/>
      <c r="B1275" s="65"/>
      <c r="C1275" s="44"/>
      <c r="D1275" s="44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</row>
    <row r="1276" spans="1:23" ht="13.2" x14ac:dyDescent="0.25">
      <c r="A1276" s="124"/>
      <c r="B1276" s="65"/>
      <c r="C1276" s="44"/>
      <c r="D1276" s="44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</row>
    <row r="1277" spans="1:23" ht="13.2" x14ac:dyDescent="0.25">
      <c r="A1277" s="124"/>
      <c r="B1277" s="65"/>
      <c r="C1277" s="44"/>
      <c r="D1277" s="44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</row>
    <row r="1278" spans="1:23" ht="13.2" x14ac:dyDescent="0.25">
      <c r="A1278" s="124"/>
      <c r="B1278" s="65"/>
      <c r="C1278" s="44"/>
      <c r="D1278" s="44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</row>
    <row r="1279" spans="1:23" ht="13.2" x14ac:dyDescent="0.25">
      <c r="A1279" s="124"/>
      <c r="B1279" s="65"/>
      <c r="C1279" s="44"/>
      <c r="D1279" s="44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</row>
    <row r="1280" spans="1:23" ht="13.2" x14ac:dyDescent="0.25">
      <c r="A1280" s="124"/>
      <c r="B1280" s="65"/>
      <c r="C1280" s="44"/>
      <c r="D1280" s="44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</row>
    <row r="1281" spans="1:23" ht="13.2" x14ac:dyDescent="0.25">
      <c r="A1281" s="124"/>
      <c r="B1281" s="65"/>
      <c r="C1281" s="44"/>
      <c r="D1281" s="44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</row>
    <row r="1282" spans="1:23" ht="13.2" x14ac:dyDescent="0.25">
      <c r="A1282" s="124"/>
      <c r="B1282" s="65"/>
      <c r="C1282" s="44"/>
      <c r="D1282" s="44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</row>
    <row r="1283" spans="1:23" ht="13.2" x14ac:dyDescent="0.25">
      <c r="A1283" s="124"/>
      <c r="B1283" s="65"/>
      <c r="C1283" s="44"/>
      <c r="D1283" s="44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</row>
    <row r="1284" spans="1:23" ht="13.2" x14ac:dyDescent="0.25">
      <c r="A1284" s="124"/>
      <c r="B1284" s="65"/>
      <c r="C1284" s="44"/>
      <c r="D1284" s="44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</row>
    <row r="1285" spans="1:23" ht="13.2" x14ac:dyDescent="0.25">
      <c r="A1285" s="124"/>
      <c r="B1285" s="65"/>
      <c r="C1285" s="44"/>
      <c r="D1285" s="44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</row>
    <row r="1286" spans="1:23" ht="13.2" x14ac:dyDescent="0.25">
      <c r="A1286" s="124"/>
      <c r="B1286" s="65"/>
      <c r="C1286" s="44"/>
      <c r="D1286" s="44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</row>
    <row r="1287" spans="1:23" ht="13.2" x14ac:dyDescent="0.25">
      <c r="A1287" s="124"/>
      <c r="B1287" s="65"/>
      <c r="C1287" s="44"/>
      <c r="D1287" s="44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</row>
    <row r="1288" spans="1:23" ht="13.2" x14ac:dyDescent="0.25">
      <c r="A1288" s="124"/>
      <c r="B1288" s="65"/>
      <c r="C1288" s="44"/>
      <c r="D1288" s="44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</row>
    <row r="1289" spans="1:23" ht="13.2" x14ac:dyDescent="0.25">
      <c r="A1289" s="124"/>
      <c r="B1289" s="65"/>
      <c r="C1289" s="44"/>
      <c r="D1289" s="44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</row>
    <row r="1290" spans="1:23" ht="13.2" x14ac:dyDescent="0.25">
      <c r="A1290" s="124"/>
      <c r="B1290" s="65"/>
      <c r="C1290" s="44"/>
      <c r="D1290" s="44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</row>
    <row r="1291" spans="1:23" ht="13.2" x14ac:dyDescent="0.25">
      <c r="A1291" s="124"/>
      <c r="B1291" s="65"/>
      <c r="C1291" s="44"/>
      <c r="D1291" s="44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</row>
    <row r="1292" spans="1:23" ht="13.2" x14ac:dyDescent="0.25">
      <c r="A1292" s="124"/>
      <c r="B1292" s="65"/>
      <c r="C1292" s="44"/>
      <c r="D1292" s="44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</row>
    <row r="1293" spans="1:23" ht="13.2" x14ac:dyDescent="0.25">
      <c r="A1293" s="124"/>
      <c r="B1293" s="65"/>
      <c r="C1293" s="44"/>
      <c r="D1293" s="44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</row>
    <row r="1294" spans="1:23" ht="13.2" x14ac:dyDescent="0.25">
      <c r="A1294" s="124"/>
      <c r="B1294" s="65"/>
      <c r="C1294" s="44"/>
      <c r="D1294" s="44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</row>
    <row r="1295" spans="1:23" ht="13.2" x14ac:dyDescent="0.25">
      <c r="A1295" s="124"/>
      <c r="B1295" s="65"/>
      <c r="C1295" s="44"/>
      <c r="D1295" s="44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</row>
    <row r="1296" spans="1:23" ht="13.2" x14ac:dyDescent="0.25">
      <c r="A1296" s="124"/>
      <c r="B1296" s="65"/>
      <c r="C1296" s="44"/>
      <c r="D1296" s="44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</row>
    <row r="1297" spans="1:23" ht="13.2" x14ac:dyDescent="0.25">
      <c r="A1297" s="124"/>
      <c r="B1297" s="65"/>
      <c r="C1297" s="44"/>
      <c r="D1297" s="44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</row>
    <row r="1298" spans="1:23" ht="13.2" x14ac:dyDescent="0.25">
      <c r="A1298" s="124"/>
      <c r="B1298" s="65"/>
      <c r="C1298" s="44"/>
      <c r="D1298" s="44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</row>
    <row r="1299" spans="1:23" ht="13.2" x14ac:dyDescent="0.25">
      <c r="A1299" s="124"/>
      <c r="B1299" s="65"/>
      <c r="C1299" s="44"/>
      <c r="D1299" s="44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</row>
    <row r="1300" spans="1:23" ht="13.2" x14ac:dyDescent="0.25">
      <c r="A1300" s="124"/>
      <c r="B1300" s="65"/>
      <c r="C1300" s="44"/>
      <c r="D1300" s="44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</row>
    <row r="1301" spans="1:23" ht="13.2" x14ac:dyDescent="0.25">
      <c r="A1301" s="124"/>
      <c r="B1301" s="65"/>
      <c r="C1301" s="44"/>
      <c r="D1301" s="44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</row>
    <row r="1302" spans="1:23" ht="13.2" x14ac:dyDescent="0.25">
      <c r="A1302" s="124"/>
      <c r="B1302" s="65"/>
      <c r="C1302" s="44"/>
      <c r="D1302" s="44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</row>
    <row r="1303" spans="1:23" ht="13.2" x14ac:dyDescent="0.25">
      <c r="A1303" s="124"/>
      <c r="B1303" s="65"/>
      <c r="C1303" s="44"/>
      <c r="D1303" s="44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</row>
    <row r="1304" spans="1:23" ht="13.2" x14ac:dyDescent="0.25">
      <c r="A1304" s="124"/>
      <c r="B1304" s="65"/>
      <c r="C1304" s="44"/>
      <c r="D1304" s="44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</row>
    <row r="1305" spans="1:23" ht="13.2" x14ac:dyDescent="0.25">
      <c r="A1305" s="124"/>
      <c r="B1305" s="65"/>
      <c r="C1305" s="44"/>
      <c r="D1305" s="44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</row>
    <row r="1306" spans="1:23" ht="13.2" x14ac:dyDescent="0.25">
      <c r="A1306" s="124"/>
      <c r="B1306" s="65"/>
      <c r="C1306" s="44"/>
      <c r="D1306" s="44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</row>
    <row r="1307" spans="1:23" ht="13.2" x14ac:dyDescent="0.25">
      <c r="A1307" s="124"/>
      <c r="B1307" s="65"/>
      <c r="C1307" s="44"/>
      <c r="D1307" s="44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</row>
    <row r="1308" spans="1:23" ht="13.2" x14ac:dyDescent="0.25">
      <c r="A1308" s="124"/>
      <c r="B1308" s="65"/>
      <c r="C1308" s="44"/>
      <c r="D1308" s="44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</row>
    <row r="1309" spans="1:23" ht="13.2" x14ac:dyDescent="0.25">
      <c r="A1309" s="124"/>
      <c r="B1309" s="65"/>
      <c r="C1309" s="44"/>
      <c r="D1309" s="44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</row>
    <row r="1310" spans="1:23" ht="13.2" x14ac:dyDescent="0.25">
      <c r="A1310" s="124"/>
      <c r="B1310" s="65"/>
      <c r="C1310" s="44"/>
      <c r="D1310" s="44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</row>
    <row r="1311" spans="1:23" ht="13.2" x14ac:dyDescent="0.25">
      <c r="A1311" s="124"/>
      <c r="B1311" s="65"/>
      <c r="C1311" s="44"/>
      <c r="D1311" s="44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</row>
    <row r="1312" spans="1:23" ht="13.2" x14ac:dyDescent="0.25">
      <c r="A1312" s="124"/>
      <c r="B1312" s="65"/>
      <c r="C1312" s="44"/>
      <c r="D1312" s="44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</row>
    <row r="1313" spans="1:23" ht="13.2" x14ac:dyDescent="0.25">
      <c r="A1313" s="124"/>
      <c r="B1313" s="65"/>
      <c r="C1313" s="44"/>
      <c r="D1313" s="44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</row>
    <row r="1314" spans="1:23" ht="13.2" x14ac:dyDescent="0.25">
      <c r="A1314" s="124"/>
      <c r="B1314" s="65"/>
      <c r="C1314" s="44"/>
      <c r="D1314" s="44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</row>
    <row r="1315" spans="1:23" ht="13.2" x14ac:dyDescent="0.25">
      <c r="A1315" s="124"/>
      <c r="B1315" s="65"/>
      <c r="C1315" s="44"/>
      <c r="D1315" s="44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</row>
    <row r="1316" spans="1:23" ht="13.2" x14ac:dyDescent="0.25">
      <c r="A1316" s="124"/>
      <c r="B1316" s="65"/>
      <c r="C1316" s="44"/>
      <c r="D1316" s="44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</row>
    <row r="1317" spans="1:23" ht="13.2" x14ac:dyDescent="0.25">
      <c r="A1317" s="124"/>
      <c r="B1317" s="65"/>
      <c r="C1317" s="44"/>
      <c r="D1317" s="44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</row>
    <row r="1318" spans="1:23" ht="13.2" x14ac:dyDescent="0.25">
      <c r="A1318" s="124"/>
      <c r="B1318" s="65"/>
      <c r="C1318" s="44"/>
      <c r="D1318" s="44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</row>
    <row r="1319" spans="1:23" ht="13.2" x14ac:dyDescent="0.25">
      <c r="A1319" s="124"/>
      <c r="B1319" s="65"/>
      <c r="C1319" s="44"/>
      <c r="D1319" s="44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</row>
    <row r="1320" spans="1:23" ht="13.2" x14ac:dyDescent="0.25">
      <c r="A1320" s="124"/>
      <c r="B1320" s="65"/>
      <c r="C1320" s="44"/>
      <c r="D1320" s="44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</row>
    <row r="1321" spans="1:23" ht="13.2" x14ac:dyDescent="0.25">
      <c r="A1321" s="124"/>
      <c r="B1321" s="65"/>
      <c r="C1321" s="44"/>
      <c r="D1321" s="44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</row>
    <row r="1322" spans="1:23" ht="13.2" x14ac:dyDescent="0.25">
      <c r="A1322" s="124"/>
      <c r="B1322" s="65"/>
      <c r="C1322" s="44"/>
      <c r="D1322" s="44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</row>
    <row r="1323" spans="1:23" ht="13.2" x14ac:dyDescent="0.25">
      <c r="A1323" s="124"/>
      <c r="B1323" s="65"/>
      <c r="C1323" s="44"/>
      <c r="D1323" s="44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</row>
    <row r="1324" spans="1:23" ht="13.2" x14ac:dyDescent="0.25">
      <c r="A1324" s="124"/>
      <c r="B1324" s="65"/>
      <c r="C1324" s="44"/>
      <c r="D1324" s="44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</row>
    <row r="1325" spans="1:23" ht="13.2" x14ac:dyDescent="0.25">
      <c r="A1325" s="124"/>
      <c r="B1325" s="65"/>
      <c r="C1325" s="44"/>
      <c r="D1325" s="44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</row>
    <row r="1326" spans="1:23" ht="13.2" x14ac:dyDescent="0.25">
      <c r="A1326" s="124"/>
      <c r="B1326" s="65"/>
      <c r="C1326" s="44"/>
      <c r="D1326" s="44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</row>
    <row r="1327" spans="1:23" ht="13.2" x14ac:dyDescent="0.25">
      <c r="A1327" s="124"/>
      <c r="B1327" s="65"/>
      <c r="C1327" s="44"/>
      <c r="D1327" s="44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</row>
    <row r="1328" spans="1:23" ht="13.2" x14ac:dyDescent="0.25">
      <c r="A1328" s="124"/>
      <c r="B1328" s="65"/>
      <c r="C1328" s="44"/>
      <c r="D1328" s="44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</row>
    <row r="1329" spans="1:23" ht="13.2" x14ac:dyDescent="0.25">
      <c r="A1329" s="124"/>
      <c r="B1329" s="65"/>
      <c r="C1329" s="44"/>
      <c r="D1329" s="44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</row>
    <row r="1330" spans="1:23" ht="13.2" x14ac:dyDescent="0.25">
      <c r="A1330" s="124"/>
      <c r="B1330" s="65"/>
      <c r="C1330" s="44"/>
      <c r="D1330" s="44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</row>
    <row r="1331" spans="1:23" ht="13.2" x14ac:dyDescent="0.25">
      <c r="A1331" s="124"/>
      <c r="B1331" s="65"/>
      <c r="C1331" s="44"/>
      <c r="D1331" s="44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</row>
    <row r="1332" spans="1:23" ht="13.2" x14ac:dyDescent="0.25">
      <c r="A1332" s="124"/>
      <c r="B1332" s="65"/>
      <c r="C1332" s="44"/>
      <c r="D1332" s="44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</row>
    <row r="1333" spans="1:23" ht="13.2" x14ac:dyDescent="0.25">
      <c r="A1333" s="124"/>
      <c r="B1333" s="65"/>
      <c r="C1333" s="44"/>
      <c r="D1333" s="44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</row>
    <row r="1334" spans="1:23" ht="13.2" x14ac:dyDescent="0.25">
      <c r="A1334" s="124"/>
      <c r="B1334" s="65"/>
      <c r="C1334" s="44"/>
      <c r="D1334" s="44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</row>
    <row r="1335" spans="1:23" ht="13.2" x14ac:dyDescent="0.25">
      <c r="A1335" s="124"/>
      <c r="B1335" s="65"/>
      <c r="C1335" s="44"/>
      <c r="D1335" s="44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</row>
    <row r="1336" spans="1:23" ht="13.2" x14ac:dyDescent="0.25">
      <c r="A1336" s="124"/>
      <c r="B1336" s="65"/>
      <c r="C1336" s="44"/>
      <c r="D1336" s="44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</row>
    <row r="1337" spans="1:23" ht="13.2" x14ac:dyDescent="0.25">
      <c r="A1337" s="124"/>
      <c r="B1337" s="65"/>
      <c r="C1337" s="44"/>
      <c r="D1337" s="44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</row>
    <row r="1338" spans="1:23" ht="13.2" x14ac:dyDescent="0.25">
      <c r="A1338" s="124"/>
      <c r="B1338" s="65"/>
      <c r="C1338" s="44"/>
      <c r="D1338" s="44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</row>
    <row r="1339" spans="1:23" ht="13.2" x14ac:dyDescent="0.25">
      <c r="A1339" s="124"/>
      <c r="B1339" s="65"/>
      <c r="C1339" s="44"/>
      <c r="D1339" s="44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</row>
    <row r="1340" spans="1:23" ht="13.2" x14ac:dyDescent="0.25">
      <c r="A1340" s="124"/>
      <c r="B1340" s="65"/>
      <c r="C1340" s="44"/>
      <c r="D1340" s="44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</row>
    <row r="1341" spans="1:23" ht="13.2" x14ac:dyDescent="0.25">
      <c r="A1341" s="124"/>
      <c r="B1341" s="65"/>
      <c r="C1341" s="44"/>
      <c r="D1341" s="44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</row>
    <row r="1342" spans="1:23" ht="13.2" x14ac:dyDescent="0.25">
      <c r="A1342" s="124"/>
      <c r="B1342" s="65"/>
      <c r="C1342" s="44"/>
      <c r="D1342" s="44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</row>
    <row r="1343" spans="1:23" ht="13.2" x14ac:dyDescent="0.25">
      <c r="A1343" s="124"/>
      <c r="B1343" s="65"/>
      <c r="C1343" s="44"/>
      <c r="D1343" s="44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</row>
    <row r="1344" spans="1:23" ht="13.2" x14ac:dyDescent="0.25">
      <c r="A1344" s="124"/>
      <c r="B1344" s="65"/>
      <c r="C1344" s="44"/>
      <c r="D1344" s="44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</row>
    <row r="1345" spans="1:23" ht="13.2" x14ac:dyDescent="0.25">
      <c r="A1345" s="124"/>
      <c r="B1345" s="65"/>
      <c r="C1345" s="44"/>
      <c r="D1345" s="44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</row>
    <row r="1346" spans="1:23" ht="13.2" x14ac:dyDescent="0.25">
      <c r="A1346" s="124"/>
      <c r="B1346" s="65"/>
      <c r="C1346" s="44"/>
      <c r="D1346" s="44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</row>
    <row r="1347" spans="1:23" ht="13.2" x14ac:dyDescent="0.25">
      <c r="A1347" s="124"/>
      <c r="B1347" s="65"/>
      <c r="C1347" s="44"/>
      <c r="D1347" s="44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</row>
    <row r="1348" spans="1:23" ht="13.2" x14ac:dyDescent="0.25">
      <c r="A1348" s="124"/>
      <c r="B1348" s="65"/>
      <c r="C1348" s="44"/>
      <c r="D1348" s="44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</row>
    <row r="1349" spans="1:23" ht="13.2" x14ac:dyDescent="0.25">
      <c r="A1349" s="124"/>
      <c r="B1349" s="65"/>
      <c r="C1349" s="44"/>
      <c r="D1349" s="44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</row>
    <row r="1350" spans="1:23" ht="13.2" x14ac:dyDescent="0.25">
      <c r="A1350" s="124"/>
      <c r="B1350" s="65"/>
      <c r="C1350" s="44"/>
      <c r="D1350" s="44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</row>
    <row r="1351" spans="1:23" ht="13.2" x14ac:dyDescent="0.25">
      <c r="A1351" s="124"/>
      <c r="B1351" s="65"/>
      <c r="C1351" s="44"/>
      <c r="D1351" s="44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</row>
    <row r="1352" spans="1:23" ht="13.2" x14ac:dyDescent="0.25">
      <c r="A1352" s="124"/>
      <c r="B1352" s="65"/>
      <c r="C1352" s="44"/>
      <c r="D1352" s="44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</row>
    <row r="1353" spans="1:23" ht="13.2" x14ac:dyDescent="0.25">
      <c r="A1353" s="124"/>
      <c r="B1353" s="65"/>
      <c r="C1353" s="44"/>
      <c r="D1353" s="44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</row>
    <row r="1354" spans="1:23" ht="13.2" x14ac:dyDescent="0.25">
      <c r="A1354" s="124"/>
      <c r="B1354" s="65"/>
      <c r="C1354" s="44"/>
      <c r="D1354" s="44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</row>
    <row r="1355" spans="1:23" ht="13.2" x14ac:dyDescent="0.25">
      <c r="A1355" s="124"/>
      <c r="B1355" s="65"/>
      <c r="C1355" s="44"/>
      <c r="D1355" s="44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</row>
    <row r="1356" spans="1:23" ht="13.2" x14ac:dyDescent="0.25">
      <c r="A1356" s="124"/>
      <c r="B1356" s="65"/>
      <c r="C1356" s="44"/>
      <c r="D1356" s="44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</row>
    <row r="1357" spans="1:23" ht="13.2" x14ac:dyDescent="0.25">
      <c r="A1357" s="124"/>
      <c r="B1357" s="65"/>
      <c r="C1357" s="44"/>
      <c r="D1357" s="44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</row>
    <row r="1358" spans="1:23" ht="13.2" x14ac:dyDescent="0.25">
      <c r="A1358" s="124"/>
      <c r="B1358" s="65"/>
      <c r="C1358" s="44"/>
      <c r="D1358" s="44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</row>
    <row r="1359" spans="1:23" ht="13.2" x14ac:dyDescent="0.25">
      <c r="A1359" s="124"/>
      <c r="B1359" s="65"/>
      <c r="C1359" s="44"/>
      <c r="D1359" s="44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</row>
    <row r="1360" spans="1:23" ht="13.2" x14ac:dyDescent="0.25">
      <c r="A1360" s="124"/>
      <c r="B1360" s="65"/>
      <c r="C1360" s="44"/>
      <c r="D1360" s="44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</row>
    <row r="1361" spans="1:23" ht="13.2" x14ac:dyDescent="0.25">
      <c r="A1361" s="124"/>
      <c r="B1361" s="65"/>
      <c r="C1361" s="44"/>
      <c r="D1361" s="44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</row>
    <row r="1362" spans="1:23" ht="13.2" x14ac:dyDescent="0.25">
      <c r="A1362" s="124"/>
      <c r="B1362" s="65"/>
      <c r="C1362" s="44"/>
      <c r="D1362" s="44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</row>
    <row r="1363" spans="1:23" ht="13.2" x14ac:dyDescent="0.25">
      <c r="A1363" s="124"/>
      <c r="B1363" s="65"/>
      <c r="C1363" s="44"/>
      <c r="D1363" s="44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</row>
    <row r="1364" spans="1:23" ht="13.2" x14ac:dyDescent="0.25">
      <c r="A1364" s="124"/>
      <c r="B1364" s="65"/>
      <c r="C1364" s="44"/>
      <c r="D1364" s="44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</row>
    <row r="1365" spans="1:23" ht="13.2" x14ac:dyDescent="0.25">
      <c r="A1365" s="124"/>
      <c r="B1365" s="65"/>
      <c r="C1365" s="44"/>
      <c r="D1365" s="44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</row>
    <row r="1366" spans="1:23" ht="13.2" x14ac:dyDescent="0.25">
      <c r="A1366" s="124"/>
      <c r="B1366" s="65"/>
      <c r="C1366" s="44"/>
      <c r="D1366" s="44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</row>
    <row r="1367" spans="1:23" ht="13.2" x14ac:dyDescent="0.25">
      <c r="A1367" s="124"/>
      <c r="B1367" s="65"/>
      <c r="C1367" s="44"/>
      <c r="D1367" s="44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</row>
    <row r="1368" spans="1:23" ht="13.2" x14ac:dyDescent="0.25">
      <c r="A1368" s="124"/>
      <c r="B1368" s="65"/>
      <c r="C1368" s="44"/>
      <c r="D1368" s="44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</row>
    <row r="1369" spans="1:23" ht="13.2" x14ac:dyDescent="0.25">
      <c r="A1369" s="124"/>
      <c r="B1369" s="65"/>
      <c r="C1369" s="44"/>
      <c r="D1369" s="44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</row>
    <row r="1370" spans="1:23" ht="13.2" x14ac:dyDescent="0.25">
      <c r="A1370" s="124"/>
      <c r="B1370" s="65"/>
      <c r="C1370" s="44"/>
      <c r="D1370" s="44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</row>
    <row r="1371" spans="1:23" ht="13.2" x14ac:dyDescent="0.25">
      <c r="A1371" s="124"/>
      <c r="B1371" s="65"/>
      <c r="C1371" s="44"/>
      <c r="D1371" s="44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</row>
    <row r="1372" spans="1:23" ht="13.2" x14ac:dyDescent="0.25">
      <c r="A1372" s="124"/>
      <c r="B1372" s="65"/>
      <c r="C1372" s="44"/>
      <c r="D1372" s="44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</row>
    <row r="1373" spans="1:23" ht="13.2" x14ac:dyDescent="0.25">
      <c r="A1373" s="124"/>
      <c r="B1373" s="65"/>
      <c r="C1373" s="44"/>
      <c r="D1373" s="44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</row>
    <row r="1374" spans="1:23" ht="13.2" x14ac:dyDescent="0.25">
      <c r="A1374" s="124"/>
      <c r="B1374" s="65"/>
      <c r="C1374" s="44"/>
      <c r="D1374" s="44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</row>
    <row r="1375" spans="1:23" ht="13.2" x14ac:dyDescent="0.25">
      <c r="A1375" s="124"/>
      <c r="B1375" s="65"/>
      <c r="C1375" s="44"/>
      <c r="D1375" s="44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</row>
    <row r="1376" spans="1:23" ht="13.2" x14ac:dyDescent="0.25">
      <c r="A1376" s="124"/>
      <c r="B1376" s="65"/>
      <c r="C1376" s="44"/>
      <c r="D1376" s="44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</row>
    <row r="1377" spans="1:23" ht="13.2" x14ac:dyDescent="0.25">
      <c r="A1377" s="124"/>
      <c r="B1377" s="65"/>
      <c r="C1377" s="44"/>
      <c r="D1377" s="44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</row>
    <row r="1378" spans="1:23" ht="13.2" x14ac:dyDescent="0.25">
      <c r="A1378" s="124"/>
      <c r="B1378" s="65"/>
      <c r="C1378" s="44"/>
      <c r="D1378" s="44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</row>
    <row r="1379" spans="1:23" ht="13.2" x14ac:dyDescent="0.25">
      <c r="A1379" s="124"/>
      <c r="B1379" s="65"/>
      <c r="C1379" s="44"/>
      <c r="D1379" s="44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</row>
    <row r="1380" spans="1:23" ht="13.2" x14ac:dyDescent="0.25">
      <c r="A1380" s="124"/>
      <c r="B1380" s="65"/>
      <c r="C1380" s="44"/>
      <c r="D1380" s="44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</row>
    <row r="1381" spans="1:23" ht="13.2" x14ac:dyDescent="0.25">
      <c r="A1381" s="124"/>
      <c r="B1381" s="65"/>
      <c r="C1381" s="44"/>
      <c r="D1381" s="44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</row>
    <row r="1382" spans="1:23" ht="13.2" x14ac:dyDescent="0.25">
      <c r="A1382" s="124"/>
      <c r="B1382" s="65"/>
      <c r="C1382" s="44"/>
      <c r="D1382" s="44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</row>
    <row r="1383" spans="1:23" ht="13.2" x14ac:dyDescent="0.25">
      <c r="A1383" s="124"/>
      <c r="B1383" s="65"/>
      <c r="C1383" s="44"/>
      <c r="D1383" s="44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</row>
    <row r="1384" spans="1:23" ht="13.2" x14ac:dyDescent="0.25">
      <c r="A1384" s="124"/>
      <c r="B1384" s="65"/>
      <c r="C1384" s="44"/>
      <c r="D1384" s="44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</row>
    <row r="1385" spans="1:23" ht="13.2" x14ac:dyDescent="0.25">
      <c r="A1385" s="124"/>
      <c r="B1385" s="65"/>
      <c r="C1385" s="44"/>
      <c r="D1385" s="44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</row>
    <row r="1386" spans="1:23" ht="13.2" x14ac:dyDescent="0.25">
      <c r="A1386" s="124"/>
      <c r="B1386" s="65"/>
      <c r="C1386" s="44"/>
      <c r="D1386" s="44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</row>
    <row r="1387" spans="1:23" ht="13.2" x14ac:dyDescent="0.25">
      <c r="A1387" s="124"/>
      <c r="B1387" s="65"/>
      <c r="C1387" s="44"/>
      <c r="D1387" s="44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</row>
    <row r="1388" spans="1:23" ht="13.2" x14ac:dyDescent="0.25">
      <c r="A1388" s="124"/>
      <c r="B1388" s="65"/>
      <c r="C1388" s="44"/>
      <c r="D1388" s="44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</row>
    <row r="1389" spans="1:23" ht="13.2" x14ac:dyDescent="0.25">
      <c r="A1389" s="124"/>
      <c r="B1389" s="65"/>
      <c r="C1389" s="44"/>
      <c r="D1389" s="44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</row>
    <row r="1390" spans="1:23" ht="13.2" x14ac:dyDescent="0.25">
      <c r="A1390" s="124"/>
      <c r="B1390" s="65"/>
      <c r="C1390" s="44"/>
      <c r="D1390" s="44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</row>
    <row r="1391" spans="1:23" ht="13.2" x14ac:dyDescent="0.25">
      <c r="A1391" s="124"/>
      <c r="B1391" s="65"/>
      <c r="C1391" s="44"/>
      <c r="D1391" s="44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</row>
    <row r="1392" spans="1:23" ht="13.2" x14ac:dyDescent="0.25">
      <c r="A1392" s="124"/>
      <c r="B1392" s="65"/>
      <c r="C1392" s="44"/>
      <c r="D1392" s="44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</row>
    <row r="1393" spans="1:23" ht="13.2" x14ac:dyDescent="0.25">
      <c r="A1393" s="124"/>
      <c r="B1393" s="65"/>
      <c r="C1393" s="44"/>
      <c r="D1393" s="44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</row>
    <row r="1394" spans="1:23" ht="13.2" x14ac:dyDescent="0.25">
      <c r="A1394" s="124"/>
      <c r="B1394" s="65"/>
      <c r="C1394" s="44"/>
      <c r="D1394" s="44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</row>
    <row r="1395" spans="1:23" ht="13.2" x14ac:dyDescent="0.25">
      <c r="A1395" s="124"/>
      <c r="B1395" s="65"/>
      <c r="C1395" s="44"/>
      <c r="D1395" s="44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</row>
    <row r="1396" spans="1:23" ht="13.2" x14ac:dyDescent="0.25">
      <c r="A1396" s="124"/>
      <c r="B1396" s="65"/>
      <c r="C1396" s="44"/>
      <c r="D1396" s="44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</row>
    <row r="1397" spans="1:23" ht="13.2" x14ac:dyDescent="0.25">
      <c r="A1397" s="124"/>
      <c r="B1397" s="65"/>
      <c r="C1397" s="44"/>
      <c r="D1397" s="44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</row>
    <row r="1398" spans="1:23" ht="13.2" x14ac:dyDescent="0.25">
      <c r="A1398" s="124"/>
      <c r="B1398" s="65"/>
      <c r="C1398" s="44"/>
      <c r="D1398" s="44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</row>
    <row r="1399" spans="1:23" ht="13.2" x14ac:dyDescent="0.25">
      <c r="A1399" s="124"/>
      <c r="B1399" s="65"/>
      <c r="C1399" s="44"/>
      <c r="D1399" s="44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</row>
    <row r="1400" spans="1:23" ht="13.2" x14ac:dyDescent="0.25">
      <c r="A1400" s="124"/>
      <c r="B1400" s="65"/>
      <c r="C1400" s="44"/>
      <c r="D1400" s="44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</row>
    <row r="1401" spans="1:23" ht="13.2" x14ac:dyDescent="0.25">
      <c r="A1401" s="124"/>
      <c r="B1401" s="65"/>
      <c r="C1401" s="44"/>
      <c r="D1401" s="44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</row>
    <row r="1402" spans="1:23" ht="13.2" x14ac:dyDescent="0.25">
      <c r="A1402" s="124"/>
      <c r="B1402" s="65"/>
      <c r="C1402" s="44"/>
      <c r="D1402" s="44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</row>
    <row r="1403" spans="1:23" ht="13.2" x14ac:dyDescent="0.25">
      <c r="A1403" s="124"/>
      <c r="B1403" s="65"/>
      <c r="C1403" s="44"/>
      <c r="D1403" s="44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</row>
    <row r="1404" spans="1:23" ht="13.2" x14ac:dyDescent="0.25">
      <c r="A1404" s="124"/>
      <c r="B1404" s="65"/>
      <c r="C1404" s="44"/>
      <c r="D1404" s="44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</row>
    <row r="1405" spans="1:23" ht="13.2" x14ac:dyDescent="0.25">
      <c r="A1405" s="124"/>
      <c r="B1405" s="65"/>
      <c r="C1405" s="44"/>
      <c r="D1405" s="44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</row>
    <row r="1406" spans="1:23" ht="13.2" x14ac:dyDescent="0.25">
      <c r="A1406" s="124"/>
      <c r="B1406" s="65"/>
      <c r="C1406" s="44"/>
      <c r="D1406" s="44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</row>
    <row r="1407" spans="1:23" ht="13.2" x14ac:dyDescent="0.25">
      <c r="A1407" s="124"/>
      <c r="B1407" s="65"/>
      <c r="C1407" s="44"/>
      <c r="D1407" s="44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</row>
    <row r="1408" spans="1:23" ht="13.2" x14ac:dyDescent="0.25">
      <c r="A1408" s="124"/>
      <c r="B1408" s="65"/>
      <c r="C1408" s="44"/>
      <c r="D1408" s="44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</row>
    <row r="1409" spans="1:23" ht="13.2" x14ac:dyDescent="0.25">
      <c r="A1409" s="124"/>
      <c r="B1409" s="65"/>
      <c r="C1409" s="44"/>
      <c r="D1409" s="44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</row>
    <row r="1410" spans="1:23" ht="13.2" x14ac:dyDescent="0.25">
      <c r="A1410" s="124"/>
      <c r="B1410" s="65"/>
      <c r="C1410" s="44"/>
      <c r="D1410" s="44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</row>
    <row r="1411" spans="1:23" ht="13.2" x14ac:dyDescent="0.25">
      <c r="A1411" s="124"/>
      <c r="B1411" s="65"/>
      <c r="C1411" s="44"/>
      <c r="D1411" s="44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</row>
    <row r="1412" spans="1:23" ht="13.2" x14ac:dyDescent="0.25">
      <c r="A1412" s="124"/>
      <c r="B1412" s="65"/>
      <c r="C1412" s="44"/>
      <c r="D1412" s="44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</row>
    <row r="1413" spans="1:23" ht="13.2" x14ac:dyDescent="0.25">
      <c r="A1413" s="124"/>
      <c r="B1413" s="65"/>
      <c r="C1413" s="44"/>
      <c r="D1413" s="44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</row>
    <row r="1414" spans="1:23" ht="13.2" x14ac:dyDescent="0.25">
      <c r="A1414" s="124"/>
      <c r="B1414" s="65"/>
      <c r="C1414" s="44"/>
      <c r="D1414" s="44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</row>
    <row r="1415" spans="1:23" ht="13.2" x14ac:dyDescent="0.25">
      <c r="A1415" s="124"/>
      <c r="B1415" s="65"/>
      <c r="C1415" s="44"/>
      <c r="D1415" s="44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</row>
    <row r="1416" spans="1:23" ht="13.2" x14ac:dyDescent="0.25">
      <c r="A1416" s="124"/>
      <c r="B1416" s="65"/>
      <c r="C1416" s="44"/>
      <c r="D1416" s="44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</row>
    <row r="1417" spans="1:23" ht="13.2" x14ac:dyDescent="0.25">
      <c r="A1417" s="124"/>
      <c r="B1417" s="65"/>
      <c r="C1417" s="44"/>
      <c r="D1417" s="44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</row>
    <row r="1418" spans="1:23" ht="13.2" x14ac:dyDescent="0.25">
      <c r="A1418" s="124"/>
      <c r="B1418" s="65"/>
      <c r="C1418" s="44"/>
      <c r="D1418" s="44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</row>
    <row r="1419" spans="1:23" ht="13.2" x14ac:dyDescent="0.25">
      <c r="A1419" s="124"/>
      <c r="B1419" s="65"/>
      <c r="C1419" s="44"/>
      <c r="D1419" s="44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</row>
    <row r="1420" spans="1:23" ht="13.2" x14ac:dyDescent="0.25">
      <c r="A1420" s="124"/>
      <c r="B1420" s="65"/>
      <c r="C1420" s="44"/>
      <c r="D1420" s="44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</row>
    <row r="1421" spans="1:23" ht="13.2" x14ac:dyDescent="0.25">
      <c r="A1421" s="124"/>
      <c r="B1421" s="65"/>
      <c r="C1421" s="44"/>
      <c r="D1421" s="44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</row>
    <row r="1422" spans="1:23" ht="13.2" x14ac:dyDescent="0.25">
      <c r="A1422" s="124"/>
      <c r="B1422" s="65"/>
      <c r="C1422" s="44"/>
      <c r="D1422" s="44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</row>
    <row r="1423" spans="1:23" ht="13.2" x14ac:dyDescent="0.25">
      <c r="A1423" s="124"/>
      <c r="B1423" s="65"/>
      <c r="C1423" s="44"/>
      <c r="D1423" s="44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</row>
    <row r="1424" spans="1:23" ht="13.2" x14ac:dyDescent="0.25">
      <c r="A1424" s="124"/>
      <c r="B1424" s="65"/>
      <c r="C1424" s="44"/>
      <c r="D1424" s="44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</row>
    <row r="1425" spans="1:23" ht="13.2" x14ac:dyDescent="0.25">
      <c r="A1425" s="124"/>
      <c r="B1425" s="65"/>
      <c r="C1425" s="44"/>
      <c r="D1425" s="44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</row>
    <row r="1426" spans="1:23" ht="13.2" x14ac:dyDescent="0.25">
      <c r="A1426" s="124"/>
      <c r="B1426" s="65"/>
      <c r="C1426" s="44"/>
      <c r="D1426" s="44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</row>
    <row r="1427" spans="1:23" ht="13.2" x14ac:dyDescent="0.25">
      <c r="A1427" s="124"/>
      <c r="B1427" s="65"/>
      <c r="C1427" s="44"/>
      <c r="D1427" s="44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</row>
    <row r="1428" spans="1:23" ht="13.2" x14ac:dyDescent="0.25">
      <c r="A1428" s="124"/>
      <c r="B1428" s="65"/>
      <c r="C1428" s="44"/>
      <c r="D1428" s="44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</row>
    <row r="1429" spans="1:23" ht="13.2" x14ac:dyDescent="0.25">
      <c r="A1429" s="124"/>
      <c r="B1429" s="65"/>
      <c r="C1429" s="44"/>
      <c r="D1429" s="44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</row>
    <row r="1430" spans="1:23" ht="13.2" x14ac:dyDescent="0.25">
      <c r="A1430" s="124"/>
      <c r="B1430" s="65"/>
      <c r="C1430" s="44"/>
      <c r="D1430" s="44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</row>
    <row r="1431" spans="1:23" ht="13.2" x14ac:dyDescent="0.25">
      <c r="A1431" s="124"/>
      <c r="B1431" s="65"/>
      <c r="C1431" s="44"/>
      <c r="D1431" s="44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</row>
    <row r="1432" spans="1:23" ht="13.2" x14ac:dyDescent="0.25">
      <c r="A1432" s="124"/>
      <c r="B1432" s="65"/>
      <c r="C1432" s="44"/>
      <c r="D1432" s="44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</row>
    <row r="1433" spans="1:23" ht="13.2" x14ac:dyDescent="0.25">
      <c r="A1433" s="124"/>
      <c r="B1433" s="65"/>
      <c r="C1433" s="44"/>
      <c r="D1433" s="44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</row>
    <row r="1434" spans="1:23" ht="13.2" x14ac:dyDescent="0.25">
      <c r="A1434" s="124"/>
      <c r="B1434" s="65"/>
      <c r="C1434" s="44"/>
      <c r="D1434" s="44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</row>
    <row r="1435" spans="1:23" ht="13.2" x14ac:dyDescent="0.25">
      <c r="A1435" s="124"/>
      <c r="B1435" s="65"/>
      <c r="C1435" s="44"/>
      <c r="D1435" s="44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</row>
    <row r="1436" spans="1:23" ht="13.2" x14ac:dyDescent="0.25">
      <c r="A1436" s="124"/>
      <c r="B1436" s="65"/>
      <c r="C1436" s="44"/>
      <c r="D1436" s="44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</row>
    <row r="1437" spans="1:23" ht="13.2" x14ac:dyDescent="0.25">
      <c r="A1437" s="124"/>
      <c r="B1437" s="65"/>
      <c r="C1437" s="44"/>
      <c r="D1437" s="44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</row>
    <row r="1438" spans="1:23" ht="13.2" x14ac:dyDescent="0.25">
      <c r="A1438" s="124"/>
      <c r="B1438" s="65"/>
      <c r="C1438" s="44"/>
      <c r="D1438" s="44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</row>
    <row r="1439" spans="1:23" ht="13.2" x14ac:dyDescent="0.25">
      <c r="A1439" s="124"/>
      <c r="B1439" s="65"/>
      <c r="C1439" s="44"/>
      <c r="D1439" s="44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</row>
    <row r="1440" spans="1:23" ht="13.2" x14ac:dyDescent="0.25">
      <c r="A1440" s="124"/>
      <c r="B1440" s="65"/>
      <c r="C1440" s="44"/>
      <c r="D1440" s="44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</row>
    <row r="1441" spans="1:23" ht="13.2" x14ac:dyDescent="0.25">
      <c r="A1441" s="124"/>
      <c r="B1441" s="65"/>
      <c r="C1441" s="44"/>
      <c r="D1441" s="44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</row>
    <row r="1442" spans="1:23" ht="13.2" x14ac:dyDescent="0.25">
      <c r="A1442" s="124"/>
      <c r="B1442" s="65"/>
      <c r="C1442" s="44"/>
      <c r="D1442" s="44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</row>
    <row r="1443" spans="1:23" ht="13.2" x14ac:dyDescent="0.25">
      <c r="A1443" s="124"/>
      <c r="B1443" s="65"/>
      <c r="C1443" s="44"/>
      <c r="D1443" s="44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</row>
    <row r="1444" spans="1:23" ht="13.2" x14ac:dyDescent="0.25">
      <c r="A1444" s="124"/>
      <c r="B1444" s="65"/>
      <c r="C1444" s="44"/>
      <c r="D1444" s="44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</row>
    <row r="1445" spans="1:23" ht="13.2" x14ac:dyDescent="0.25">
      <c r="A1445" s="124"/>
      <c r="B1445" s="65"/>
      <c r="C1445" s="44"/>
      <c r="D1445" s="44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</row>
    <row r="1446" spans="1:23" ht="13.2" x14ac:dyDescent="0.25">
      <c r="A1446" s="124"/>
      <c r="B1446" s="65"/>
      <c r="C1446" s="44"/>
      <c r="D1446" s="44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</row>
    <row r="1447" spans="1:23" ht="13.2" x14ac:dyDescent="0.25">
      <c r="A1447" s="124"/>
      <c r="B1447" s="65"/>
      <c r="C1447" s="44"/>
      <c r="D1447" s="44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</row>
    <row r="1448" spans="1:23" ht="13.2" x14ac:dyDescent="0.25">
      <c r="A1448" s="124"/>
      <c r="B1448" s="65"/>
      <c r="C1448" s="44"/>
      <c r="D1448" s="44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</row>
    <row r="1449" spans="1:23" ht="13.2" x14ac:dyDescent="0.25">
      <c r="A1449" s="124"/>
      <c r="B1449" s="65"/>
      <c r="C1449" s="44"/>
      <c r="D1449" s="44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</row>
    <row r="1450" spans="1:23" ht="13.2" x14ac:dyDescent="0.25">
      <c r="A1450" s="124"/>
      <c r="B1450" s="65"/>
      <c r="C1450" s="44"/>
      <c r="D1450" s="44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</row>
    <row r="1451" spans="1:23" ht="13.2" x14ac:dyDescent="0.25">
      <c r="A1451" s="124"/>
      <c r="B1451" s="65"/>
      <c r="C1451" s="44"/>
      <c r="D1451" s="44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</row>
    <row r="1452" spans="1:23" ht="13.2" x14ac:dyDescent="0.25">
      <c r="A1452" s="124"/>
      <c r="B1452" s="65"/>
      <c r="C1452" s="44"/>
      <c r="D1452" s="44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</row>
    <row r="1453" spans="1:23" ht="13.2" x14ac:dyDescent="0.25">
      <c r="A1453" s="124"/>
      <c r="B1453" s="65"/>
      <c r="C1453" s="44"/>
      <c r="D1453" s="44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</row>
    <row r="1454" spans="1:23" ht="13.2" x14ac:dyDescent="0.25">
      <c r="A1454" s="124"/>
      <c r="B1454" s="65"/>
      <c r="C1454" s="44"/>
      <c r="D1454" s="44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</row>
    <row r="1455" spans="1:23" ht="13.2" x14ac:dyDescent="0.25">
      <c r="A1455" s="124"/>
      <c r="B1455" s="65"/>
      <c r="C1455" s="44"/>
      <c r="D1455" s="44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</row>
    <row r="1456" spans="1:23" ht="13.2" x14ac:dyDescent="0.25">
      <c r="A1456" s="124"/>
      <c r="B1456" s="65"/>
      <c r="C1456" s="44"/>
      <c r="D1456" s="44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</row>
    <row r="1457" spans="1:23" ht="13.2" x14ac:dyDescent="0.25">
      <c r="A1457" s="124"/>
      <c r="B1457" s="65"/>
      <c r="C1457" s="44"/>
      <c r="D1457" s="44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</row>
    <row r="1458" spans="1:23" ht="13.2" x14ac:dyDescent="0.25">
      <c r="A1458" s="124"/>
      <c r="B1458" s="65"/>
      <c r="C1458" s="44"/>
      <c r="D1458" s="44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</row>
    <row r="1459" spans="1:23" ht="13.2" x14ac:dyDescent="0.25">
      <c r="A1459" s="124"/>
      <c r="B1459" s="65"/>
      <c r="C1459" s="44"/>
      <c r="D1459" s="44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</row>
    <row r="1460" spans="1:23" ht="13.2" x14ac:dyDescent="0.25">
      <c r="A1460" s="124"/>
      <c r="B1460" s="65"/>
      <c r="C1460" s="44"/>
      <c r="D1460" s="44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</row>
    <row r="1461" spans="1:23" ht="13.2" x14ac:dyDescent="0.25">
      <c r="A1461" s="124"/>
      <c r="B1461" s="65"/>
      <c r="C1461" s="44"/>
      <c r="D1461" s="44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</row>
    <row r="1462" spans="1:23" ht="13.2" x14ac:dyDescent="0.25">
      <c r="A1462" s="124"/>
      <c r="B1462" s="65"/>
      <c r="C1462" s="44"/>
      <c r="D1462" s="44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</row>
    <row r="1463" spans="1:23" ht="13.2" x14ac:dyDescent="0.25">
      <c r="A1463" s="124"/>
      <c r="B1463" s="65"/>
      <c r="C1463" s="44"/>
      <c r="D1463" s="44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</row>
    <row r="1464" spans="1:23" ht="13.2" x14ac:dyDescent="0.25">
      <c r="A1464" s="124"/>
      <c r="B1464" s="65"/>
      <c r="C1464" s="44"/>
      <c r="D1464" s="44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</row>
    <row r="1465" spans="1:23" ht="13.2" x14ac:dyDescent="0.25">
      <c r="A1465" s="124"/>
      <c r="B1465" s="65"/>
      <c r="C1465" s="44"/>
      <c r="D1465" s="44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</row>
    <row r="1466" spans="1:23" ht="13.2" x14ac:dyDescent="0.25">
      <c r="A1466" s="124"/>
      <c r="B1466" s="65"/>
      <c r="C1466" s="44"/>
      <c r="D1466" s="44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</row>
    <row r="1467" spans="1:23" ht="13.2" x14ac:dyDescent="0.25">
      <c r="A1467" s="124"/>
      <c r="B1467" s="65"/>
      <c r="C1467" s="44"/>
      <c r="D1467" s="44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</row>
    <row r="1468" spans="1:23" ht="13.2" x14ac:dyDescent="0.25">
      <c r="A1468" s="124"/>
      <c r="B1468" s="65"/>
      <c r="C1468" s="44"/>
      <c r="D1468" s="44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</row>
    <row r="1469" spans="1:23" ht="13.2" x14ac:dyDescent="0.25">
      <c r="A1469" s="124"/>
      <c r="B1469" s="65"/>
      <c r="C1469" s="44"/>
      <c r="D1469" s="44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</row>
    <row r="1470" spans="1:23" ht="13.2" x14ac:dyDescent="0.25">
      <c r="A1470" s="124"/>
      <c r="B1470" s="65"/>
      <c r="C1470" s="44"/>
      <c r="D1470" s="44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</row>
    <row r="1471" spans="1:23" ht="13.2" x14ac:dyDescent="0.25">
      <c r="A1471" s="162"/>
      <c r="B1471" s="65"/>
      <c r="C1471" s="44"/>
      <c r="D1471" s="44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</row>
    <row r="1472" spans="1:23" ht="13.2" x14ac:dyDescent="0.25">
      <c r="A1472" s="162"/>
      <c r="B1472" s="65"/>
      <c r="C1472" s="44"/>
      <c r="D1472" s="44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</row>
    <row r="1473" spans="1:23" ht="13.2" x14ac:dyDescent="0.25">
      <c r="A1473" s="162"/>
      <c r="B1473" s="65"/>
      <c r="C1473" s="44"/>
      <c r="D1473" s="44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</row>
    <row r="1474" spans="1:23" ht="13.2" x14ac:dyDescent="0.25">
      <c r="A1474" s="162"/>
      <c r="B1474" s="65"/>
      <c r="C1474" s="44"/>
      <c r="D1474" s="44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</row>
    <row r="1475" spans="1:23" ht="13.2" x14ac:dyDescent="0.25">
      <c r="A1475" s="162"/>
      <c r="B1475" s="65"/>
      <c r="C1475" s="44"/>
      <c r="D1475" s="44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</row>
    <row r="1476" spans="1:23" ht="13.2" x14ac:dyDescent="0.25">
      <c r="A1476" s="162"/>
      <c r="B1476" s="65"/>
      <c r="C1476" s="44"/>
      <c r="D1476" s="44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</row>
    <row r="1477" spans="1:23" ht="13.2" x14ac:dyDescent="0.25">
      <c r="A1477" s="162"/>
      <c r="B1477" s="65"/>
      <c r="C1477" s="44"/>
      <c r="D1477" s="44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</row>
    <row r="1478" spans="1:23" ht="13.2" x14ac:dyDescent="0.25">
      <c r="A1478" s="124"/>
      <c r="B1478" s="65"/>
      <c r="C1478" s="44"/>
      <c r="D1478" s="44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</row>
    <row r="1479" spans="1:23" ht="13.2" x14ac:dyDescent="0.25">
      <c r="A1479" s="124"/>
      <c r="B1479" s="65"/>
      <c r="C1479" s="44"/>
      <c r="D1479" s="44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</row>
    <row r="1480" spans="1:23" ht="13.2" x14ac:dyDescent="0.25">
      <c r="A1480" s="124"/>
      <c r="B1480" s="65"/>
      <c r="C1480" s="44"/>
      <c r="D1480" s="44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</row>
    <row r="1481" spans="1:23" ht="13.2" x14ac:dyDescent="0.25">
      <c r="A1481" s="124"/>
      <c r="B1481" s="65"/>
      <c r="C1481" s="44"/>
      <c r="D1481" s="44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</row>
    <row r="1482" spans="1:23" ht="13.2" x14ac:dyDescent="0.25">
      <c r="A1482" s="124"/>
      <c r="B1482" s="65"/>
      <c r="C1482" s="44"/>
      <c r="D1482" s="44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</row>
    <row r="1483" spans="1:23" ht="13.2" x14ac:dyDescent="0.25">
      <c r="A1483" s="124"/>
      <c r="B1483" s="65"/>
      <c r="C1483" s="44"/>
      <c r="D1483" s="44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</row>
    <row r="1484" spans="1:23" ht="13.2" x14ac:dyDescent="0.25">
      <c r="A1484" s="124"/>
      <c r="B1484" s="65"/>
      <c r="C1484" s="44"/>
      <c r="D1484" s="44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</row>
    <row r="1485" spans="1:23" ht="13.2" x14ac:dyDescent="0.25">
      <c r="A1485" s="124"/>
      <c r="B1485" s="65"/>
      <c r="C1485" s="44"/>
      <c r="D1485" s="44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</row>
    <row r="1486" spans="1:23" ht="13.2" x14ac:dyDescent="0.25">
      <c r="A1486" s="124"/>
      <c r="B1486" s="65"/>
      <c r="C1486" s="44"/>
      <c r="D1486" s="44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</row>
    <row r="1487" spans="1:23" ht="13.2" x14ac:dyDescent="0.25">
      <c r="A1487" s="124"/>
      <c r="B1487" s="65"/>
      <c r="C1487" s="44"/>
      <c r="D1487" s="44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</row>
    <row r="1488" spans="1:23" ht="13.2" x14ac:dyDescent="0.25">
      <c r="A1488" s="124"/>
      <c r="B1488" s="65"/>
      <c r="C1488" s="44"/>
      <c r="D1488" s="44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</row>
    <row r="1489" spans="1:23" ht="13.2" x14ac:dyDescent="0.25">
      <c r="A1489" s="124"/>
      <c r="B1489" s="65"/>
      <c r="C1489" s="44"/>
      <c r="D1489" s="44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</row>
    <row r="1490" spans="1:23" ht="13.2" x14ac:dyDescent="0.25">
      <c r="A1490" s="124"/>
      <c r="B1490" s="65"/>
      <c r="C1490" s="44"/>
      <c r="D1490" s="44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</row>
    <row r="1491" spans="1:23" ht="13.2" x14ac:dyDescent="0.25">
      <c r="A1491" s="124"/>
      <c r="B1491" s="65"/>
      <c r="C1491" s="44"/>
      <c r="D1491" s="44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</row>
    <row r="1492" spans="1:23" ht="13.2" x14ac:dyDescent="0.25">
      <c r="A1492" s="124"/>
      <c r="B1492" s="65"/>
      <c r="C1492" s="44"/>
      <c r="D1492" s="44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</row>
    <row r="1493" spans="1:23" ht="13.2" x14ac:dyDescent="0.25">
      <c r="A1493" s="124"/>
      <c r="B1493" s="65"/>
      <c r="C1493" s="44"/>
      <c r="D1493" s="44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</row>
    <row r="1494" spans="1:23" ht="13.2" x14ac:dyDescent="0.25">
      <c r="A1494" s="124"/>
      <c r="B1494" s="65"/>
      <c r="C1494" s="44"/>
      <c r="D1494" s="44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</row>
    <row r="1495" spans="1:23" ht="13.2" x14ac:dyDescent="0.25">
      <c r="A1495" s="124"/>
      <c r="B1495" s="65"/>
      <c r="C1495" s="44"/>
      <c r="D1495" s="44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</row>
    <row r="1496" spans="1:23" ht="13.2" x14ac:dyDescent="0.25">
      <c r="A1496" s="124"/>
      <c r="B1496" s="65"/>
      <c r="C1496" s="44"/>
      <c r="D1496" s="44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</row>
    <row r="1497" spans="1:23" ht="13.2" x14ac:dyDescent="0.25">
      <c r="A1497" s="124"/>
      <c r="B1497" s="65"/>
      <c r="C1497" s="44"/>
      <c r="D1497" s="44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</row>
    <row r="1498" spans="1:23" ht="13.2" x14ac:dyDescent="0.25">
      <c r="A1498" s="124"/>
      <c r="B1498" s="65"/>
      <c r="C1498" s="44"/>
      <c r="D1498" s="44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</row>
    <row r="1499" spans="1:23" ht="13.2" x14ac:dyDescent="0.25">
      <c r="A1499" s="124"/>
      <c r="B1499" s="65"/>
      <c r="C1499" s="44"/>
      <c r="D1499" s="44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</row>
    <row r="1500" spans="1:23" ht="13.2" x14ac:dyDescent="0.25">
      <c r="A1500" s="124"/>
      <c r="B1500" s="65"/>
      <c r="C1500" s="44"/>
      <c r="D1500" s="44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</row>
    <row r="1501" spans="1:23" ht="13.2" x14ac:dyDescent="0.25">
      <c r="A1501" s="124"/>
      <c r="B1501" s="65"/>
      <c r="C1501" s="44"/>
      <c r="D1501" s="44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</row>
    <row r="1502" spans="1:23" ht="13.2" x14ac:dyDescent="0.25">
      <c r="A1502" s="124"/>
      <c r="B1502" s="65"/>
      <c r="C1502" s="44"/>
      <c r="D1502" s="44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</row>
    <row r="1503" spans="1:23" ht="13.2" x14ac:dyDescent="0.25">
      <c r="A1503" s="124"/>
      <c r="B1503" s="65"/>
      <c r="C1503" s="44"/>
      <c r="D1503" s="44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</row>
    <row r="1504" spans="1:23" ht="13.2" x14ac:dyDescent="0.25">
      <c r="A1504" s="124"/>
      <c r="B1504" s="65"/>
      <c r="C1504" s="44"/>
      <c r="D1504" s="44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</row>
    <row r="1505" spans="1:23" ht="13.2" x14ac:dyDescent="0.25">
      <c r="A1505" s="124"/>
      <c r="B1505" s="65"/>
      <c r="C1505" s="44"/>
      <c r="D1505" s="44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</row>
    <row r="1506" spans="1:23" ht="13.2" x14ac:dyDescent="0.25">
      <c r="A1506" s="124"/>
      <c r="B1506" s="65"/>
      <c r="C1506" s="44"/>
      <c r="D1506" s="44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</row>
    <row r="1507" spans="1:23" ht="13.2" x14ac:dyDescent="0.25">
      <c r="A1507" s="124"/>
      <c r="B1507" s="65"/>
      <c r="C1507" s="44"/>
      <c r="D1507" s="44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</row>
    <row r="1508" spans="1:23" ht="13.2" x14ac:dyDescent="0.25">
      <c r="A1508" s="124"/>
      <c r="B1508" s="65"/>
      <c r="C1508" s="44"/>
      <c r="D1508" s="44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</row>
    <row r="1509" spans="1:23" ht="13.2" x14ac:dyDescent="0.25">
      <c r="A1509" s="124"/>
      <c r="B1509" s="65"/>
      <c r="C1509" s="44"/>
      <c r="D1509" s="44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</row>
    <row r="1510" spans="1:23" ht="13.2" x14ac:dyDescent="0.25">
      <c r="A1510" s="124"/>
      <c r="B1510" s="65"/>
      <c r="C1510" s="44"/>
      <c r="D1510" s="44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</row>
    <row r="1511" spans="1:23" ht="13.2" x14ac:dyDescent="0.25">
      <c r="A1511" s="124"/>
      <c r="B1511" s="65"/>
      <c r="C1511" s="44"/>
      <c r="D1511" s="44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</row>
    <row r="1512" spans="1:23" ht="13.2" x14ac:dyDescent="0.25">
      <c r="A1512" s="124"/>
      <c r="B1512" s="65"/>
      <c r="C1512" s="44"/>
      <c r="D1512" s="44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</row>
    <row r="1513" spans="1:23" ht="13.2" x14ac:dyDescent="0.25">
      <c r="A1513" s="124"/>
      <c r="B1513" s="65"/>
      <c r="C1513" s="44"/>
      <c r="D1513" s="44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</row>
    <row r="1514" spans="1:23" ht="13.2" x14ac:dyDescent="0.25">
      <c r="A1514" s="124"/>
      <c r="B1514" s="65"/>
      <c r="C1514" s="44"/>
      <c r="D1514" s="44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</row>
    <row r="1515" spans="1:23" ht="13.2" x14ac:dyDescent="0.25">
      <c r="A1515" s="124"/>
      <c r="B1515" s="65"/>
      <c r="C1515" s="44"/>
      <c r="D1515" s="44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</row>
    <row r="1516" spans="1:23" ht="13.2" x14ac:dyDescent="0.25">
      <c r="A1516" s="124"/>
      <c r="B1516" s="65"/>
      <c r="C1516" s="44"/>
      <c r="D1516" s="44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</row>
    <row r="1517" spans="1:23" ht="13.2" x14ac:dyDescent="0.25">
      <c r="A1517" s="124"/>
      <c r="B1517" s="65"/>
      <c r="C1517" s="44"/>
      <c r="D1517" s="44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</row>
    <row r="1518" spans="1:23" ht="13.2" x14ac:dyDescent="0.25">
      <c r="A1518" s="124"/>
      <c r="B1518" s="65"/>
      <c r="C1518" s="44"/>
      <c r="D1518" s="44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</row>
    <row r="1519" spans="1:23" ht="13.2" x14ac:dyDescent="0.25">
      <c r="A1519" s="124"/>
      <c r="B1519" s="65"/>
      <c r="C1519" s="44"/>
      <c r="D1519" s="44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</row>
    <row r="1520" spans="1:23" ht="13.2" x14ac:dyDescent="0.25">
      <c r="A1520" s="124"/>
      <c r="B1520" s="65"/>
      <c r="C1520" s="44"/>
      <c r="D1520" s="44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</row>
    <row r="1521" spans="1:23" ht="13.2" x14ac:dyDescent="0.25">
      <c r="A1521" s="124"/>
      <c r="B1521" s="65"/>
      <c r="C1521" s="44"/>
      <c r="D1521" s="44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</row>
    <row r="1522" spans="1:23" ht="13.2" x14ac:dyDescent="0.25">
      <c r="A1522" s="124"/>
      <c r="B1522" s="65"/>
      <c r="C1522" s="44"/>
      <c r="D1522" s="44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</row>
    <row r="1523" spans="1:23" ht="13.2" x14ac:dyDescent="0.25">
      <c r="A1523" s="124"/>
      <c r="B1523" s="65"/>
      <c r="C1523" s="44"/>
      <c r="D1523" s="44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</row>
    <row r="1524" spans="1:23" ht="13.2" x14ac:dyDescent="0.25">
      <c r="A1524" s="124"/>
      <c r="B1524" s="65"/>
      <c r="C1524" s="44"/>
      <c r="D1524" s="44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</row>
    <row r="1525" spans="1:23" ht="13.2" x14ac:dyDescent="0.25">
      <c r="A1525" s="124"/>
      <c r="B1525" s="65"/>
      <c r="C1525" s="44"/>
      <c r="D1525" s="44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</row>
    <row r="1526" spans="1:23" ht="13.2" x14ac:dyDescent="0.25">
      <c r="A1526" s="124"/>
      <c r="B1526" s="65"/>
      <c r="C1526" s="44"/>
      <c r="D1526" s="44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</row>
    <row r="1527" spans="1:23" ht="13.2" x14ac:dyDescent="0.25">
      <c r="A1527" s="124"/>
      <c r="B1527" s="65"/>
      <c r="C1527" s="44"/>
      <c r="D1527" s="44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</row>
    <row r="1528" spans="1:23" ht="13.2" x14ac:dyDescent="0.25">
      <c r="A1528" s="124"/>
      <c r="B1528" s="65"/>
      <c r="C1528" s="44"/>
      <c r="D1528" s="44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</row>
    <row r="1529" spans="1:23" ht="13.2" x14ac:dyDescent="0.25">
      <c r="A1529" s="124"/>
      <c r="B1529" s="65"/>
      <c r="C1529" s="44"/>
      <c r="D1529" s="44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</row>
    <row r="1530" spans="1:23" ht="13.2" x14ac:dyDescent="0.25">
      <c r="A1530" s="124"/>
      <c r="B1530" s="65"/>
      <c r="C1530" s="44"/>
      <c r="D1530" s="44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</row>
    <row r="1531" spans="1:23" ht="13.2" x14ac:dyDescent="0.25">
      <c r="A1531" s="124"/>
      <c r="B1531" s="65"/>
      <c r="C1531" s="44"/>
      <c r="D1531" s="44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</row>
    <row r="1532" spans="1:23" ht="13.2" x14ac:dyDescent="0.25">
      <c r="A1532" s="124"/>
      <c r="B1532" s="65"/>
      <c r="C1532" s="44"/>
      <c r="D1532" s="44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</row>
    <row r="1533" spans="1:23" ht="13.2" x14ac:dyDescent="0.25">
      <c r="A1533" s="124"/>
      <c r="B1533" s="65"/>
      <c r="C1533" s="44"/>
      <c r="D1533" s="44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</row>
    <row r="1534" spans="1:23" ht="13.2" x14ac:dyDescent="0.25">
      <c r="A1534" s="124"/>
      <c r="B1534" s="65"/>
      <c r="C1534" s="44"/>
      <c r="D1534" s="44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</row>
    <row r="1535" spans="1:23" ht="13.2" x14ac:dyDescent="0.25">
      <c r="A1535" s="124"/>
      <c r="B1535" s="65"/>
      <c r="C1535" s="44"/>
      <c r="D1535" s="44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</row>
    <row r="1536" spans="1:23" ht="13.2" x14ac:dyDescent="0.25">
      <c r="A1536" s="124"/>
      <c r="B1536" s="65"/>
      <c r="C1536" s="44"/>
      <c r="D1536" s="44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</row>
    <row r="1537" spans="1:23" ht="13.2" x14ac:dyDescent="0.25">
      <c r="A1537" s="124"/>
      <c r="B1537" s="65"/>
      <c r="C1537" s="44"/>
      <c r="D1537" s="44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</row>
    <row r="1538" spans="1:23" ht="13.2" x14ac:dyDescent="0.25">
      <c r="A1538" s="124"/>
      <c r="B1538" s="65"/>
      <c r="C1538" s="44"/>
      <c r="D1538" s="44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</row>
    <row r="1539" spans="1:23" ht="13.2" x14ac:dyDescent="0.25">
      <c r="A1539" s="124"/>
      <c r="B1539" s="65"/>
      <c r="C1539" s="44"/>
      <c r="D1539" s="44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</row>
    <row r="1540" spans="1:23" ht="13.2" x14ac:dyDescent="0.25">
      <c r="A1540" s="124"/>
      <c r="B1540" s="65"/>
      <c r="C1540" s="44"/>
      <c r="D1540" s="44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</row>
    <row r="1541" spans="1:23" ht="13.2" x14ac:dyDescent="0.25">
      <c r="A1541" s="124"/>
      <c r="B1541" s="65"/>
      <c r="C1541" s="44"/>
      <c r="D1541" s="44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</row>
    <row r="1542" spans="1:23" ht="13.2" x14ac:dyDescent="0.25">
      <c r="A1542" s="124"/>
      <c r="B1542" s="65"/>
      <c r="C1542" s="44"/>
      <c r="D1542" s="44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</row>
    <row r="1543" spans="1:23" ht="13.2" x14ac:dyDescent="0.25">
      <c r="A1543" s="124"/>
      <c r="B1543" s="65"/>
      <c r="C1543" s="44"/>
      <c r="D1543" s="44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</row>
    <row r="1544" spans="1:23" ht="13.2" x14ac:dyDescent="0.25">
      <c r="A1544" s="124"/>
      <c r="B1544" s="65"/>
      <c r="C1544" s="44"/>
      <c r="D1544" s="44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</row>
    <row r="1545" spans="1:23" ht="13.2" x14ac:dyDescent="0.25">
      <c r="A1545" s="124"/>
      <c r="B1545" s="65"/>
      <c r="C1545" s="44"/>
      <c r="D1545" s="44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</row>
    <row r="1546" spans="1:23" ht="13.2" x14ac:dyDescent="0.25">
      <c r="A1546" s="124"/>
      <c r="B1546" s="65"/>
      <c r="C1546" s="44"/>
      <c r="D1546" s="44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</row>
    <row r="1547" spans="1:23" ht="13.2" x14ac:dyDescent="0.25">
      <c r="A1547" s="124"/>
      <c r="B1547" s="65"/>
      <c r="C1547" s="44"/>
      <c r="D1547" s="44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</row>
    <row r="1548" spans="1:23" ht="13.2" x14ac:dyDescent="0.25">
      <c r="A1548" s="124"/>
      <c r="B1548" s="65"/>
      <c r="C1548" s="44"/>
      <c r="D1548" s="44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</row>
    <row r="1549" spans="1:23" ht="13.2" x14ac:dyDescent="0.25">
      <c r="A1549" s="124"/>
      <c r="B1549" s="65"/>
      <c r="C1549" s="44"/>
      <c r="D1549" s="44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</row>
    <row r="1550" spans="1:23" ht="13.2" x14ac:dyDescent="0.25">
      <c r="A1550" s="124"/>
      <c r="B1550" s="65"/>
      <c r="C1550" s="44"/>
      <c r="D1550" s="44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</row>
    <row r="1551" spans="1:23" ht="13.2" x14ac:dyDescent="0.25">
      <c r="A1551" s="124"/>
      <c r="B1551" s="65"/>
      <c r="C1551" s="44"/>
      <c r="D1551" s="44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</row>
    <row r="1552" spans="1:23" ht="13.2" x14ac:dyDescent="0.25">
      <c r="A1552" s="124"/>
      <c r="B1552" s="65"/>
      <c r="C1552" s="44"/>
      <c r="D1552" s="44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</row>
    <row r="1553" spans="1:23" ht="13.2" x14ac:dyDescent="0.25">
      <c r="A1553" s="124"/>
      <c r="B1553" s="65"/>
      <c r="C1553" s="44"/>
      <c r="D1553" s="44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</row>
    <row r="1554" spans="1:23" ht="13.2" x14ac:dyDescent="0.25">
      <c r="A1554" s="124"/>
      <c r="B1554" s="65"/>
      <c r="C1554" s="44"/>
      <c r="D1554" s="44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</row>
    <row r="1555" spans="1:23" ht="13.2" x14ac:dyDescent="0.25">
      <c r="A1555" s="124"/>
      <c r="B1555" s="65"/>
      <c r="C1555" s="44"/>
      <c r="D1555" s="44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</row>
    <row r="1556" spans="1:23" ht="13.2" x14ac:dyDescent="0.25">
      <c r="A1556" s="124"/>
      <c r="B1556" s="65"/>
      <c r="C1556" s="44"/>
      <c r="D1556" s="44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</row>
    <row r="1557" spans="1:23" ht="13.2" x14ac:dyDescent="0.25">
      <c r="A1557" s="124"/>
      <c r="B1557" s="65"/>
      <c r="C1557" s="44"/>
      <c r="D1557" s="44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</row>
    <row r="1558" spans="1:23" ht="13.2" x14ac:dyDescent="0.25">
      <c r="A1558" s="124"/>
      <c r="B1558" s="65"/>
      <c r="C1558" s="44"/>
      <c r="D1558" s="44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</row>
    <row r="1559" spans="1:23" ht="13.2" x14ac:dyDescent="0.25">
      <c r="A1559" s="124"/>
      <c r="B1559" s="65"/>
      <c r="C1559" s="44"/>
      <c r="D1559" s="44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</row>
    <row r="1560" spans="1:23" ht="13.2" x14ac:dyDescent="0.25">
      <c r="A1560" s="124"/>
      <c r="B1560" s="65"/>
      <c r="C1560" s="44"/>
      <c r="D1560" s="44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</row>
    <row r="1561" spans="1:23" ht="13.2" x14ac:dyDescent="0.25">
      <c r="A1561" s="124"/>
      <c r="B1561" s="65"/>
      <c r="C1561" s="44"/>
      <c r="D1561" s="44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</row>
    <row r="1562" spans="1:23" ht="13.2" x14ac:dyDescent="0.25">
      <c r="A1562" s="124"/>
      <c r="B1562" s="65"/>
      <c r="C1562" s="44"/>
      <c r="D1562" s="44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</row>
    <row r="1563" spans="1:23" ht="13.2" x14ac:dyDescent="0.25">
      <c r="A1563" s="124"/>
      <c r="B1563" s="65"/>
      <c r="C1563" s="44"/>
      <c r="D1563" s="44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</row>
    <row r="1564" spans="1:23" ht="13.2" x14ac:dyDescent="0.25">
      <c r="A1564" s="124"/>
      <c r="B1564" s="65"/>
      <c r="C1564" s="44"/>
      <c r="D1564" s="44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</row>
    <row r="1565" spans="1:23" ht="13.2" x14ac:dyDescent="0.25">
      <c r="A1565" s="124"/>
      <c r="B1565" s="65"/>
      <c r="C1565" s="44"/>
      <c r="D1565" s="44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</row>
    <row r="1566" spans="1:23" ht="13.2" x14ac:dyDescent="0.25">
      <c r="A1566" s="124"/>
      <c r="B1566" s="65"/>
      <c r="C1566" s="44"/>
      <c r="D1566" s="44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</row>
    <row r="1567" spans="1:23" ht="13.2" x14ac:dyDescent="0.25">
      <c r="A1567" s="124"/>
      <c r="B1567" s="65"/>
      <c r="C1567" s="44"/>
      <c r="D1567" s="44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</row>
    <row r="1568" spans="1:23" ht="13.2" x14ac:dyDescent="0.25">
      <c r="A1568" s="124"/>
      <c r="B1568" s="65"/>
      <c r="C1568" s="44"/>
      <c r="D1568" s="44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</row>
    <row r="1569" spans="1:23" ht="13.2" x14ac:dyDescent="0.25">
      <c r="A1569" s="124"/>
      <c r="B1569" s="65"/>
      <c r="C1569" s="44"/>
      <c r="D1569" s="44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</row>
    <row r="1570" spans="1:23" ht="13.2" x14ac:dyDescent="0.25">
      <c r="A1570" s="124"/>
      <c r="B1570" s="65"/>
      <c r="C1570" s="44"/>
      <c r="D1570" s="44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</row>
    <row r="1571" spans="1:23" ht="13.2" x14ac:dyDescent="0.25">
      <c r="A1571" s="124"/>
      <c r="B1571" s="65"/>
      <c r="C1571" s="44"/>
      <c r="D1571" s="44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</row>
    <row r="1572" spans="1:23" ht="13.2" x14ac:dyDescent="0.25">
      <c r="A1572" s="124"/>
      <c r="B1572" s="65"/>
      <c r="C1572" s="44"/>
      <c r="D1572" s="44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</row>
    <row r="1573" spans="1:23" ht="13.2" x14ac:dyDescent="0.25">
      <c r="A1573" s="124"/>
      <c r="B1573" s="65"/>
      <c r="C1573" s="44"/>
      <c r="D1573" s="44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</row>
    <row r="1574" spans="1:23" ht="13.2" x14ac:dyDescent="0.25">
      <c r="A1574" s="124"/>
      <c r="B1574" s="65"/>
      <c r="C1574" s="44"/>
      <c r="D1574" s="44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</row>
    <row r="1575" spans="1:23" ht="13.2" x14ac:dyDescent="0.25">
      <c r="A1575" s="124"/>
      <c r="B1575" s="65"/>
      <c r="C1575" s="44"/>
      <c r="D1575" s="44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</row>
    <row r="1576" spans="1:23" ht="13.2" x14ac:dyDescent="0.25">
      <c r="A1576" s="124"/>
      <c r="B1576" s="65"/>
      <c r="C1576" s="44"/>
      <c r="D1576" s="44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</row>
    <row r="1577" spans="1:23" ht="13.2" x14ac:dyDescent="0.25">
      <c r="A1577" s="124"/>
      <c r="B1577" s="65"/>
      <c r="C1577" s="44"/>
      <c r="D1577" s="44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</row>
    <row r="1578" spans="1:23" ht="13.2" x14ac:dyDescent="0.25">
      <c r="A1578" s="124"/>
      <c r="B1578" s="65"/>
      <c r="C1578" s="44"/>
      <c r="D1578" s="44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</row>
    <row r="1579" spans="1:23" ht="13.2" x14ac:dyDescent="0.25">
      <c r="A1579" s="124"/>
      <c r="B1579" s="65"/>
      <c r="C1579" s="44"/>
      <c r="D1579" s="44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</row>
    <row r="1580" spans="1:23" ht="13.2" x14ac:dyDescent="0.25">
      <c r="A1580" s="124"/>
      <c r="B1580" s="65"/>
      <c r="C1580" s="44"/>
      <c r="D1580" s="44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</row>
    <row r="1581" spans="1:23" ht="13.2" x14ac:dyDescent="0.25">
      <c r="A1581" s="124"/>
      <c r="B1581" s="65"/>
      <c r="C1581" s="44"/>
      <c r="D1581" s="44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</row>
    <row r="1582" spans="1:23" ht="13.2" x14ac:dyDescent="0.25">
      <c r="A1582" s="124"/>
      <c r="B1582" s="65"/>
      <c r="C1582" s="44"/>
      <c r="D1582" s="44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</row>
    <row r="1583" spans="1:23" ht="13.2" x14ac:dyDescent="0.25">
      <c r="A1583" s="124"/>
      <c r="B1583" s="65"/>
      <c r="C1583" s="44"/>
      <c r="D1583" s="44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</row>
    <row r="1584" spans="1:23" ht="13.2" x14ac:dyDescent="0.25">
      <c r="A1584" s="124"/>
      <c r="B1584" s="65"/>
      <c r="C1584" s="44"/>
      <c r="D1584" s="44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</row>
    <row r="1585" spans="1:23" ht="13.2" x14ac:dyDescent="0.25">
      <c r="A1585" s="124"/>
      <c r="B1585" s="65"/>
      <c r="C1585" s="44"/>
      <c r="D1585" s="44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</row>
    <row r="1586" spans="1:23" ht="13.2" x14ac:dyDescent="0.25">
      <c r="A1586" s="124"/>
      <c r="B1586" s="65"/>
      <c r="C1586" s="44"/>
      <c r="D1586" s="44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</row>
    <row r="1587" spans="1:23" ht="13.2" x14ac:dyDescent="0.25">
      <c r="A1587" s="124"/>
      <c r="B1587" s="65"/>
      <c r="C1587" s="44"/>
      <c r="D1587" s="44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</row>
    <row r="1588" spans="1:23" ht="13.2" x14ac:dyDescent="0.25">
      <c r="A1588" s="124"/>
      <c r="B1588" s="65"/>
      <c r="C1588" s="44"/>
      <c r="D1588" s="44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</row>
    <row r="1589" spans="1:23" ht="13.2" x14ac:dyDescent="0.25">
      <c r="A1589" s="124"/>
      <c r="B1589" s="65"/>
      <c r="C1589" s="44"/>
      <c r="D1589" s="44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</row>
    <row r="1590" spans="1:23" ht="13.2" x14ac:dyDescent="0.25">
      <c r="A1590" s="124"/>
      <c r="B1590" s="65"/>
      <c r="C1590" s="44"/>
      <c r="D1590" s="44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</row>
    <row r="1591" spans="1:23" ht="13.2" x14ac:dyDescent="0.25">
      <c r="A1591" s="124"/>
      <c r="B1591" s="65"/>
      <c r="C1591" s="44"/>
      <c r="D1591" s="44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</row>
    <row r="1592" spans="1:23" ht="13.2" x14ac:dyDescent="0.25">
      <c r="A1592" s="124"/>
      <c r="B1592" s="65"/>
      <c r="C1592" s="44"/>
      <c r="D1592" s="44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</row>
    <row r="1593" spans="1:23" ht="13.2" x14ac:dyDescent="0.25">
      <c r="A1593" s="124"/>
      <c r="B1593" s="65"/>
      <c r="C1593" s="44"/>
      <c r="D1593" s="44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</row>
    <row r="1594" spans="1:23" ht="13.2" x14ac:dyDescent="0.25">
      <c r="A1594" s="124"/>
      <c r="B1594" s="65"/>
      <c r="C1594" s="44"/>
      <c r="D1594" s="44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</row>
    <row r="1595" spans="1:23" ht="13.2" x14ac:dyDescent="0.25">
      <c r="A1595" s="124"/>
      <c r="B1595" s="65"/>
      <c r="C1595" s="44"/>
      <c r="D1595" s="44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</row>
    <row r="1596" spans="1:23" ht="13.2" x14ac:dyDescent="0.25">
      <c r="A1596" s="124"/>
      <c r="B1596" s="65"/>
      <c r="C1596" s="44"/>
      <c r="D1596" s="44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</row>
    <row r="1597" spans="1:23" ht="13.2" x14ac:dyDescent="0.25">
      <c r="A1597" s="124"/>
      <c r="B1597" s="65"/>
      <c r="C1597" s="44"/>
      <c r="D1597" s="44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</row>
    <row r="1598" spans="1:23" ht="13.2" x14ac:dyDescent="0.25">
      <c r="A1598" s="124"/>
      <c r="B1598" s="65"/>
      <c r="C1598" s="44"/>
      <c r="D1598" s="44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</row>
    <row r="1599" spans="1:23" ht="13.2" x14ac:dyDescent="0.25">
      <c r="A1599" s="124"/>
      <c r="B1599" s="65"/>
      <c r="C1599" s="44"/>
      <c r="D1599" s="44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</row>
    <row r="1600" spans="1:23" ht="13.2" x14ac:dyDescent="0.25">
      <c r="A1600" s="124"/>
      <c r="B1600" s="65"/>
      <c r="C1600" s="44"/>
      <c r="D1600" s="44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</row>
    <row r="1601" spans="1:23" ht="13.2" x14ac:dyDescent="0.25">
      <c r="A1601" s="124"/>
      <c r="B1601" s="65"/>
      <c r="C1601" s="44"/>
      <c r="D1601" s="44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</row>
    <row r="1602" spans="1:23" ht="13.2" x14ac:dyDescent="0.25">
      <c r="A1602" s="124"/>
      <c r="B1602" s="65"/>
      <c r="C1602" s="44"/>
      <c r="D1602" s="44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</row>
    <row r="1603" spans="1:23" ht="13.2" x14ac:dyDescent="0.25">
      <c r="A1603" s="124"/>
      <c r="B1603" s="65"/>
      <c r="C1603" s="44"/>
      <c r="D1603" s="44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</row>
    <row r="1604" spans="1:23" ht="13.2" x14ac:dyDescent="0.25">
      <c r="A1604" s="124"/>
      <c r="B1604" s="65"/>
      <c r="C1604" s="44"/>
      <c r="D1604" s="44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</row>
    <row r="1605" spans="1:23" ht="13.2" x14ac:dyDescent="0.25">
      <c r="A1605" s="124"/>
      <c r="B1605" s="65"/>
      <c r="C1605" s="44"/>
      <c r="D1605" s="44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</row>
    <row r="1606" spans="1:23" ht="13.2" x14ac:dyDescent="0.25">
      <c r="A1606" s="124"/>
      <c r="B1606" s="65"/>
      <c r="C1606" s="44"/>
      <c r="D1606" s="44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</row>
    <row r="1607" spans="1:23" ht="13.2" x14ac:dyDescent="0.25">
      <c r="A1607" s="124"/>
      <c r="B1607" s="65"/>
      <c r="C1607" s="44"/>
      <c r="D1607" s="44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</row>
    <row r="1608" spans="1:23" ht="13.2" x14ac:dyDescent="0.25">
      <c r="A1608" s="124"/>
      <c r="B1608" s="65"/>
      <c r="C1608" s="44"/>
      <c r="D1608" s="44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</row>
    <row r="1609" spans="1:23" ht="13.2" x14ac:dyDescent="0.25">
      <c r="A1609" s="124"/>
      <c r="B1609" s="65"/>
      <c r="C1609" s="44"/>
      <c r="D1609" s="44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</row>
    <row r="1610" spans="1:23" ht="13.2" x14ac:dyDescent="0.25">
      <c r="A1610" s="124"/>
      <c r="B1610" s="65"/>
      <c r="C1610" s="44"/>
      <c r="D1610" s="44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</row>
    <row r="1611" spans="1:23" ht="13.2" x14ac:dyDescent="0.25">
      <c r="A1611" s="124"/>
      <c r="B1611" s="65"/>
      <c r="C1611" s="44"/>
      <c r="D1611" s="44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</row>
    <row r="1612" spans="1:23" ht="13.2" x14ac:dyDescent="0.25">
      <c r="A1612" s="124"/>
      <c r="B1612" s="65"/>
      <c r="C1612" s="44"/>
      <c r="D1612" s="44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</row>
    <row r="1613" spans="1:23" ht="13.2" x14ac:dyDescent="0.25">
      <c r="A1613" s="124"/>
      <c r="B1613" s="65"/>
      <c r="C1613" s="44"/>
      <c r="D1613" s="44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</row>
    <row r="1614" spans="1:23" ht="13.2" x14ac:dyDescent="0.25">
      <c r="A1614" s="124"/>
      <c r="B1614" s="65"/>
      <c r="C1614" s="44"/>
      <c r="D1614" s="44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</row>
    <row r="1615" spans="1:23" ht="13.2" x14ac:dyDescent="0.25">
      <c r="A1615" s="124"/>
      <c r="B1615" s="65"/>
      <c r="C1615" s="44"/>
      <c r="D1615" s="44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</row>
    <row r="1616" spans="1:23" ht="13.2" x14ac:dyDescent="0.25">
      <c r="A1616" s="124"/>
      <c r="B1616" s="65"/>
      <c r="C1616" s="44"/>
      <c r="D1616" s="44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</row>
    <row r="1617" spans="1:23" ht="13.2" x14ac:dyDescent="0.25">
      <c r="A1617" s="124"/>
      <c r="B1617" s="65"/>
      <c r="C1617" s="44"/>
      <c r="D1617" s="44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</row>
    <row r="1618" spans="1:23" ht="13.2" x14ac:dyDescent="0.25">
      <c r="A1618" s="124"/>
      <c r="B1618" s="65"/>
      <c r="C1618" s="44"/>
      <c r="D1618" s="44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</row>
    <row r="1619" spans="1:23" ht="13.2" x14ac:dyDescent="0.25">
      <c r="A1619" s="124"/>
      <c r="B1619" s="65"/>
      <c r="C1619" s="44"/>
      <c r="D1619" s="44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</row>
    <row r="1620" spans="1:23" ht="13.2" x14ac:dyDescent="0.25">
      <c r="A1620" s="124"/>
      <c r="B1620" s="65"/>
      <c r="C1620" s="44"/>
      <c r="D1620" s="44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</row>
    <row r="1621" spans="1:23" ht="13.2" x14ac:dyDescent="0.25">
      <c r="A1621" s="124"/>
      <c r="B1621" s="65"/>
      <c r="C1621" s="44"/>
      <c r="D1621" s="44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</row>
    <row r="1622" spans="1:23" ht="13.2" x14ac:dyDescent="0.25">
      <c r="A1622" s="124"/>
      <c r="B1622" s="65"/>
      <c r="C1622" s="44"/>
      <c r="D1622" s="44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</row>
    <row r="1623" spans="1:23" ht="13.2" x14ac:dyDescent="0.25">
      <c r="A1623" s="124"/>
      <c r="B1623" s="65"/>
      <c r="C1623" s="44"/>
      <c r="D1623" s="44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</row>
    <row r="1624" spans="1:23" ht="13.2" x14ac:dyDescent="0.25">
      <c r="A1624" s="124"/>
      <c r="B1624" s="65"/>
      <c r="C1624" s="44"/>
      <c r="D1624" s="44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</row>
    <row r="1625" spans="1:23" ht="13.2" x14ac:dyDescent="0.25">
      <c r="A1625" s="124"/>
      <c r="B1625" s="65"/>
      <c r="C1625" s="44"/>
      <c r="D1625" s="44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</row>
    <row r="1626" spans="1:23" ht="13.2" x14ac:dyDescent="0.25">
      <c r="A1626" s="124"/>
      <c r="B1626" s="65"/>
      <c r="C1626" s="44"/>
      <c r="D1626" s="44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</row>
    <row r="1627" spans="1:23" ht="13.2" x14ac:dyDescent="0.25">
      <c r="A1627" s="124"/>
      <c r="B1627" s="65"/>
      <c r="C1627" s="44"/>
      <c r="D1627" s="44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</row>
    <row r="1628" spans="1:23" ht="13.2" x14ac:dyDescent="0.25">
      <c r="A1628" s="124"/>
      <c r="B1628" s="65"/>
      <c r="C1628" s="44"/>
      <c r="D1628" s="44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</row>
    <row r="1629" spans="1:23" ht="13.2" x14ac:dyDescent="0.25">
      <c r="A1629" s="124"/>
      <c r="B1629" s="65"/>
      <c r="C1629" s="44"/>
      <c r="D1629" s="44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</row>
    <row r="1630" spans="1:23" ht="13.2" x14ac:dyDescent="0.25">
      <c r="A1630" s="124"/>
      <c r="B1630" s="65"/>
      <c r="C1630" s="44"/>
      <c r="D1630" s="44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</row>
    <row r="1631" spans="1:23" ht="13.2" x14ac:dyDescent="0.25">
      <c r="A1631" s="124"/>
      <c r="B1631" s="65"/>
      <c r="C1631" s="44"/>
      <c r="D1631" s="44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</row>
    <row r="1632" spans="1:23" ht="13.2" x14ac:dyDescent="0.25">
      <c r="A1632" s="124"/>
      <c r="B1632" s="65"/>
      <c r="C1632" s="44"/>
      <c r="D1632" s="44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</row>
    <row r="1633" spans="1:23" ht="13.2" x14ac:dyDescent="0.25">
      <c r="A1633" s="124"/>
      <c r="B1633" s="65"/>
      <c r="C1633" s="44"/>
      <c r="D1633" s="44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</row>
    <row r="1634" spans="1:23" ht="13.2" x14ac:dyDescent="0.25">
      <c r="A1634" s="124"/>
      <c r="B1634" s="65"/>
      <c r="C1634" s="44"/>
      <c r="D1634" s="44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</row>
    <row r="1635" spans="1:23" ht="13.2" x14ac:dyDescent="0.25">
      <c r="A1635" s="124"/>
      <c r="B1635" s="65"/>
      <c r="C1635" s="44"/>
      <c r="D1635" s="44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</row>
    <row r="1636" spans="1:23" ht="13.2" x14ac:dyDescent="0.25">
      <c r="A1636" s="124"/>
      <c r="B1636" s="65"/>
      <c r="C1636" s="44"/>
      <c r="D1636" s="44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</row>
    <row r="1637" spans="1:23" ht="13.2" x14ac:dyDescent="0.25">
      <c r="A1637" s="124"/>
      <c r="B1637" s="65"/>
      <c r="C1637" s="44"/>
      <c r="D1637" s="44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</row>
    <row r="1638" spans="1:23" ht="13.2" x14ac:dyDescent="0.25">
      <c r="A1638" s="124"/>
      <c r="B1638" s="65"/>
      <c r="C1638" s="44"/>
      <c r="D1638" s="44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</row>
    <row r="1639" spans="1:23" ht="13.2" x14ac:dyDescent="0.25">
      <c r="A1639" s="124"/>
      <c r="B1639" s="65"/>
      <c r="C1639" s="44"/>
      <c r="D1639" s="44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</row>
    <row r="1640" spans="1:23" ht="13.2" x14ac:dyDescent="0.25">
      <c r="A1640" s="124"/>
      <c r="B1640" s="65"/>
      <c r="C1640" s="44"/>
      <c r="D1640" s="44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</row>
    <row r="1641" spans="1:23" ht="13.2" x14ac:dyDescent="0.25">
      <c r="A1641" s="124"/>
      <c r="B1641" s="65"/>
      <c r="C1641" s="44"/>
      <c r="D1641" s="44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</row>
    <row r="1642" spans="1:23" ht="13.2" x14ac:dyDescent="0.25">
      <c r="A1642" s="124"/>
      <c r="B1642" s="65"/>
      <c r="C1642" s="44"/>
      <c r="D1642" s="44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</row>
    <row r="1643" spans="1:23" ht="13.2" x14ac:dyDescent="0.25">
      <c r="A1643" s="124"/>
      <c r="B1643" s="65"/>
      <c r="C1643" s="44"/>
      <c r="D1643" s="44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</row>
    <row r="1644" spans="1:23" ht="13.2" x14ac:dyDescent="0.25">
      <c r="A1644" s="124"/>
      <c r="B1644" s="65"/>
      <c r="C1644" s="44"/>
      <c r="D1644" s="44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</row>
    <row r="1645" spans="1:23" ht="13.2" x14ac:dyDescent="0.25">
      <c r="A1645" s="124"/>
      <c r="B1645" s="65"/>
      <c r="C1645" s="44"/>
      <c r="D1645" s="44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</row>
    <row r="1646" spans="1:23" ht="13.2" x14ac:dyDescent="0.25">
      <c r="A1646" s="124"/>
      <c r="B1646" s="65"/>
      <c r="C1646" s="44"/>
      <c r="D1646" s="44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</row>
    <row r="1647" spans="1:23" ht="13.2" x14ac:dyDescent="0.25">
      <c r="A1647" s="124"/>
      <c r="B1647" s="65"/>
      <c r="C1647" s="44"/>
      <c r="D1647" s="44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</row>
    <row r="1648" spans="1:23" ht="13.2" x14ac:dyDescent="0.25">
      <c r="A1648" s="124"/>
      <c r="B1648" s="65"/>
      <c r="C1648" s="44"/>
      <c r="D1648" s="44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</row>
    <row r="1649" spans="1:23" ht="13.2" x14ac:dyDescent="0.25">
      <c r="A1649" s="124"/>
      <c r="B1649" s="65"/>
      <c r="C1649" s="44"/>
      <c r="D1649" s="44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</row>
    <row r="1650" spans="1:23" ht="13.2" x14ac:dyDescent="0.25">
      <c r="A1650" s="124"/>
      <c r="B1650" s="65"/>
      <c r="C1650" s="44"/>
      <c r="D1650" s="44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</row>
    <row r="1651" spans="1:23" ht="13.2" x14ac:dyDescent="0.25">
      <c r="A1651" s="124"/>
      <c r="B1651" s="65"/>
      <c r="C1651" s="44"/>
      <c r="D1651" s="44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</row>
    <row r="1652" spans="1:23" ht="13.2" x14ac:dyDescent="0.25">
      <c r="A1652" s="124"/>
      <c r="B1652" s="65"/>
      <c r="C1652" s="44"/>
      <c r="D1652" s="44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</row>
    <row r="1653" spans="1:23" ht="13.2" x14ac:dyDescent="0.25">
      <c r="A1653" s="124"/>
      <c r="B1653" s="65"/>
      <c r="C1653" s="44"/>
      <c r="D1653" s="44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</row>
    <row r="1654" spans="1:23" ht="13.2" x14ac:dyDescent="0.25">
      <c r="A1654" s="124"/>
      <c r="B1654" s="65"/>
      <c r="C1654" s="44"/>
      <c r="D1654" s="44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</row>
    <row r="1655" spans="1:23" ht="13.2" x14ac:dyDescent="0.25">
      <c r="A1655" s="124"/>
      <c r="B1655" s="65"/>
      <c r="C1655" s="44"/>
      <c r="D1655" s="44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</row>
    <row r="1656" spans="1:23" ht="13.2" x14ac:dyDescent="0.25">
      <c r="A1656" s="124"/>
      <c r="B1656" s="65"/>
      <c r="C1656" s="44"/>
      <c r="D1656" s="44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</row>
    <row r="1657" spans="1:23" ht="13.2" x14ac:dyDescent="0.25">
      <c r="A1657" s="124"/>
      <c r="B1657" s="65"/>
      <c r="C1657" s="44"/>
      <c r="D1657" s="44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</row>
    <row r="1658" spans="1:23" ht="13.2" x14ac:dyDescent="0.25">
      <c r="A1658" s="124"/>
      <c r="B1658" s="65"/>
      <c r="C1658" s="44"/>
      <c r="D1658" s="44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</row>
    <row r="1659" spans="1:23" ht="13.2" x14ac:dyDescent="0.25">
      <c r="A1659" s="124"/>
      <c r="B1659" s="65"/>
      <c r="C1659" s="44"/>
      <c r="D1659" s="44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</row>
    <row r="1660" spans="1:23" ht="13.2" x14ac:dyDescent="0.25">
      <c r="A1660" s="124"/>
      <c r="B1660" s="65"/>
      <c r="C1660" s="44"/>
      <c r="D1660" s="44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</row>
    <row r="1661" spans="1:23" ht="13.2" x14ac:dyDescent="0.25">
      <c r="A1661" s="124"/>
      <c r="B1661" s="65"/>
      <c r="C1661" s="44"/>
      <c r="D1661" s="44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</row>
    <row r="1662" spans="1:23" ht="13.2" x14ac:dyDescent="0.25">
      <c r="A1662" s="124"/>
      <c r="B1662" s="65"/>
      <c r="C1662" s="44"/>
      <c r="D1662" s="44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</row>
    <row r="1663" spans="1:23" ht="13.2" x14ac:dyDescent="0.25">
      <c r="A1663" s="124"/>
      <c r="B1663" s="65"/>
      <c r="C1663" s="44"/>
      <c r="D1663" s="44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</row>
    <row r="1664" spans="1:23" ht="13.2" x14ac:dyDescent="0.25">
      <c r="A1664" s="124"/>
      <c r="B1664" s="65"/>
      <c r="C1664" s="44"/>
      <c r="D1664" s="44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</row>
    <row r="1665" spans="1:23" ht="13.2" x14ac:dyDescent="0.25">
      <c r="A1665" s="124"/>
      <c r="B1665" s="65"/>
      <c r="C1665" s="44"/>
      <c r="D1665" s="44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</row>
    <row r="1666" spans="1:23" ht="13.2" x14ac:dyDescent="0.25">
      <c r="A1666" s="124"/>
      <c r="B1666" s="65"/>
      <c r="C1666" s="44"/>
      <c r="D1666" s="44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</row>
    <row r="1667" spans="1:23" ht="13.2" x14ac:dyDescent="0.25">
      <c r="A1667" s="124"/>
      <c r="B1667" s="65"/>
      <c r="C1667" s="44"/>
      <c r="D1667" s="44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</row>
    <row r="1668" spans="1:23" ht="13.2" x14ac:dyDescent="0.25">
      <c r="A1668" s="124"/>
      <c r="B1668" s="65"/>
      <c r="C1668" s="44"/>
      <c r="D1668" s="44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</row>
    <row r="1669" spans="1:23" ht="13.2" x14ac:dyDescent="0.25">
      <c r="A1669" s="124"/>
      <c r="B1669" s="65"/>
      <c r="C1669" s="44"/>
      <c r="D1669" s="44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</row>
    <row r="1670" spans="1:23" ht="13.2" x14ac:dyDescent="0.25">
      <c r="A1670" s="124"/>
      <c r="B1670" s="65"/>
      <c r="C1670" s="44"/>
      <c r="D1670" s="44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</row>
    <row r="1671" spans="1:23" ht="13.2" x14ac:dyDescent="0.25">
      <c r="A1671" s="124"/>
      <c r="B1671" s="65"/>
      <c r="C1671" s="44"/>
      <c r="D1671" s="44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</row>
    <row r="1672" spans="1:23" ht="13.2" x14ac:dyDescent="0.25">
      <c r="A1672" s="124"/>
      <c r="B1672" s="65"/>
      <c r="C1672" s="44"/>
      <c r="D1672" s="44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</row>
    <row r="1673" spans="1:23" ht="13.2" x14ac:dyDescent="0.25">
      <c r="A1673" s="124"/>
      <c r="B1673" s="65"/>
      <c r="C1673" s="44"/>
      <c r="D1673" s="44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</row>
    <row r="1674" spans="1:23" ht="13.2" x14ac:dyDescent="0.25">
      <c r="A1674" s="124"/>
      <c r="B1674" s="65"/>
      <c r="C1674" s="44"/>
      <c r="D1674" s="44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</row>
    <row r="1675" spans="1:23" ht="13.2" x14ac:dyDescent="0.25">
      <c r="A1675" s="124"/>
      <c r="B1675" s="65"/>
      <c r="C1675" s="44"/>
      <c r="D1675" s="44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</row>
    <row r="1676" spans="1:23" ht="13.2" x14ac:dyDescent="0.25">
      <c r="A1676" s="124"/>
      <c r="B1676" s="65"/>
      <c r="C1676" s="44"/>
      <c r="D1676" s="44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</row>
    <row r="1677" spans="1:23" ht="13.2" x14ac:dyDescent="0.25">
      <c r="A1677" s="124"/>
      <c r="B1677" s="65"/>
      <c r="C1677" s="44"/>
      <c r="D1677" s="44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</row>
    <row r="1678" spans="1:23" ht="13.2" x14ac:dyDescent="0.25">
      <c r="A1678" s="124"/>
      <c r="B1678" s="65"/>
      <c r="C1678" s="44"/>
      <c r="D1678" s="44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</row>
    <row r="1679" spans="1:23" ht="13.2" x14ac:dyDescent="0.25">
      <c r="A1679" s="124"/>
      <c r="B1679" s="65"/>
      <c r="C1679" s="44"/>
      <c r="D1679" s="44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</row>
    <row r="1680" spans="1:23" ht="13.2" x14ac:dyDescent="0.25">
      <c r="A1680" s="124"/>
      <c r="B1680" s="65"/>
      <c r="C1680" s="44"/>
      <c r="D1680" s="44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</row>
    <row r="1681" spans="1:23" ht="13.2" x14ac:dyDescent="0.25">
      <c r="A1681" s="124"/>
      <c r="B1681" s="65"/>
      <c r="C1681" s="44"/>
      <c r="D1681" s="44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</row>
    <row r="1682" spans="1:23" ht="13.2" x14ac:dyDescent="0.25">
      <c r="A1682" s="124"/>
      <c r="B1682" s="65"/>
      <c r="C1682" s="44"/>
      <c r="D1682" s="44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</row>
    <row r="1683" spans="1:23" ht="13.2" x14ac:dyDescent="0.25">
      <c r="A1683" s="124"/>
      <c r="B1683" s="65"/>
      <c r="C1683" s="44"/>
      <c r="D1683" s="44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</row>
    <row r="1684" spans="1:23" ht="13.2" x14ac:dyDescent="0.25">
      <c r="A1684" s="124"/>
      <c r="B1684" s="65"/>
      <c r="C1684" s="44"/>
      <c r="D1684" s="44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</row>
    <row r="1685" spans="1:23" ht="13.2" x14ac:dyDescent="0.25">
      <c r="A1685" s="124"/>
      <c r="B1685" s="65"/>
      <c r="C1685" s="44"/>
      <c r="D1685" s="44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</row>
    <row r="1686" spans="1:23" ht="13.2" x14ac:dyDescent="0.25">
      <c r="A1686" s="124"/>
      <c r="B1686" s="65"/>
      <c r="C1686" s="44"/>
      <c r="D1686" s="44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</row>
    <row r="1687" spans="1:23" ht="13.2" x14ac:dyDescent="0.25">
      <c r="A1687" s="124"/>
      <c r="B1687" s="65"/>
      <c r="C1687" s="44"/>
      <c r="D1687" s="44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</row>
    <row r="1688" spans="1:23" ht="13.2" x14ac:dyDescent="0.25">
      <c r="A1688" s="124"/>
      <c r="B1688" s="65"/>
      <c r="C1688" s="44"/>
      <c r="D1688" s="44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</row>
    <row r="1689" spans="1:23" ht="13.2" x14ac:dyDescent="0.25">
      <c r="A1689" s="124"/>
      <c r="B1689" s="65"/>
      <c r="C1689" s="44"/>
      <c r="D1689" s="44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</row>
    <row r="1690" spans="1:23" ht="13.2" x14ac:dyDescent="0.25">
      <c r="A1690" s="124"/>
      <c r="B1690" s="65"/>
      <c r="C1690" s="44"/>
      <c r="D1690" s="44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</row>
    <row r="1691" spans="1:23" ht="13.2" x14ac:dyDescent="0.25">
      <c r="A1691" s="124"/>
      <c r="B1691" s="65"/>
      <c r="C1691" s="44"/>
      <c r="D1691" s="44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</row>
    <row r="1692" spans="1:23" ht="13.2" x14ac:dyDescent="0.25">
      <c r="A1692" s="124"/>
      <c r="B1692" s="65"/>
      <c r="C1692" s="44"/>
      <c r="D1692" s="44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</row>
    <row r="1693" spans="1:23" ht="13.2" x14ac:dyDescent="0.25">
      <c r="A1693" s="124"/>
      <c r="B1693" s="65"/>
      <c r="C1693" s="44"/>
      <c r="D1693" s="44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</row>
    <row r="1694" spans="1:23" ht="13.2" x14ac:dyDescent="0.25">
      <c r="A1694" s="124"/>
      <c r="B1694" s="65"/>
      <c r="C1694" s="44"/>
      <c r="D1694" s="44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</row>
    <row r="1695" spans="1:23" ht="13.2" x14ac:dyDescent="0.25">
      <c r="A1695" s="124"/>
      <c r="B1695" s="65"/>
      <c r="C1695" s="44"/>
      <c r="D1695" s="44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</row>
    <row r="1696" spans="1:23" ht="13.2" x14ac:dyDescent="0.25">
      <c r="A1696" s="124"/>
      <c r="B1696" s="65"/>
      <c r="C1696" s="44"/>
      <c r="D1696" s="44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</row>
    <row r="1697" spans="1:23" ht="13.2" x14ac:dyDescent="0.25">
      <c r="A1697" s="124"/>
      <c r="B1697" s="65"/>
      <c r="C1697" s="44"/>
      <c r="D1697" s="44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</row>
    <row r="1698" spans="1:23" ht="13.2" x14ac:dyDescent="0.25">
      <c r="A1698" s="124"/>
      <c r="B1698" s="65"/>
      <c r="C1698" s="44"/>
      <c r="D1698" s="44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</row>
    <row r="1699" spans="1:23" ht="13.2" x14ac:dyDescent="0.25">
      <c r="A1699" s="124"/>
      <c r="B1699" s="65"/>
      <c r="C1699" s="44"/>
      <c r="D1699" s="44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</row>
    <row r="1700" spans="1:23" ht="13.2" x14ac:dyDescent="0.25">
      <c r="A1700" s="124"/>
      <c r="B1700" s="65"/>
      <c r="C1700" s="44"/>
      <c r="D1700" s="44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</row>
    <row r="1701" spans="1:23" ht="13.2" x14ac:dyDescent="0.25">
      <c r="A1701" s="124"/>
      <c r="B1701" s="65"/>
      <c r="C1701" s="44"/>
      <c r="D1701" s="44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</row>
    <row r="1702" spans="1:23" ht="13.2" x14ac:dyDescent="0.25">
      <c r="A1702" s="124"/>
      <c r="B1702" s="65"/>
      <c r="C1702" s="44"/>
      <c r="D1702" s="44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</row>
    <row r="1703" spans="1:23" ht="13.2" x14ac:dyDescent="0.25">
      <c r="A1703" s="124"/>
      <c r="B1703" s="65"/>
      <c r="C1703" s="44"/>
      <c r="D1703" s="44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</row>
    <row r="1704" spans="1:23" ht="13.2" x14ac:dyDescent="0.25">
      <c r="A1704" s="124"/>
      <c r="B1704" s="65"/>
      <c r="C1704" s="44"/>
      <c r="D1704" s="44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</row>
    <row r="1705" spans="1:23" ht="13.2" x14ac:dyDescent="0.25">
      <c r="A1705" s="124"/>
      <c r="B1705" s="65"/>
      <c r="C1705" s="44"/>
      <c r="D1705" s="44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</row>
    <row r="1706" spans="1:23" ht="13.2" x14ac:dyDescent="0.25">
      <c r="A1706" s="124"/>
      <c r="B1706" s="65"/>
      <c r="C1706" s="44"/>
      <c r="D1706" s="44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</row>
    <row r="1707" spans="1:23" ht="13.2" x14ac:dyDescent="0.25">
      <c r="A1707" s="124"/>
      <c r="B1707" s="65"/>
      <c r="C1707" s="44"/>
      <c r="D1707" s="44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</row>
    <row r="1708" spans="1:23" ht="13.2" x14ac:dyDescent="0.25">
      <c r="A1708" s="124"/>
      <c r="B1708" s="65"/>
      <c r="C1708" s="44"/>
      <c r="D1708" s="44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</row>
    <row r="1709" spans="1:23" ht="13.2" x14ac:dyDescent="0.25">
      <c r="A1709" s="124"/>
      <c r="B1709" s="65"/>
      <c r="C1709" s="44"/>
      <c r="D1709" s="44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</row>
    <row r="1710" spans="1:23" ht="13.2" x14ac:dyDescent="0.25">
      <c r="A1710" s="124"/>
      <c r="B1710" s="65"/>
      <c r="C1710" s="44"/>
      <c r="D1710" s="44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</row>
    <row r="1711" spans="1:23" ht="13.2" x14ac:dyDescent="0.25">
      <c r="A1711" s="124"/>
      <c r="B1711" s="65"/>
      <c r="C1711" s="44"/>
      <c r="D1711" s="44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</row>
    <row r="1712" spans="1:23" ht="13.2" x14ac:dyDescent="0.25">
      <c r="A1712" s="124"/>
      <c r="B1712" s="65"/>
      <c r="C1712" s="44"/>
      <c r="D1712" s="44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</row>
    <row r="1713" spans="1:23" ht="13.2" x14ac:dyDescent="0.25">
      <c r="A1713" s="124"/>
      <c r="B1713" s="65"/>
      <c r="C1713" s="44"/>
      <c r="D1713" s="44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</row>
    <row r="1714" spans="1:23" ht="13.2" x14ac:dyDescent="0.25">
      <c r="A1714" s="124"/>
      <c r="B1714" s="65"/>
      <c r="C1714" s="44"/>
      <c r="D1714" s="44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</row>
    <row r="1715" spans="1:23" ht="13.2" x14ac:dyDescent="0.25">
      <c r="A1715" s="124"/>
      <c r="B1715" s="65"/>
      <c r="C1715" s="44"/>
      <c r="D1715" s="44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</row>
    <row r="1716" spans="1:23" ht="13.2" x14ac:dyDescent="0.25">
      <c r="A1716" s="124"/>
      <c r="B1716" s="65"/>
      <c r="C1716" s="44"/>
      <c r="D1716" s="44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</row>
    <row r="1717" spans="1:23" ht="13.2" x14ac:dyDescent="0.25">
      <c r="A1717" s="124"/>
      <c r="B1717" s="65"/>
      <c r="C1717" s="44"/>
      <c r="D1717" s="44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</row>
    <row r="1718" spans="1:23" ht="13.2" x14ac:dyDescent="0.25">
      <c r="A1718" s="124"/>
      <c r="B1718" s="65"/>
      <c r="C1718" s="44"/>
      <c r="D1718" s="44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</row>
    <row r="1719" spans="1:23" ht="13.2" x14ac:dyDescent="0.25">
      <c r="A1719" s="124"/>
      <c r="B1719" s="65"/>
      <c r="C1719" s="44"/>
      <c r="D1719" s="44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</row>
    <row r="1720" spans="1:23" ht="13.2" x14ac:dyDescent="0.25">
      <c r="A1720" s="124"/>
      <c r="B1720" s="65"/>
      <c r="C1720" s="44"/>
      <c r="D1720" s="44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</row>
    <row r="1721" spans="1:23" ht="13.2" x14ac:dyDescent="0.25">
      <c r="A1721" s="124"/>
      <c r="B1721" s="65"/>
      <c r="C1721" s="44"/>
      <c r="D1721" s="44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</row>
    <row r="1722" spans="1:23" ht="13.2" x14ac:dyDescent="0.25">
      <c r="A1722" s="124"/>
      <c r="B1722" s="65"/>
      <c r="C1722" s="44"/>
      <c r="D1722" s="44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</row>
    <row r="1723" spans="1:23" ht="13.2" x14ac:dyDescent="0.25">
      <c r="A1723" s="124"/>
      <c r="B1723" s="65"/>
      <c r="C1723" s="44"/>
      <c r="D1723" s="44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</row>
    <row r="1724" spans="1:23" ht="13.2" x14ac:dyDescent="0.25">
      <c r="A1724" s="124"/>
      <c r="B1724" s="65"/>
      <c r="C1724" s="44"/>
      <c r="D1724" s="44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</row>
    <row r="1725" spans="1:23" ht="13.2" x14ac:dyDescent="0.25">
      <c r="A1725" s="124"/>
      <c r="B1725" s="65"/>
      <c r="C1725" s="44"/>
      <c r="D1725" s="44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</row>
    <row r="1726" spans="1:23" ht="13.2" x14ac:dyDescent="0.25">
      <c r="A1726" s="124"/>
      <c r="B1726" s="65"/>
      <c r="C1726" s="44"/>
      <c r="D1726" s="44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</row>
    <row r="1727" spans="1:23" ht="13.2" x14ac:dyDescent="0.25">
      <c r="A1727" s="124"/>
      <c r="B1727" s="65"/>
      <c r="C1727" s="44"/>
      <c r="D1727" s="44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</row>
    <row r="1728" spans="1:23" ht="13.2" x14ac:dyDescent="0.25">
      <c r="A1728" s="124"/>
      <c r="B1728" s="65"/>
      <c r="C1728" s="44"/>
      <c r="D1728" s="44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</row>
    <row r="1729" spans="1:23" ht="13.2" x14ac:dyDescent="0.25">
      <c r="A1729" s="124"/>
      <c r="B1729" s="65"/>
      <c r="C1729" s="44"/>
      <c r="D1729" s="44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</row>
    <row r="1730" spans="1:23" ht="13.2" x14ac:dyDescent="0.25">
      <c r="A1730" s="124"/>
      <c r="B1730" s="65"/>
      <c r="C1730" s="44"/>
      <c r="D1730" s="44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</row>
    <row r="1731" spans="1:23" ht="13.2" x14ac:dyDescent="0.25">
      <c r="A1731" s="124"/>
      <c r="B1731" s="65"/>
      <c r="C1731" s="44"/>
      <c r="D1731" s="44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</row>
    <row r="1732" spans="1:23" ht="13.2" x14ac:dyDescent="0.25">
      <c r="A1732" s="124"/>
      <c r="B1732" s="65"/>
      <c r="C1732" s="44"/>
      <c r="D1732" s="44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</row>
    <row r="1733" spans="1:23" ht="13.2" x14ac:dyDescent="0.25">
      <c r="A1733" s="124"/>
      <c r="B1733" s="65"/>
      <c r="C1733" s="44"/>
      <c r="D1733" s="44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</row>
    <row r="1734" spans="1:23" ht="13.2" x14ac:dyDescent="0.25">
      <c r="A1734" s="124"/>
      <c r="B1734" s="65"/>
      <c r="C1734" s="44"/>
      <c r="D1734" s="44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</row>
    <row r="1735" spans="1:23" ht="13.2" x14ac:dyDescent="0.25">
      <c r="A1735" s="124"/>
      <c r="B1735" s="65"/>
      <c r="C1735" s="44"/>
      <c r="D1735" s="44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</row>
    <row r="1736" spans="1:23" ht="13.2" x14ac:dyDescent="0.25">
      <c r="A1736" s="124"/>
      <c r="B1736" s="65"/>
      <c r="C1736" s="44"/>
      <c r="D1736" s="44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</row>
    <row r="1737" spans="1:23" ht="13.2" x14ac:dyDescent="0.25">
      <c r="A1737" s="124"/>
      <c r="B1737" s="65"/>
      <c r="C1737" s="44"/>
      <c r="D1737" s="44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</row>
    <row r="1738" spans="1:23" ht="13.2" x14ac:dyDescent="0.25">
      <c r="A1738" s="124"/>
      <c r="B1738" s="65"/>
      <c r="C1738" s="44"/>
      <c r="D1738" s="44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</row>
    <row r="1739" spans="1:23" ht="13.2" x14ac:dyDescent="0.25">
      <c r="A1739" s="124"/>
      <c r="B1739" s="65"/>
      <c r="C1739" s="44"/>
      <c r="D1739" s="44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</row>
    <row r="1740" spans="1:23" ht="13.2" x14ac:dyDescent="0.25">
      <c r="A1740" s="124"/>
      <c r="B1740" s="65"/>
      <c r="C1740" s="44"/>
      <c r="D1740" s="44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</row>
    <row r="1741" spans="1:23" ht="13.2" x14ac:dyDescent="0.25">
      <c r="A1741" s="124"/>
      <c r="B1741" s="65"/>
      <c r="C1741" s="44"/>
      <c r="D1741" s="44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</row>
    <row r="1742" spans="1:23" ht="13.2" x14ac:dyDescent="0.25">
      <c r="A1742" s="124"/>
      <c r="B1742" s="65"/>
      <c r="C1742" s="44"/>
      <c r="D1742" s="44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</row>
    <row r="1743" spans="1:23" ht="13.2" x14ac:dyDescent="0.25">
      <c r="A1743" s="124"/>
      <c r="B1743" s="65"/>
      <c r="C1743" s="44"/>
      <c r="D1743" s="44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</row>
    <row r="1744" spans="1:23" ht="13.2" x14ac:dyDescent="0.25">
      <c r="A1744" s="124"/>
      <c r="B1744" s="65"/>
      <c r="C1744" s="44"/>
      <c r="D1744" s="44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</row>
    <row r="1745" spans="1:23" ht="13.2" x14ac:dyDescent="0.25">
      <c r="A1745" s="124"/>
      <c r="B1745" s="65"/>
      <c r="C1745" s="44"/>
      <c r="D1745" s="44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</row>
    <row r="1746" spans="1:23" ht="13.2" x14ac:dyDescent="0.25">
      <c r="A1746" s="124"/>
      <c r="B1746" s="65"/>
      <c r="C1746" s="44"/>
      <c r="D1746" s="44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</row>
    <row r="1747" spans="1:23" ht="13.2" x14ac:dyDescent="0.25">
      <c r="A1747" s="124"/>
      <c r="B1747" s="65"/>
      <c r="C1747" s="44"/>
      <c r="D1747" s="44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</row>
    <row r="1748" spans="1:23" ht="13.2" x14ac:dyDescent="0.25">
      <c r="A1748" s="124"/>
      <c r="B1748" s="65"/>
      <c r="C1748" s="44"/>
      <c r="D1748" s="44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</row>
    <row r="1749" spans="1:23" ht="13.2" x14ac:dyDescent="0.25">
      <c r="A1749" s="124"/>
      <c r="B1749" s="65"/>
      <c r="C1749" s="44"/>
      <c r="D1749" s="44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</row>
    <row r="1750" spans="1:23" ht="13.2" x14ac:dyDescent="0.25">
      <c r="A1750" s="124"/>
      <c r="B1750" s="65"/>
      <c r="C1750" s="44"/>
      <c r="D1750" s="44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</row>
    <row r="1751" spans="1:23" ht="13.2" x14ac:dyDescent="0.25">
      <c r="A1751" s="124"/>
      <c r="B1751" s="65"/>
      <c r="C1751" s="44"/>
      <c r="D1751" s="44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</row>
    <row r="1752" spans="1:23" ht="13.2" x14ac:dyDescent="0.25">
      <c r="A1752" s="124"/>
      <c r="B1752" s="65"/>
      <c r="C1752" s="44"/>
      <c r="D1752" s="44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</row>
    <row r="1753" spans="1:23" ht="13.2" x14ac:dyDescent="0.25">
      <c r="A1753" s="124"/>
      <c r="B1753" s="65"/>
      <c r="C1753" s="44"/>
      <c r="D1753" s="44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</row>
    <row r="1754" spans="1:23" ht="13.2" x14ac:dyDescent="0.25">
      <c r="A1754" s="124"/>
      <c r="B1754" s="65"/>
      <c r="C1754" s="44"/>
      <c r="D1754" s="44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</row>
  </sheetData>
  <hyperlinks>
    <hyperlink ref="B2" r:id="rId1" location="'1'!A1" xr:uid="{00000000-0004-0000-0100-000000000000}"/>
    <hyperlink ref="B3" r:id="rId2" location="'2'!A1" xr:uid="{00000000-0004-0000-0100-000001000000}"/>
    <hyperlink ref="B4" r:id="rId3" location="'3.'!A1" xr:uid="{00000000-0004-0000-0100-000002000000}"/>
    <hyperlink ref="B5" r:id="rId4" location="'4..'!A1" xr:uid="{00000000-0004-0000-0100-000003000000}"/>
    <hyperlink ref="B6" r:id="rId5" location="'5..'!A1" xr:uid="{00000000-0004-0000-0100-000004000000}"/>
    <hyperlink ref="B7" r:id="rId6" location="'6..'!A1" xr:uid="{00000000-0004-0000-0100-000005000000}"/>
    <hyperlink ref="B8" r:id="rId7" location="'7..'!A1" xr:uid="{00000000-0004-0000-0100-000006000000}"/>
    <hyperlink ref="B9" r:id="rId8" location="'8..'!A1" xr:uid="{00000000-0004-0000-0100-000007000000}"/>
    <hyperlink ref="B10" r:id="rId9" location="'9..'!A1" xr:uid="{00000000-0004-0000-0100-000008000000}"/>
    <hyperlink ref="B11" r:id="rId10" location="'10..'!A1" xr:uid="{00000000-0004-0000-0100-000009000000}"/>
    <hyperlink ref="B12" r:id="rId11" location="'11..'!A1" xr:uid="{00000000-0004-0000-0100-00000A000000}"/>
    <hyperlink ref="B13" r:id="rId12" location="'12..'!A1" xr:uid="{00000000-0004-0000-0100-00000B000000}"/>
    <hyperlink ref="B14" r:id="rId13" location="'13..'!A1" xr:uid="{00000000-0004-0000-0100-00000C000000}"/>
    <hyperlink ref="B15" r:id="rId14" location="'13A.'!A1" xr:uid="{00000000-0004-0000-0100-00000D000000}"/>
    <hyperlink ref="B16" r:id="rId15" location="'14..'!A1" xr:uid="{00000000-0004-0000-0100-00000E000000}"/>
    <hyperlink ref="B17" r:id="rId16" location="'15..'!A1" xr:uid="{00000000-0004-0000-0100-00000F000000}"/>
    <hyperlink ref="B18" r:id="rId17" location="'16..'!A1" xr:uid="{00000000-0004-0000-0100-000010000000}"/>
    <hyperlink ref="B19" r:id="rId18" location="'17..'!A1" xr:uid="{00000000-0004-0000-0100-000011000000}"/>
    <hyperlink ref="B20" r:id="rId19" location="'18..'!A1" xr:uid="{00000000-0004-0000-0100-000012000000}"/>
    <hyperlink ref="B21" r:id="rId20" location="'19..'!A1" xr:uid="{00000000-0004-0000-0100-000013000000}"/>
    <hyperlink ref="B22" r:id="rId21" location="'20..'!A1" xr:uid="{00000000-0004-0000-0100-000014000000}"/>
    <hyperlink ref="B23" r:id="rId22" location="'21..'!A1" xr:uid="{00000000-0004-0000-0100-000015000000}"/>
    <hyperlink ref="B24" r:id="rId23" location="'22..'!A1" xr:uid="{00000000-0004-0000-0100-000016000000}"/>
    <hyperlink ref="B25" r:id="rId24" location="'23..'!A1" xr:uid="{00000000-0004-0000-0100-000017000000}"/>
    <hyperlink ref="B26" r:id="rId25" location="'24..'!A1" xr:uid="{00000000-0004-0000-0100-000018000000}"/>
    <hyperlink ref="B27" r:id="rId26" location="'24A..'!A1" xr:uid="{00000000-0004-0000-0100-000019000000}"/>
    <hyperlink ref="B28" r:id="rId27" location="'25..'!A1" xr:uid="{00000000-0004-0000-0100-00001A000000}"/>
    <hyperlink ref="B29" r:id="rId28" location="'26..'!A1" xr:uid="{00000000-0004-0000-0100-00001B000000}"/>
    <hyperlink ref="B30" r:id="rId29" location="'27..'!A1" xr:uid="{00000000-0004-0000-0100-00001C000000}"/>
    <hyperlink ref="B31" r:id="rId30" location="'28..'!A1" xr:uid="{00000000-0004-0000-0100-00001D000000}"/>
    <hyperlink ref="B32" r:id="rId31" location="'29..'!A1" xr:uid="{00000000-0004-0000-0100-00001E000000}"/>
    <hyperlink ref="B33" r:id="rId32" location="'30..'!A1" xr:uid="{00000000-0004-0000-0100-00001F000000}"/>
    <hyperlink ref="B34" r:id="rId33" location="'31..'!A1" xr:uid="{00000000-0004-0000-0100-000020000000}"/>
    <hyperlink ref="B35" r:id="rId34" location="'32..'!A1" xr:uid="{00000000-0004-0000-0100-000021000000}"/>
    <hyperlink ref="B36" r:id="rId35" location="'33..'!A1" xr:uid="{00000000-0004-0000-0100-000022000000}"/>
    <hyperlink ref="B37" r:id="rId36" location="'34..'!A1" xr:uid="{00000000-0004-0000-0100-000023000000}"/>
    <hyperlink ref="B38" r:id="rId37" location="'35..'!A1" xr:uid="{00000000-0004-0000-0100-000024000000}"/>
    <hyperlink ref="B39" r:id="rId38" location="'36..'!A1" xr:uid="{00000000-0004-0000-0100-000025000000}"/>
    <hyperlink ref="B40" r:id="rId39" location="'37..'!A1" xr:uid="{00000000-0004-0000-0100-000026000000}"/>
    <hyperlink ref="B41" r:id="rId40" location="'38..'!A1" xr:uid="{00000000-0004-0000-0100-000027000000}"/>
    <hyperlink ref="B42" r:id="rId41" location="'39..'!A1" xr:uid="{00000000-0004-0000-0100-000028000000}"/>
    <hyperlink ref="B43" r:id="rId42" location="'40..'!A1" xr:uid="{00000000-0004-0000-0100-000029000000}"/>
    <hyperlink ref="B44" r:id="rId43" location="'41..'!A1" xr:uid="{00000000-0004-0000-0100-00002A000000}"/>
    <hyperlink ref="B45" r:id="rId44" location="GGGG!A1" xr:uid="{00000000-0004-0000-0100-00002B000000}"/>
    <hyperlink ref="B46" r:id="rId45" location="'43..'!A1" xr:uid="{00000000-0004-0000-0100-00002C000000}"/>
    <hyperlink ref="B47" r:id="rId46" location="'44..'!A1" xr:uid="{00000000-0004-0000-0100-00002D000000}"/>
    <hyperlink ref="B50" r:id="rId47" location="'1'!A1" xr:uid="{00000000-0004-0000-0100-00002E000000}"/>
    <hyperlink ref="B51" r:id="rId48" location="'2'!A1" xr:uid="{00000000-0004-0000-0100-00002F000000}"/>
    <hyperlink ref="B52" r:id="rId49" location="'3.'!A1" xr:uid="{00000000-0004-0000-0100-000030000000}"/>
    <hyperlink ref="B53" r:id="rId50" location="'4..'!A1" xr:uid="{00000000-0004-0000-0100-000031000000}"/>
    <hyperlink ref="B54" r:id="rId51" location="'5..'!A1" xr:uid="{00000000-0004-0000-0100-000032000000}"/>
    <hyperlink ref="B55" r:id="rId52" location="'6..'!A1" xr:uid="{00000000-0004-0000-0100-000033000000}"/>
    <hyperlink ref="B56" r:id="rId53" location="'7..'!A1" xr:uid="{00000000-0004-0000-0100-000034000000}"/>
    <hyperlink ref="B57" r:id="rId54" location="'8..'!A1" xr:uid="{00000000-0004-0000-0100-000035000000}"/>
    <hyperlink ref="B58" r:id="rId55" location="'9..'!A1" xr:uid="{00000000-0004-0000-0100-000036000000}"/>
    <hyperlink ref="B59" r:id="rId56" location="'10..'!A1" xr:uid="{00000000-0004-0000-0100-000037000000}"/>
    <hyperlink ref="B60" r:id="rId57" location="'11..'!A1" xr:uid="{00000000-0004-0000-0100-000038000000}"/>
    <hyperlink ref="B61" r:id="rId58" location="'12..'!A1" xr:uid="{00000000-0004-0000-0100-000039000000}"/>
    <hyperlink ref="B62" r:id="rId59" location="'13..'!A1" xr:uid="{00000000-0004-0000-0100-00003A000000}"/>
    <hyperlink ref="B63" r:id="rId60" location="'13A.'!A1" xr:uid="{00000000-0004-0000-0100-00003B000000}"/>
    <hyperlink ref="B64" r:id="rId61" location="'14..'!A1" xr:uid="{00000000-0004-0000-0100-00003C000000}"/>
    <hyperlink ref="B65" r:id="rId62" location="'15..'!A1" xr:uid="{00000000-0004-0000-0100-00003D000000}"/>
    <hyperlink ref="B66" r:id="rId63" location="'16..'!A1" xr:uid="{00000000-0004-0000-0100-00003E000000}"/>
    <hyperlink ref="B67" r:id="rId64" location="'17..'!A1" xr:uid="{00000000-0004-0000-0100-00003F000000}"/>
    <hyperlink ref="B68" r:id="rId65" location="'18..'!A1" xr:uid="{00000000-0004-0000-0100-000040000000}"/>
    <hyperlink ref="B69" r:id="rId66" location="'19..'!A1" xr:uid="{00000000-0004-0000-0100-000041000000}"/>
    <hyperlink ref="B70" r:id="rId67" location="'20..'!A1" xr:uid="{00000000-0004-0000-0100-000042000000}"/>
    <hyperlink ref="B71" r:id="rId68" location="'21..'!A1" xr:uid="{00000000-0004-0000-0100-000043000000}"/>
    <hyperlink ref="B72" r:id="rId69" location="'22..'!A1" xr:uid="{00000000-0004-0000-0100-000044000000}"/>
    <hyperlink ref="B73" r:id="rId70" location="'23..'!A1" xr:uid="{00000000-0004-0000-0100-000045000000}"/>
    <hyperlink ref="B74" r:id="rId71" location="'24..'!A1" xr:uid="{00000000-0004-0000-0100-000046000000}"/>
    <hyperlink ref="B75" r:id="rId72" location="'24A..'!A1" xr:uid="{00000000-0004-0000-0100-000047000000}"/>
    <hyperlink ref="B76" r:id="rId73" location="'25..'!A1" xr:uid="{00000000-0004-0000-0100-000048000000}"/>
    <hyperlink ref="B77" r:id="rId74" location="'26..'!A1" xr:uid="{00000000-0004-0000-0100-000049000000}"/>
    <hyperlink ref="B78" r:id="rId75" location="'27..'!A1" xr:uid="{00000000-0004-0000-0100-00004A000000}"/>
    <hyperlink ref="B79" r:id="rId76" location="'28..'!A1" xr:uid="{00000000-0004-0000-0100-00004B000000}"/>
    <hyperlink ref="B80" r:id="rId77" location="'29..'!A1" xr:uid="{00000000-0004-0000-0100-00004C000000}"/>
    <hyperlink ref="B81" r:id="rId78" location="'30..'!A1" xr:uid="{00000000-0004-0000-0100-00004D000000}"/>
    <hyperlink ref="B82" r:id="rId79" location="'31..'!A1" xr:uid="{00000000-0004-0000-0100-00004E000000}"/>
    <hyperlink ref="B83" r:id="rId80" location="'32..'!A1" xr:uid="{00000000-0004-0000-0100-00004F000000}"/>
    <hyperlink ref="B84" r:id="rId81" location="'33..'!A1" xr:uid="{00000000-0004-0000-0100-000050000000}"/>
    <hyperlink ref="B85" r:id="rId82" location="'34..'!A1" xr:uid="{00000000-0004-0000-0100-000051000000}"/>
    <hyperlink ref="B86" r:id="rId83" location="'35..'!A1" xr:uid="{00000000-0004-0000-0100-000052000000}"/>
    <hyperlink ref="B87" r:id="rId84" location="'36..'!A1" xr:uid="{00000000-0004-0000-0100-000053000000}"/>
    <hyperlink ref="B88" r:id="rId85" location="'37..'!A1" xr:uid="{00000000-0004-0000-0100-000054000000}"/>
    <hyperlink ref="B89" r:id="rId86" location="'38..'!A1" xr:uid="{00000000-0004-0000-0100-000055000000}"/>
    <hyperlink ref="B90" r:id="rId87" location="'39..'!A1" xr:uid="{00000000-0004-0000-0100-000056000000}"/>
    <hyperlink ref="B91" r:id="rId88" location="'40..'!A1" xr:uid="{00000000-0004-0000-0100-000057000000}"/>
    <hyperlink ref="B92" r:id="rId89" location="'41..'!A1" xr:uid="{00000000-0004-0000-0100-000058000000}"/>
    <hyperlink ref="B93" r:id="rId90" location="GGGG!A1" xr:uid="{00000000-0004-0000-0100-000059000000}"/>
    <hyperlink ref="B94" r:id="rId91" location="'43..'!A1" xr:uid="{00000000-0004-0000-0100-00005A000000}"/>
    <hyperlink ref="B95" r:id="rId92" location="'44..'!A1" xr:uid="{00000000-0004-0000-0100-00005B000000}"/>
    <hyperlink ref="B98" r:id="rId93" location="'45..'!A1" xr:uid="{00000000-0004-0000-0100-00005C000000}"/>
    <hyperlink ref="B99" r:id="rId94" location="'46..'!A1" xr:uid="{00000000-0004-0000-0100-00005D000000}"/>
    <hyperlink ref="B100" r:id="rId95" location="'47..'!A1" xr:uid="{00000000-0004-0000-0100-00005E000000}"/>
    <hyperlink ref="B101" r:id="rId96" location="'48..'!A1" xr:uid="{00000000-0004-0000-0100-00005F000000}"/>
    <hyperlink ref="B102" r:id="rId97" location="'49..'!A1" xr:uid="{00000000-0004-0000-0100-000060000000}"/>
    <hyperlink ref="B103" r:id="rId98" location="'50..'!A1" xr:uid="{00000000-0004-0000-0100-000061000000}"/>
    <hyperlink ref="B104" r:id="rId99" location="'51..'!A1" xr:uid="{00000000-0004-0000-0100-000062000000}"/>
    <hyperlink ref="B105" r:id="rId100" location="'52..'!A1" xr:uid="{00000000-0004-0000-0100-000063000000}"/>
    <hyperlink ref="B106" r:id="rId101" location="'53..'!A1" xr:uid="{00000000-0004-0000-0100-000064000000}"/>
    <hyperlink ref="B107" r:id="rId102" location="'54..'!A1" xr:uid="{00000000-0004-0000-0100-000065000000}"/>
    <hyperlink ref="B108" r:id="rId103" location="'55..'!A1" xr:uid="{00000000-0004-0000-0100-000066000000}"/>
    <hyperlink ref="B109" r:id="rId104" location="'56..'!A1" xr:uid="{00000000-0004-0000-0100-000067000000}"/>
    <hyperlink ref="B110" r:id="rId105" location="'57..'!A1" xr:uid="{00000000-0004-0000-0100-000068000000}"/>
    <hyperlink ref="B111" r:id="rId106" location="'58..'!A1" xr:uid="{00000000-0004-0000-0100-000069000000}"/>
    <hyperlink ref="B112" r:id="rId107" location="'59..'!A1" xr:uid="{00000000-0004-0000-0100-00006A000000}"/>
    <hyperlink ref="B113" r:id="rId108" location="'60..'!A1" xr:uid="{00000000-0004-0000-0100-00006B000000}"/>
    <hyperlink ref="B114" r:id="rId109" location="'61..'!A1" xr:uid="{00000000-0004-0000-0100-00006C000000}"/>
    <hyperlink ref="B115" r:id="rId110" location="'62..'!A1" xr:uid="{00000000-0004-0000-0100-00006D000000}"/>
    <hyperlink ref="B116" r:id="rId111" location="'63..'!A1" xr:uid="{00000000-0004-0000-0100-00006E000000}"/>
    <hyperlink ref="B117" r:id="rId112" location="'64..'!A1" xr:uid="{00000000-0004-0000-0100-00006F000000}"/>
    <hyperlink ref="B118" r:id="rId113" location="'65..'!A1" xr:uid="{00000000-0004-0000-0100-000070000000}"/>
    <hyperlink ref="B119" r:id="rId114" location="'66..'!A1" xr:uid="{00000000-0004-0000-0100-000071000000}"/>
    <hyperlink ref="B120" r:id="rId115" location="'67..'!A1" xr:uid="{00000000-0004-0000-0100-000072000000}"/>
    <hyperlink ref="B121" r:id="rId116" location="'68..'!A1" xr:uid="{00000000-0004-0000-0100-000073000000}"/>
    <hyperlink ref="B122" r:id="rId117" location="'69..'!A1" xr:uid="{00000000-0004-0000-0100-000074000000}"/>
    <hyperlink ref="B123" r:id="rId118" location="'70..'!A1" xr:uid="{00000000-0004-0000-0100-000075000000}"/>
    <hyperlink ref="B124" r:id="rId119" location="'71..'!A1" xr:uid="{00000000-0004-0000-0100-000076000000}"/>
    <hyperlink ref="B125" r:id="rId120" location="'72..'!A1" xr:uid="{00000000-0004-0000-0100-000077000000}"/>
    <hyperlink ref="B126" r:id="rId121" location="'73..'!A1" xr:uid="{00000000-0004-0000-0100-000078000000}"/>
    <hyperlink ref="B127" r:id="rId122" location="'74..'!A1" xr:uid="{00000000-0004-0000-0100-000079000000}"/>
    <hyperlink ref="B128" r:id="rId123" location="'75..'!A1" xr:uid="{00000000-0004-0000-0100-00007A000000}"/>
    <hyperlink ref="B129" r:id="rId124" location="'76..'!A1" xr:uid="{00000000-0004-0000-0100-00007B000000}"/>
    <hyperlink ref="B130" r:id="rId125" location="'76A..'!A1" xr:uid="{00000000-0004-0000-0100-00007C000000}"/>
    <hyperlink ref="B131" r:id="rId126" location="'77..'!A1" xr:uid="{00000000-0004-0000-0100-00007D000000}"/>
    <hyperlink ref="B132" r:id="rId127" location="'78..'!A1" xr:uid="{00000000-0004-0000-0100-00007E000000}"/>
    <hyperlink ref="B133" r:id="rId128" location="'79..'!A1" xr:uid="{00000000-0004-0000-0100-00007F000000}"/>
    <hyperlink ref="B134" r:id="rId129" location="'80..'!A1" xr:uid="{00000000-0004-0000-0100-000080000000}"/>
    <hyperlink ref="B135" r:id="rId130" location="'81..'!A1" xr:uid="{00000000-0004-0000-0100-000081000000}"/>
    <hyperlink ref="B136" r:id="rId131" location="'82..'!A1" xr:uid="{00000000-0004-0000-0100-000082000000}"/>
    <hyperlink ref="B137" r:id="rId132" location="'83..'!A1" xr:uid="{00000000-0004-0000-0100-000083000000}"/>
    <hyperlink ref="B138" r:id="rId133" location="'84..'!A1" xr:uid="{00000000-0004-0000-0100-000084000000}"/>
    <hyperlink ref="B139" r:id="rId134" location="'85..'!A1" xr:uid="{00000000-0004-0000-0100-000085000000}"/>
    <hyperlink ref="B140" r:id="rId135" location="'85A.'!A1" xr:uid="{00000000-0004-0000-0100-000086000000}"/>
    <hyperlink ref="B141" r:id="rId136" location="'86..'!A1" xr:uid="{00000000-0004-0000-0100-000087000000}"/>
    <hyperlink ref="B142" r:id="rId137" location="'87..'!A1" xr:uid="{00000000-0004-0000-0100-000088000000}"/>
    <hyperlink ref="B143" r:id="rId138" location="'87A..'!A1" xr:uid="{00000000-0004-0000-0100-000089000000}"/>
    <hyperlink ref="B144" r:id="rId139" location="'88..'!A1" xr:uid="{00000000-0004-0000-0100-00008A000000}"/>
    <hyperlink ref="B145" r:id="rId140" location="'88A..'!A1" xr:uid="{00000000-0004-0000-0100-00008B000000}"/>
    <hyperlink ref="B146" r:id="rId141" location="'89..'!A1" xr:uid="{00000000-0004-0000-0100-00008C000000}"/>
    <hyperlink ref="B149" r:id="rId142" location="'45..'!A1" xr:uid="{00000000-0004-0000-0100-00008D000000}"/>
    <hyperlink ref="B150" r:id="rId143" location="'46..'!A1" xr:uid="{00000000-0004-0000-0100-00008E000000}"/>
    <hyperlink ref="B151" r:id="rId144" location="'47..'!A1" xr:uid="{00000000-0004-0000-0100-00008F000000}"/>
    <hyperlink ref="B152" r:id="rId145" location="'48..'!A1" xr:uid="{00000000-0004-0000-0100-000090000000}"/>
    <hyperlink ref="B153" r:id="rId146" location="'49..'!A1" xr:uid="{00000000-0004-0000-0100-000091000000}"/>
    <hyperlink ref="B154" r:id="rId147" location="'50..'!A1" xr:uid="{00000000-0004-0000-0100-000092000000}"/>
    <hyperlink ref="B155" r:id="rId148" location="'51..'!A1" xr:uid="{00000000-0004-0000-0100-000093000000}"/>
    <hyperlink ref="B156" r:id="rId149" location="'52..'!A1" xr:uid="{00000000-0004-0000-0100-000094000000}"/>
    <hyperlink ref="B157" r:id="rId150" location="'53..'!A1" xr:uid="{00000000-0004-0000-0100-000095000000}"/>
    <hyperlink ref="B158" r:id="rId151" location="'54..'!A1" xr:uid="{00000000-0004-0000-0100-000096000000}"/>
    <hyperlink ref="B159" r:id="rId152" location="'55..'!A1" xr:uid="{00000000-0004-0000-0100-000097000000}"/>
    <hyperlink ref="B160" r:id="rId153" location="'56..'!A1" xr:uid="{00000000-0004-0000-0100-000098000000}"/>
    <hyperlink ref="B161" r:id="rId154" location="'57..'!A1" xr:uid="{00000000-0004-0000-0100-000099000000}"/>
    <hyperlink ref="B162" r:id="rId155" location="'58..'!A1" xr:uid="{00000000-0004-0000-0100-00009A000000}"/>
    <hyperlink ref="B163" r:id="rId156" location="'59..'!A1" xr:uid="{00000000-0004-0000-0100-00009B000000}"/>
    <hyperlink ref="B164" r:id="rId157" location="'60..'!A1" xr:uid="{00000000-0004-0000-0100-00009C000000}"/>
    <hyperlink ref="B165" r:id="rId158" location="'61..'!A1" xr:uid="{00000000-0004-0000-0100-00009D000000}"/>
    <hyperlink ref="B166" r:id="rId159" location="'62..'!A1" xr:uid="{00000000-0004-0000-0100-00009E000000}"/>
    <hyperlink ref="B167" r:id="rId160" location="'63..'!A1" xr:uid="{00000000-0004-0000-0100-00009F000000}"/>
    <hyperlink ref="B168" r:id="rId161" location="'64..'!A1" xr:uid="{00000000-0004-0000-0100-0000A0000000}"/>
    <hyperlink ref="B169" r:id="rId162" location="'65..'!A1" xr:uid="{00000000-0004-0000-0100-0000A1000000}"/>
    <hyperlink ref="B170" r:id="rId163" location="'66..'!A1" xr:uid="{00000000-0004-0000-0100-0000A2000000}"/>
    <hyperlink ref="B171" r:id="rId164" location="'67..'!A1" xr:uid="{00000000-0004-0000-0100-0000A3000000}"/>
    <hyperlink ref="B172" r:id="rId165" location="'68..'!A1" xr:uid="{00000000-0004-0000-0100-0000A4000000}"/>
    <hyperlink ref="B173" r:id="rId166" location="'69..'!A1" xr:uid="{00000000-0004-0000-0100-0000A5000000}"/>
    <hyperlink ref="B174" r:id="rId167" location="'70..'!A1" xr:uid="{00000000-0004-0000-0100-0000A6000000}"/>
    <hyperlink ref="B175" r:id="rId168" location="'71..'!A1" xr:uid="{00000000-0004-0000-0100-0000A7000000}"/>
    <hyperlink ref="B176" r:id="rId169" location="'72..'!A1" xr:uid="{00000000-0004-0000-0100-0000A8000000}"/>
    <hyperlink ref="B177" r:id="rId170" location="'73..'!A1" xr:uid="{00000000-0004-0000-0100-0000A9000000}"/>
    <hyperlink ref="B178" r:id="rId171" location="'74..'!A1" xr:uid="{00000000-0004-0000-0100-0000AA000000}"/>
    <hyperlink ref="B179" r:id="rId172" location="'75..'!A1" xr:uid="{00000000-0004-0000-0100-0000AB000000}"/>
    <hyperlink ref="B180" r:id="rId173" location="'76..'!A1" xr:uid="{00000000-0004-0000-0100-0000AC000000}"/>
    <hyperlink ref="B181" r:id="rId174" location="'76A..'!A1" xr:uid="{00000000-0004-0000-0100-0000AD000000}"/>
    <hyperlink ref="B182" r:id="rId175" location="'77..'!A1" xr:uid="{00000000-0004-0000-0100-0000AE000000}"/>
    <hyperlink ref="B183" r:id="rId176" location="'78..'!A1" xr:uid="{00000000-0004-0000-0100-0000AF000000}"/>
    <hyperlink ref="B184" r:id="rId177" location="'79..'!A1" xr:uid="{00000000-0004-0000-0100-0000B0000000}"/>
    <hyperlink ref="B185" r:id="rId178" location="'80..'!A1" xr:uid="{00000000-0004-0000-0100-0000B1000000}"/>
    <hyperlink ref="B186" r:id="rId179" location="'81..'!A1" xr:uid="{00000000-0004-0000-0100-0000B2000000}"/>
    <hyperlink ref="B187" r:id="rId180" location="'82..'!A1" xr:uid="{00000000-0004-0000-0100-0000B3000000}"/>
    <hyperlink ref="B188" r:id="rId181" location="'83..'!A1" xr:uid="{00000000-0004-0000-0100-0000B4000000}"/>
    <hyperlink ref="B189" r:id="rId182" location="'84..'!A1" xr:uid="{00000000-0004-0000-0100-0000B5000000}"/>
    <hyperlink ref="B190" r:id="rId183" location="'85..'!A1" xr:uid="{00000000-0004-0000-0100-0000B6000000}"/>
    <hyperlink ref="B191" r:id="rId184" location="'85A.'!A1" xr:uid="{00000000-0004-0000-0100-0000B7000000}"/>
    <hyperlink ref="B192" r:id="rId185" location="'86..'!A1" xr:uid="{00000000-0004-0000-0100-0000B8000000}"/>
    <hyperlink ref="B193" r:id="rId186" location="'87..'!A1" xr:uid="{00000000-0004-0000-0100-0000B9000000}"/>
    <hyperlink ref="B194" r:id="rId187" location="'87A..'!A1" xr:uid="{00000000-0004-0000-0100-0000BA000000}"/>
    <hyperlink ref="B195" r:id="rId188" location="'88..'!A1" xr:uid="{00000000-0004-0000-0100-0000BB000000}"/>
    <hyperlink ref="B196" r:id="rId189" location="'88A..'!A1" xr:uid="{00000000-0004-0000-0100-0000BC000000}"/>
    <hyperlink ref="B197" r:id="rId190" location="'89..'!A1" xr:uid="{00000000-0004-0000-0100-0000BD000000}"/>
    <hyperlink ref="B200" r:id="rId191" location="'90..'!A1" xr:uid="{00000000-0004-0000-0100-0000BE000000}"/>
    <hyperlink ref="B201" r:id="rId192" location="'91..'!A1" xr:uid="{00000000-0004-0000-0100-0000BF000000}"/>
    <hyperlink ref="B202" r:id="rId193" location="'91A..'!A1" xr:uid="{00000000-0004-0000-0100-0000C0000000}"/>
    <hyperlink ref="B203" r:id="rId194" location="'92..'!A1" xr:uid="{00000000-0004-0000-0100-0000C1000000}"/>
    <hyperlink ref="B204" r:id="rId195" location="'93..'!A1" xr:uid="{00000000-0004-0000-0100-0000C2000000}"/>
    <hyperlink ref="B205" r:id="rId196" location="'94..'!A1" xr:uid="{00000000-0004-0000-0100-0000C3000000}"/>
    <hyperlink ref="B206" r:id="rId197" location="'95..'!A1" xr:uid="{00000000-0004-0000-0100-0000C4000000}"/>
    <hyperlink ref="B207" r:id="rId198" location="'96..'!A1" xr:uid="{00000000-0004-0000-0100-0000C5000000}"/>
    <hyperlink ref="B208" r:id="rId199" location="'97..'!A1" xr:uid="{00000000-0004-0000-0100-0000C6000000}"/>
    <hyperlink ref="B209" r:id="rId200" location="'98..'!A1" xr:uid="{00000000-0004-0000-0100-0000C7000000}"/>
    <hyperlink ref="B210" r:id="rId201" location="'99..'!A1" xr:uid="{00000000-0004-0000-0100-0000C8000000}"/>
    <hyperlink ref="B211" r:id="rId202" location="'100..'!A1" xr:uid="{00000000-0004-0000-0100-0000C9000000}"/>
    <hyperlink ref="B212" r:id="rId203" location="'101..'!A1" xr:uid="{00000000-0004-0000-0100-0000CA000000}"/>
    <hyperlink ref="B213" r:id="rId204" location="'102..'!A1" xr:uid="{00000000-0004-0000-0100-0000CB000000}"/>
    <hyperlink ref="B214" r:id="rId205" location="'103..'!A1" xr:uid="{00000000-0004-0000-0100-0000CC000000}"/>
    <hyperlink ref="B215" r:id="rId206" location="'104..'!A1" xr:uid="{00000000-0004-0000-0100-0000CD000000}"/>
    <hyperlink ref="B216" r:id="rId207" location="'105..'!A1" xr:uid="{00000000-0004-0000-0100-0000CE000000}"/>
    <hyperlink ref="B217" r:id="rId208" location="'106..'!A1" xr:uid="{00000000-0004-0000-0100-0000CF000000}"/>
    <hyperlink ref="B218" r:id="rId209" location="'107..'!A1" xr:uid="{00000000-0004-0000-0100-0000D0000000}"/>
    <hyperlink ref="B219" r:id="rId210" location="'108..'!A1" xr:uid="{00000000-0004-0000-0100-0000D1000000}"/>
    <hyperlink ref="B220" r:id="rId211" location="'109..'!A1" xr:uid="{00000000-0004-0000-0100-0000D2000000}"/>
    <hyperlink ref="B221" r:id="rId212" location="'110..'!A1" xr:uid="{00000000-0004-0000-0100-0000D3000000}"/>
    <hyperlink ref="B222" r:id="rId213" location="'111..'!A1" xr:uid="{00000000-0004-0000-0100-0000D4000000}"/>
    <hyperlink ref="B223" r:id="rId214" location="'112..'!A1" xr:uid="{00000000-0004-0000-0100-0000D5000000}"/>
    <hyperlink ref="B224" r:id="rId215" location="'113..'!A1" xr:uid="{00000000-0004-0000-0100-0000D6000000}"/>
    <hyperlink ref="B225" r:id="rId216" location="'114..'!A1" xr:uid="{00000000-0004-0000-0100-0000D7000000}"/>
    <hyperlink ref="B226" r:id="rId217" location="'115..'!A1" xr:uid="{00000000-0004-0000-0100-0000D8000000}"/>
    <hyperlink ref="B227" r:id="rId218" location="'116..'!A1" xr:uid="{00000000-0004-0000-0100-0000D9000000}"/>
    <hyperlink ref="B228" r:id="rId219" location="'117..'!A1" xr:uid="{00000000-0004-0000-0100-0000DA000000}"/>
    <hyperlink ref="B229" r:id="rId220" location="'118..'!A1" xr:uid="{00000000-0004-0000-0100-0000DB000000}"/>
    <hyperlink ref="B230" r:id="rId221" location="'119..'!A1" xr:uid="{00000000-0004-0000-0100-0000DC000000}"/>
    <hyperlink ref="B231" r:id="rId222" location="'120..'!A1" xr:uid="{00000000-0004-0000-0100-0000DD000000}"/>
    <hyperlink ref="B232" r:id="rId223" location="'121..'!A1" xr:uid="{00000000-0004-0000-0100-0000DE000000}"/>
    <hyperlink ref="B233" r:id="rId224" location="'122..'!A1" xr:uid="{00000000-0004-0000-0100-0000DF000000}"/>
    <hyperlink ref="B234" r:id="rId225" location="'123..'!A1" xr:uid="{00000000-0004-0000-0100-0000E0000000}"/>
    <hyperlink ref="B235" r:id="rId226" location="'124..'!A1" xr:uid="{00000000-0004-0000-0100-0000E1000000}"/>
    <hyperlink ref="B236" r:id="rId227" location="'125..'!A1" xr:uid="{00000000-0004-0000-0100-0000E2000000}"/>
    <hyperlink ref="B237" r:id="rId228" location="'126..'!A1" xr:uid="{00000000-0004-0000-0100-0000E3000000}"/>
    <hyperlink ref="B238" r:id="rId229" location="'127..'!A1" xr:uid="{00000000-0004-0000-0100-0000E4000000}"/>
    <hyperlink ref="B239" r:id="rId230" location="'128..'!A1" xr:uid="{00000000-0004-0000-0100-0000E5000000}"/>
    <hyperlink ref="B240" r:id="rId231" location="'129..'!A1" xr:uid="{00000000-0004-0000-0100-0000E6000000}"/>
    <hyperlink ref="B241" r:id="rId232" location="'130..'!A1" xr:uid="{00000000-0004-0000-0100-0000E7000000}"/>
    <hyperlink ref="B242" r:id="rId233" location="'131..'!A1" xr:uid="{00000000-0004-0000-0100-0000E8000000}"/>
    <hyperlink ref="B243" r:id="rId234" location="'132..'!A1" xr:uid="{00000000-0004-0000-0100-0000E9000000}"/>
    <hyperlink ref="B244" r:id="rId235" location="'133..'!A1" xr:uid="{00000000-0004-0000-0100-0000EA000000}"/>
    <hyperlink ref="B247" r:id="rId236" location="'90..'!A1" xr:uid="{00000000-0004-0000-0100-0000EB000000}"/>
    <hyperlink ref="B248" r:id="rId237" location="'91..'!A1" xr:uid="{00000000-0004-0000-0100-0000EC000000}"/>
    <hyperlink ref="B249" r:id="rId238" location="'91A..'!A1" xr:uid="{00000000-0004-0000-0100-0000ED000000}"/>
    <hyperlink ref="B250" r:id="rId239" location="'92..'!A1" xr:uid="{00000000-0004-0000-0100-0000EE000000}"/>
    <hyperlink ref="B251" r:id="rId240" location="'93..'!A1" xr:uid="{00000000-0004-0000-0100-0000EF000000}"/>
    <hyperlink ref="B252" r:id="rId241" location="'94..'!A1" xr:uid="{00000000-0004-0000-0100-0000F0000000}"/>
    <hyperlink ref="B253" r:id="rId242" location="'95..'!A1" xr:uid="{00000000-0004-0000-0100-0000F1000000}"/>
    <hyperlink ref="B254" r:id="rId243" location="'96..'!A1" xr:uid="{00000000-0004-0000-0100-0000F2000000}"/>
    <hyperlink ref="B255" r:id="rId244" location="'97..'!A1" xr:uid="{00000000-0004-0000-0100-0000F3000000}"/>
    <hyperlink ref="B256" r:id="rId245" location="'98..'!A1" xr:uid="{00000000-0004-0000-0100-0000F4000000}"/>
    <hyperlink ref="B257" r:id="rId246" location="'99..'!A1" xr:uid="{00000000-0004-0000-0100-0000F5000000}"/>
    <hyperlink ref="B258" r:id="rId247" location="'100..'!A1" xr:uid="{00000000-0004-0000-0100-0000F6000000}"/>
    <hyperlink ref="B259" r:id="rId248" location="'101..'!A1" xr:uid="{00000000-0004-0000-0100-0000F7000000}"/>
    <hyperlink ref="B260" r:id="rId249" location="'102..'!A1" xr:uid="{00000000-0004-0000-0100-0000F8000000}"/>
    <hyperlink ref="B261" r:id="rId250" location="'103..'!A1" xr:uid="{00000000-0004-0000-0100-0000F9000000}"/>
    <hyperlink ref="B262" r:id="rId251" location="'104..'!A1" xr:uid="{00000000-0004-0000-0100-0000FA000000}"/>
    <hyperlink ref="B263" r:id="rId252" location="'105..'!A1" xr:uid="{00000000-0004-0000-0100-0000FB000000}"/>
    <hyperlink ref="B264" r:id="rId253" location="'106..'!A1" xr:uid="{00000000-0004-0000-0100-0000FC000000}"/>
    <hyperlink ref="B265" r:id="rId254" location="'107..'!A1" xr:uid="{00000000-0004-0000-0100-0000FD000000}"/>
    <hyperlink ref="B266" r:id="rId255" location="'108..'!A1" xr:uid="{00000000-0004-0000-0100-0000FE000000}"/>
    <hyperlink ref="B267" r:id="rId256" location="'109..'!A1" xr:uid="{00000000-0004-0000-0100-0000FF000000}"/>
    <hyperlink ref="B268" r:id="rId257" location="'110..'!A1" xr:uid="{00000000-0004-0000-0100-000000010000}"/>
    <hyperlink ref="B269" r:id="rId258" location="'111..'!A1" xr:uid="{00000000-0004-0000-0100-000001010000}"/>
    <hyperlink ref="B270" r:id="rId259" location="'112..'!A1" xr:uid="{00000000-0004-0000-0100-000002010000}"/>
    <hyperlink ref="B271" r:id="rId260" location="'113..'!A1" xr:uid="{00000000-0004-0000-0100-000003010000}"/>
    <hyperlink ref="B272" r:id="rId261" location="'114..'!A1" xr:uid="{00000000-0004-0000-0100-000004010000}"/>
    <hyperlink ref="B273" r:id="rId262" location="'115..'!A1" xr:uid="{00000000-0004-0000-0100-000005010000}"/>
    <hyperlink ref="B274" r:id="rId263" location="'116..'!A1" xr:uid="{00000000-0004-0000-0100-000006010000}"/>
    <hyperlink ref="B275" r:id="rId264" location="'117..'!A1" xr:uid="{00000000-0004-0000-0100-000007010000}"/>
    <hyperlink ref="B276" r:id="rId265" location="'118..'!A1" xr:uid="{00000000-0004-0000-0100-000008010000}"/>
    <hyperlink ref="B277" r:id="rId266" location="'119..'!A1" xr:uid="{00000000-0004-0000-0100-000009010000}"/>
    <hyperlink ref="B278" r:id="rId267" location="'120..'!A1" xr:uid="{00000000-0004-0000-0100-00000A010000}"/>
    <hyperlink ref="B279" r:id="rId268" location="'121..'!A1" xr:uid="{00000000-0004-0000-0100-00000B010000}"/>
    <hyperlink ref="B280" r:id="rId269" location="'122..'!A1" xr:uid="{00000000-0004-0000-0100-00000C010000}"/>
    <hyperlink ref="B281" r:id="rId270" location="'123..'!A1" xr:uid="{00000000-0004-0000-0100-00000D010000}"/>
    <hyperlink ref="B282" r:id="rId271" location="'124..'!A1" xr:uid="{00000000-0004-0000-0100-00000E010000}"/>
    <hyperlink ref="B283" r:id="rId272" location="'125..'!A1" xr:uid="{00000000-0004-0000-0100-00000F010000}"/>
    <hyperlink ref="B284" r:id="rId273" location="'126..'!A1" xr:uid="{00000000-0004-0000-0100-000010010000}"/>
    <hyperlink ref="B285" r:id="rId274" location="'127..'!A1" xr:uid="{00000000-0004-0000-0100-000011010000}"/>
    <hyperlink ref="B286" r:id="rId275" location="'128..'!A1" xr:uid="{00000000-0004-0000-0100-000012010000}"/>
    <hyperlink ref="B287" r:id="rId276" location="'129..'!A1" xr:uid="{00000000-0004-0000-0100-000013010000}"/>
    <hyperlink ref="B288" r:id="rId277" location="'130..'!A1" xr:uid="{00000000-0004-0000-0100-000014010000}"/>
    <hyperlink ref="B289" r:id="rId278" location="'131..'!A1" xr:uid="{00000000-0004-0000-0100-000015010000}"/>
    <hyperlink ref="B290" r:id="rId279" location="'132..'!A1" xr:uid="{00000000-0004-0000-0100-000016010000}"/>
    <hyperlink ref="B291" r:id="rId280" location="'133..'!A1" xr:uid="{00000000-0004-0000-0100-000017010000}"/>
    <hyperlink ref="B294" r:id="rId281" location="'134..'!A1" xr:uid="{00000000-0004-0000-0100-000018010000}"/>
    <hyperlink ref="B295" r:id="rId282" location="'135..'!A1" xr:uid="{00000000-0004-0000-0100-000019010000}"/>
    <hyperlink ref="B296" r:id="rId283" location="'136..'!A1" xr:uid="{00000000-0004-0000-0100-00001A010000}"/>
    <hyperlink ref="B297" r:id="rId284" location="'137..'!A1" xr:uid="{00000000-0004-0000-0100-00001B010000}"/>
    <hyperlink ref="B298" r:id="rId285" location="'138..'!A1" xr:uid="{00000000-0004-0000-0100-00001C010000}"/>
    <hyperlink ref="B299" r:id="rId286" location="'139..'!A1" xr:uid="{00000000-0004-0000-0100-00001D010000}"/>
    <hyperlink ref="B300" r:id="rId287" location="'140..'!A1" xr:uid="{00000000-0004-0000-0100-00001E010000}"/>
    <hyperlink ref="B301" r:id="rId288" location="'141..'!A1" xr:uid="{00000000-0004-0000-0100-00001F010000}"/>
    <hyperlink ref="B302" r:id="rId289" location="'142..'!A1" xr:uid="{00000000-0004-0000-0100-000020010000}"/>
    <hyperlink ref="B303" r:id="rId290" location="'143..'!A1" xr:uid="{00000000-0004-0000-0100-000021010000}"/>
    <hyperlink ref="B304" r:id="rId291" location="'144..'!A1" xr:uid="{00000000-0004-0000-0100-000022010000}"/>
    <hyperlink ref="B305" r:id="rId292" location="'145..'!A1" xr:uid="{00000000-0004-0000-0100-000023010000}"/>
    <hyperlink ref="B306" r:id="rId293" location="'146..'!A1" xr:uid="{00000000-0004-0000-0100-000024010000}"/>
    <hyperlink ref="B307" r:id="rId294" location="'147..'!A1" xr:uid="{00000000-0004-0000-0100-000025010000}"/>
    <hyperlink ref="B308" r:id="rId295" location="'148..'!A1" xr:uid="{00000000-0004-0000-0100-000026010000}"/>
    <hyperlink ref="B309" r:id="rId296" location="'149..'!A1" xr:uid="{00000000-0004-0000-0100-000027010000}"/>
    <hyperlink ref="B310" r:id="rId297" location="'150..'!A1" xr:uid="{00000000-0004-0000-0100-000028010000}"/>
    <hyperlink ref="B311" r:id="rId298" location="'151..'!A1" xr:uid="{00000000-0004-0000-0100-000029010000}"/>
    <hyperlink ref="B312" r:id="rId299" location="'152..'!A1" xr:uid="{00000000-0004-0000-0100-00002A010000}"/>
    <hyperlink ref="B313" r:id="rId300" location="'153..'!A1" xr:uid="{00000000-0004-0000-0100-00002B010000}"/>
    <hyperlink ref="B314" r:id="rId301" location="'154..'!A1" xr:uid="{00000000-0004-0000-0100-00002C010000}"/>
    <hyperlink ref="B315" r:id="rId302" location="'155..'!A1" xr:uid="{00000000-0004-0000-0100-00002D010000}"/>
    <hyperlink ref="B316" r:id="rId303" location="'156..'!A1" xr:uid="{00000000-0004-0000-0100-00002E010000}"/>
    <hyperlink ref="B317" r:id="rId304" location="'157..'!A1" xr:uid="{00000000-0004-0000-0100-00002F010000}"/>
    <hyperlink ref="B318" r:id="rId305" location="'158..'!A1" xr:uid="{00000000-0004-0000-0100-000030010000}"/>
    <hyperlink ref="B319" r:id="rId306" location="'159..'!A1" xr:uid="{00000000-0004-0000-0100-000031010000}"/>
    <hyperlink ref="B320" r:id="rId307" location="'160..'!A1" xr:uid="{00000000-0004-0000-0100-000032010000}"/>
    <hyperlink ref="B321" r:id="rId308" location="'161..'!A1" xr:uid="{00000000-0004-0000-0100-000033010000}"/>
    <hyperlink ref="B322" r:id="rId309" location="'162.'!A1" xr:uid="{00000000-0004-0000-0100-000034010000}"/>
    <hyperlink ref="B323" r:id="rId310" location="'163..'!A1" xr:uid="{00000000-0004-0000-0100-000035010000}"/>
    <hyperlink ref="B324" r:id="rId311" location="'164..'!A1" xr:uid="{00000000-0004-0000-0100-000036010000}"/>
    <hyperlink ref="B325" r:id="rId312" location="'165..'!A1" xr:uid="{00000000-0004-0000-0100-000037010000}"/>
    <hyperlink ref="B326" r:id="rId313" location="'166..'!A1" xr:uid="{00000000-0004-0000-0100-000038010000}"/>
    <hyperlink ref="B327" r:id="rId314" location="'167..'!A1" xr:uid="{00000000-0004-0000-0100-000039010000}"/>
    <hyperlink ref="B328" r:id="rId315" location="'168..'!A1" xr:uid="{00000000-0004-0000-0100-00003A010000}"/>
    <hyperlink ref="B329" r:id="rId316" location="'169..'!A1" xr:uid="{00000000-0004-0000-0100-00003B010000}"/>
    <hyperlink ref="B330" r:id="rId317" location="'170..'!A1" xr:uid="{00000000-0004-0000-0100-00003C010000}"/>
    <hyperlink ref="B331" r:id="rId318" location="'171..'!A1" xr:uid="{00000000-0004-0000-0100-00003D010000}"/>
    <hyperlink ref="B332" r:id="rId319" location="'172..'!A1" xr:uid="{00000000-0004-0000-0100-00003E010000}"/>
    <hyperlink ref="B333" r:id="rId320" location="'173..'!A1" xr:uid="{00000000-0004-0000-0100-00003F010000}"/>
    <hyperlink ref="B334" r:id="rId321" location="'174..'!A1" xr:uid="{00000000-0004-0000-0100-000040010000}"/>
    <hyperlink ref="B335" r:id="rId322" location="'175..'!A1" xr:uid="{00000000-0004-0000-0100-000041010000}"/>
    <hyperlink ref="B336" r:id="rId323" location="'176..'!A1" xr:uid="{00000000-0004-0000-0100-000042010000}"/>
    <hyperlink ref="B337" r:id="rId324" location="'177..'!A1" xr:uid="{00000000-0004-0000-0100-000043010000}"/>
    <hyperlink ref="B338" r:id="rId325" location="'178..'!A1" xr:uid="{00000000-0004-0000-0100-000044010000}"/>
    <hyperlink ref="B339" r:id="rId326" location="'179..'!A1" xr:uid="{00000000-0004-0000-0100-000045010000}"/>
    <hyperlink ref="B342" r:id="rId327" location="'134..'!A1" xr:uid="{00000000-0004-0000-0100-000046010000}"/>
    <hyperlink ref="B343" r:id="rId328" location="'135..'!A1" xr:uid="{00000000-0004-0000-0100-000047010000}"/>
    <hyperlink ref="B344" r:id="rId329" location="'136..'!A1" xr:uid="{00000000-0004-0000-0100-000048010000}"/>
    <hyperlink ref="B345" r:id="rId330" location="'137..'!A1" xr:uid="{00000000-0004-0000-0100-000049010000}"/>
    <hyperlink ref="B346" r:id="rId331" location="'138..'!A1" xr:uid="{00000000-0004-0000-0100-00004A010000}"/>
    <hyperlink ref="B347" r:id="rId332" location="'139..'!A1" xr:uid="{00000000-0004-0000-0100-00004B010000}"/>
    <hyperlink ref="B348" r:id="rId333" location="'140..'!A1" xr:uid="{00000000-0004-0000-0100-00004C010000}"/>
    <hyperlink ref="B349" r:id="rId334" location="'141..'!A1" xr:uid="{00000000-0004-0000-0100-00004D010000}"/>
    <hyperlink ref="B350" r:id="rId335" location="'142..'!A1" xr:uid="{00000000-0004-0000-0100-00004E010000}"/>
    <hyperlink ref="B351" r:id="rId336" location="'143..'!A1" xr:uid="{00000000-0004-0000-0100-00004F010000}"/>
    <hyperlink ref="B352" r:id="rId337" location="'144..'!A1" xr:uid="{00000000-0004-0000-0100-000050010000}"/>
    <hyperlink ref="B353" r:id="rId338" location="'145..'!A1" xr:uid="{00000000-0004-0000-0100-000051010000}"/>
    <hyperlink ref="B354" r:id="rId339" location="'146..'!A1" xr:uid="{00000000-0004-0000-0100-000052010000}"/>
    <hyperlink ref="B355" r:id="rId340" location="'147..'!A1" xr:uid="{00000000-0004-0000-0100-000053010000}"/>
    <hyperlink ref="B356" r:id="rId341" location="'148..'!A1" xr:uid="{00000000-0004-0000-0100-000054010000}"/>
    <hyperlink ref="B357" r:id="rId342" location="'149..'!A1" xr:uid="{00000000-0004-0000-0100-000055010000}"/>
    <hyperlink ref="B358" r:id="rId343" location="'150..'!A1" xr:uid="{00000000-0004-0000-0100-000056010000}"/>
    <hyperlink ref="B359" r:id="rId344" location="'151..'!A1" xr:uid="{00000000-0004-0000-0100-000057010000}"/>
    <hyperlink ref="B360" r:id="rId345" location="'152..'!A1" xr:uid="{00000000-0004-0000-0100-000058010000}"/>
    <hyperlink ref="B361" r:id="rId346" location="'153..'!A1" xr:uid="{00000000-0004-0000-0100-000059010000}"/>
    <hyperlink ref="B362" r:id="rId347" location="'154..'!A1" xr:uid="{00000000-0004-0000-0100-00005A010000}"/>
    <hyperlink ref="B363" r:id="rId348" location="'155..'!A1" xr:uid="{00000000-0004-0000-0100-00005B010000}"/>
    <hyperlink ref="B364" r:id="rId349" location="'156..'!A1" xr:uid="{00000000-0004-0000-0100-00005C010000}"/>
    <hyperlink ref="B365" r:id="rId350" location="'157..'!A1" xr:uid="{00000000-0004-0000-0100-00005D010000}"/>
    <hyperlink ref="B366" r:id="rId351" location="'158..'!A1" xr:uid="{00000000-0004-0000-0100-00005E010000}"/>
    <hyperlink ref="B367" r:id="rId352" location="'159..'!A1" xr:uid="{00000000-0004-0000-0100-00005F010000}"/>
    <hyperlink ref="B368" r:id="rId353" location="'160..'!A1" xr:uid="{00000000-0004-0000-0100-000060010000}"/>
    <hyperlink ref="B369" r:id="rId354" location="'161..'!A1" xr:uid="{00000000-0004-0000-0100-000061010000}"/>
    <hyperlink ref="B370" r:id="rId355" location="'162.'!A1" xr:uid="{00000000-0004-0000-0100-000062010000}"/>
    <hyperlink ref="B371" r:id="rId356" location="'163..'!A1" xr:uid="{00000000-0004-0000-0100-000063010000}"/>
    <hyperlink ref="B372" r:id="rId357" location="'164..'!A1" xr:uid="{00000000-0004-0000-0100-000064010000}"/>
    <hyperlink ref="B373" r:id="rId358" location="'165..'!A1" xr:uid="{00000000-0004-0000-0100-000065010000}"/>
    <hyperlink ref="B374" r:id="rId359" location="'166..'!A1" xr:uid="{00000000-0004-0000-0100-000066010000}"/>
    <hyperlink ref="B375" r:id="rId360" location="'167..'!A1" xr:uid="{00000000-0004-0000-0100-000067010000}"/>
    <hyperlink ref="B376" r:id="rId361" location="'168..'!A1" xr:uid="{00000000-0004-0000-0100-000068010000}"/>
    <hyperlink ref="B377" r:id="rId362" location="'169..'!A1" xr:uid="{00000000-0004-0000-0100-000069010000}"/>
    <hyperlink ref="B378" r:id="rId363" location="'170..'!A1" xr:uid="{00000000-0004-0000-0100-00006A010000}"/>
    <hyperlink ref="B379" r:id="rId364" location="'171..'!A1" xr:uid="{00000000-0004-0000-0100-00006B010000}"/>
    <hyperlink ref="B380" r:id="rId365" location="'172..'!A1" xr:uid="{00000000-0004-0000-0100-00006C010000}"/>
    <hyperlink ref="B381" r:id="rId366" location="'173..'!A1" xr:uid="{00000000-0004-0000-0100-00006D010000}"/>
    <hyperlink ref="B382" r:id="rId367" location="'174..'!A1" xr:uid="{00000000-0004-0000-0100-00006E010000}"/>
    <hyperlink ref="B383" r:id="rId368" location="'175..'!A1" xr:uid="{00000000-0004-0000-0100-00006F010000}"/>
    <hyperlink ref="B384" r:id="rId369" location="'176..'!A1" xr:uid="{00000000-0004-0000-0100-000070010000}"/>
    <hyperlink ref="B385" r:id="rId370" location="'177..'!A1" xr:uid="{00000000-0004-0000-0100-000071010000}"/>
    <hyperlink ref="B386" r:id="rId371" location="'178..'!A1" xr:uid="{00000000-0004-0000-0100-000072010000}"/>
    <hyperlink ref="B387" r:id="rId372" location="'179..'!A1" xr:uid="{00000000-0004-0000-0100-000073010000}"/>
    <hyperlink ref="B390" r:id="rId373" location="'180..'!A1" xr:uid="{00000000-0004-0000-0100-000074010000}"/>
    <hyperlink ref="B391" r:id="rId374" location="'181..'!A1" xr:uid="{00000000-0004-0000-0100-000075010000}"/>
    <hyperlink ref="B392" r:id="rId375" location="'182..'!A1" xr:uid="{00000000-0004-0000-0100-000076010000}"/>
    <hyperlink ref="B393" r:id="rId376" location="'183..'!A1" xr:uid="{00000000-0004-0000-0100-000077010000}"/>
    <hyperlink ref="B394" r:id="rId377" location="'184..'!A1" xr:uid="{00000000-0004-0000-0100-000078010000}"/>
    <hyperlink ref="B395" r:id="rId378" location="'185..'!A1" xr:uid="{00000000-0004-0000-0100-000079010000}"/>
    <hyperlink ref="B396" r:id="rId379" location="'186..'!A1" xr:uid="{00000000-0004-0000-0100-00007A010000}"/>
    <hyperlink ref="B397" r:id="rId380" location="'187..'!A1" xr:uid="{00000000-0004-0000-0100-00007B010000}"/>
    <hyperlink ref="B398" r:id="rId381" location="'188..'!A1" xr:uid="{00000000-0004-0000-0100-00007C010000}"/>
    <hyperlink ref="B399" r:id="rId382" location="'189..'!A1" xr:uid="{00000000-0004-0000-0100-00007D010000}"/>
    <hyperlink ref="B400" r:id="rId383" location="'190..'!A1" xr:uid="{00000000-0004-0000-0100-00007E010000}"/>
    <hyperlink ref="B401" r:id="rId384" location="'191..'!A1" xr:uid="{00000000-0004-0000-0100-00007F010000}"/>
    <hyperlink ref="B402" r:id="rId385" location="'192..'!A1" xr:uid="{00000000-0004-0000-0100-000080010000}"/>
    <hyperlink ref="B403" r:id="rId386" location="'193..'!A1" xr:uid="{00000000-0004-0000-0100-000081010000}"/>
    <hyperlink ref="B404" r:id="rId387" location="'194..'!A1" xr:uid="{00000000-0004-0000-0100-000082010000}"/>
    <hyperlink ref="B405" r:id="rId388" location="'195..'!A1" xr:uid="{00000000-0004-0000-0100-000083010000}"/>
    <hyperlink ref="B406" r:id="rId389" location="'196..'!A1" xr:uid="{00000000-0004-0000-0100-000084010000}"/>
    <hyperlink ref="B407" r:id="rId390" location="'197..'!A1" xr:uid="{00000000-0004-0000-0100-000085010000}"/>
    <hyperlink ref="B408" r:id="rId391" location="'198..'!A1" xr:uid="{00000000-0004-0000-0100-000086010000}"/>
    <hyperlink ref="B409" r:id="rId392" location="'199..'!A1" xr:uid="{00000000-0004-0000-0100-000087010000}"/>
    <hyperlink ref="B410" r:id="rId393" location="'200..'!A1" xr:uid="{00000000-0004-0000-0100-000088010000}"/>
    <hyperlink ref="B411" r:id="rId394" location="'201..'!A1" xr:uid="{00000000-0004-0000-0100-000089010000}"/>
    <hyperlink ref="B412" r:id="rId395" location="'202..'!A1" xr:uid="{00000000-0004-0000-0100-00008A010000}"/>
    <hyperlink ref="B413" r:id="rId396" location="'203..'!A1" xr:uid="{00000000-0004-0000-0100-00008B010000}"/>
    <hyperlink ref="B414" r:id="rId397" location="'204..'!A1" xr:uid="{00000000-0004-0000-0100-00008C010000}"/>
    <hyperlink ref="B415" r:id="rId398" location="'205..'!A1" xr:uid="{00000000-0004-0000-0100-00008D010000}"/>
    <hyperlink ref="B416" r:id="rId399" location="'206..'!A1" xr:uid="{00000000-0004-0000-0100-00008E010000}"/>
    <hyperlink ref="B417" r:id="rId400" location="'207..'!A1" xr:uid="{00000000-0004-0000-0100-00008F010000}"/>
    <hyperlink ref="B418" r:id="rId401" location="'208..'!A1" xr:uid="{00000000-0004-0000-0100-000090010000}"/>
    <hyperlink ref="B419" r:id="rId402" location="'209..'!A1" xr:uid="{00000000-0004-0000-0100-000091010000}"/>
    <hyperlink ref="B420" r:id="rId403" location="'210..'!A1" xr:uid="{00000000-0004-0000-0100-000092010000}"/>
    <hyperlink ref="B421" r:id="rId404" location="'211..'!A1" xr:uid="{00000000-0004-0000-0100-000093010000}"/>
    <hyperlink ref="B422" r:id="rId405" location="'212..'!A1" xr:uid="{00000000-0004-0000-0100-000094010000}"/>
    <hyperlink ref="B423" r:id="rId406" location="'214..'!A1" xr:uid="{00000000-0004-0000-0100-000095010000}"/>
    <hyperlink ref="B424" r:id="rId407" location="'214..'!A1" xr:uid="{00000000-0004-0000-0100-000096010000}"/>
    <hyperlink ref="B425" r:id="rId408" location="'215..'!A1" xr:uid="{00000000-0004-0000-0100-000097010000}"/>
    <hyperlink ref="B426" r:id="rId409" location="'216..'!A1" xr:uid="{00000000-0004-0000-0100-000098010000}"/>
    <hyperlink ref="B427" r:id="rId410" location="'217..'!A1" xr:uid="{00000000-0004-0000-0100-000099010000}"/>
    <hyperlink ref="B428" r:id="rId411" location="'218..'!A1" xr:uid="{00000000-0004-0000-0100-00009A010000}"/>
    <hyperlink ref="B429" r:id="rId412" location="'219..'!A1" xr:uid="{00000000-0004-0000-0100-00009B010000}"/>
    <hyperlink ref="B430" r:id="rId413" location="'220..'!A1" xr:uid="{00000000-0004-0000-0100-00009C010000}"/>
    <hyperlink ref="B431" r:id="rId414" location="'221..'!A1" xr:uid="{00000000-0004-0000-0100-00009D010000}"/>
    <hyperlink ref="B432" r:id="rId415" location="'222..'!A1" xr:uid="{00000000-0004-0000-0100-00009E010000}"/>
    <hyperlink ref="B433" r:id="rId416" location="'223..'!A1" xr:uid="{00000000-0004-0000-0100-00009F010000}"/>
    <hyperlink ref="B434" r:id="rId417" location="'224..'!A1" xr:uid="{00000000-0004-0000-0100-0000A0010000}"/>
    <hyperlink ref="B435" r:id="rId418" location="'225..'!A1" xr:uid="{00000000-0004-0000-0100-0000A1010000}"/>
    <hyperlink ref="B436" r:id="rId419" location="'226..'!A1" xr:uid="{00000000-0004-0000-0100-0000A2010000}"/>
    <hyperlink ref="B439" r:id="rId420" location="'180..'!A1" xr:uid="{00000000-0004-0000-0100-0000A3010000}"/>
    <hyperlink ref="B440" r:id="rId421" location="'181..'!A1" xr:uid="{00000000-0004-0000-0100-0000A4010000}"/>
    <hyperlink ref="B441" r:id="rId422" location="'182..'!A1" xr:uid="{00000000-0004-0000-0100-0000A5010000}"/>
    <hyperlink ref="B442" r:id="rId423" location="'183..'!A1" xr:uid="{00000000-0004-0000-0100-0000A6010000}"/>
    <hyperlink ref="B443" r:id="rId424" location="'184..'!A1" xr:uid="{00000000-0004-0000-0100-0000A7010000}"/>
    <hyperlink ref="B444" r:id="rId425" location="'185..'!A1" xr:uid="{00000000-0004-0000-0100-0000A8010000}"/>
    <hyperlink ref="B445" r:id="rId426" location="'186..'!A1" xr:uid="{00000000-0004-0000-0100-0000A9010000}"/>
    <hyperlink ref="B446" r:id="rId427" location="'187..'!A1" xr:uid="{00000000-0004-0000-0100-0000AA010000}"/>
    <hyperlink ref="B447" r:id="rId428" location="'188..'!A1" xr:uid="{00000000-0004-0000-0100-0000AB010000}"/>
    <hyperlink ref="B448" r:id="rId429" location="'189..'!A1" xr:uid="{00000000-0004-0000-0100-0000AC010000}"/>
    <hyperlink ref="B449" r:id="rId430" location="'190..'!A1" xr:uid="{00000000-0004-0000-0100-0000AD010000}"/>
    <hyperlink ref="B450" r:id="rId431" location="'191..'!A1" xr:uid="{00000000-0004-0000-0100-0000AE010000}"/>
    <hyperlink ref="B451" r:id="rId432" location="'192..'!A1" xr:uid="{00000000-0004-0000-0100-0000AF010000}"/>
    <hyperlink ref="B452" r:id="rId433" location="'193..'!A1" xr:uid="{00000000-0004-0000-0100-0000B0010000}"/>
    <hyperlink ref="B453" r:id="rId434" location="'194..'!A1" xr:uid="{00000000-0004-0000-0100-0000B1010000}"/>
    <hyperlink ref="B454" r:id="rId435" location="'195..'!A1" xr:uid="{00000000-0004-0000-0100-0000B2010000}"/>
    <hyperlink ref="B455" r:id="rId436" location="'196..'!A1" xr:uid="{00000000-0004-0000-0100-0000B3010000}"/>
    <hyperlink ref="B456" r:id="rId437" location="'197..'!A1" xr:uid="{00000000-0004-0000-0100-0000B4010000}"/>
    <hyperlink ref="B457" r:id="rId438" location="'198..'!A1" xr:uid="{00000000-0004-0000-0100-0000B5010000}"/>
    <hyperlink ref="B458" r:id="rId439" location="'199..'!A1" xr:uid="{00000000-0004-0000-0100-0000B6010000}"/>
    <hyperlink ref="B459" r:id="rId440" location="'200..'!A1" xr:uid="{00000000-0004-0000-0100-0000B7010000}"/>
    <hyperlink ref="B460" r:id="rId441" location="'201..'!A1" xr:uid="{00000000-0004-0000-0100-0000B8010000}"/>
    <hyperlink ref="B461" r:id="rId442" location="'202..'!A1" xr:uid="{00000000-0004-0000-0100-0000B9010000}"/>
    <hyperlink ref="B462" r:id="rId443" location="'203..'!A1" xr:uid="{00000000-0004-0000-0100-0000BA010000}"/>
    <hyperlink ref="B463" r:id="rId444" location="'204..'!A1" xr:uid="{00000000-0004-0000-0100-0000BB010000}"/>
    <hyperlink ref="B464" r:id="rId445" location="'205..'!A1" xr:uid="{00000000-0004-0000-0100-0000BC010000}"/>
    <hyperlink ref="B465" r:id="rId446" location="'206..'!A1" xr:uid="{00000000-0004-0000-0100-0000BD010000}"/>
    <hyperlink ref="B466" r:id="rId447" location="'207..'!A1" xr:uid="{00000000-0004-0000-0100-0000BE010000}"/>
    <hyperlink ref="B467" r:id="rId448" location="'208..'!A1" xr:uid="{00000000-0004-0000-0100-0000BF010000}"/>
    <hyperlink ref="B468" r:id="rId449" location="'209..'!A1" xr:uid="{00000000-0004-0000-0100-0000C0010000}"/>
    <hyperlink ref="B469" r:id="rId450" location="'210..'!A1" xr:uid="{00000000-0004-0000-0100-0000C1010000}"/>
    <hyperlink ref="B470" r:id="rId451" location="'211..'!A1" xr:uid="{00000000-0004-0000-0100-0000C2010000}"/>
    <hyperlink ref="B471" r:id="rId452" location="'212..'!A1" xr:uid="{00000000-0004-0000-0100-0000C3010000}"/>
    <hyperlink ref="B472" r:id="rId453" location="'214..'!A1" xr:uid="{00000000-0004-0000-0100-0000C4010000}"/>
    <hyperlink ref="B473" r:id="rId454" location="'214..'!A1" xr:uid="{00000000-0004-0000-0100-0000C5010000}"/>
    <hyperlink ref="B474" r:id="rId455" location="'215..'!A1" xr:uid="{00000000-0004-0000-0100-0000C6010000}"/>
    <hyperlink ref="B475" r:id="rId456" location="'216..'!A1" xr:uid="{00000000-0004-0000-0100-0000C7010000}"/>
    <hyperlink ref="B476" r:id="rId457" location="'217..'!A1" xr:uid="{00000000-0004-0000-0100-0000C8010000}"/>
    <hyperlink ref="B477" r:id="rId458" location="'218..'!A1" xr:uid="{00000000-0004-0000-0100-0000C9010000}"/>
    <hyperlink ref="B478" r:id="rId459" location="'219..'!A1" xr:uid="{00000000-0004-0000-0100-0000CA010000}"/>
    <hyperlink ref="B479" r:id="rId460" location="'220..'!A1" xr:uid="{00000000-0004-0000-0100-0000CB010000}"/>
    <hyperlink ref="B480" r:id="rId461" location="'221..'!A1" xr:uid="{00000000-0004-0000-0100-0000CC010000}"/>
    <hyperlink ref="B481" r:id="rId462" location="'222..'!A1" xr:uid="{00000000-0004-0000-0100-0000CD010000}"/>
    <hyperlink ref="B482" r:id="rId463" location="'223..'!A1" xr:uid="{00000000-0004-0000-0100-0000CE010000}"/>
    <hyperlink ref="B483" r:id="rId464" location="'224..'!A1" xr:uid="{00000000-0004-0000-0100-0000CF010000}"/>
    <hyperlink ref="B484" r:id="rId465" location="'225..'!A1" xr:uid="{00000000-0004-0000-0100-0000D0010000}"/>
    <hyperlink ref="B485" r:id="rId466" location="'226..'!A1" xr:uid="{00000000-0004-0000-0100-0000D1010000}"/>
    <hyperlink ref="B488" r:id="rId467" location="'227..'!A1" xr:uid="{00000000-0004-0000-0100-0000D2010000}"/>
    <hyperlink ref="B489" r:id="rId468" location="'228..'!A1" xr:uid="{00000000-0004-0000-0100-0000D3010000}"/>
    <hyperlink ref="B490" r:id="rId469" location="'229..'!A1" xr:uid="{00000000-0004-0000-0100-0000D4010000}"/>
    <hyperlink ref="B491" r:id="rId470" location="'230..'!A1" xr:uid="{00000000-0004-0000-0100-0000D5010000}"/>
    <hyperlink ref="B492" r:id="rId471" location="'231..'!A1" xr:uid="{00000000-0004-0000-0100-0000D6010000}"/>
    <hyperlink ref="B493" r:id="rId472" location="'232..'!A1" xr:uid="{00000000-0004-0000-0100-0000D7010000}"/>
    <hyperlink ref="B494" r:id="rId473" location="'233..'!A1" xr:uid="{00000000-0004-0000-0100-0000D8010000}"/>
    <hyperlink ref="B495" r:id="rId474" location="'234..'!A1" xr:uid="{00000000-0004-0000-0100-0000D9010000}"/>
    <hyperlink ref="B496" r:id="rId475" location="'235..'!A1" xr:uid="{00000000-0004-0000-0100-0000DA010000}"/>
    <hyperlink ref="B497" r:id="rId476" location="'236..'!A1" xr:uid="{00000000-0004-0000-0100-0000DB010000}"/>
    <hyperlink ref="B498" r:id="rId477" location="'237..'!A1" xr:uid="{00000000-0004-0000-0100-0000DC010000}"/>
    <hyperlink ref="B499" r:id="rId478" location="'238..'!A1" xr:uid="{00000000-0004-0000-0100-0000DD010000}"/>
    <hyperlink ref="B500" r:id="rId479" location="'239..'!A1" xr:uid="{00000000-0004-0000-0100-0000DE010000}"/>
    <hyperlink ref="B501" r:id="rId480" location="'240..'!A1" xr:uid="{00000000-0004-0000-0100-0000DF010000}"/>
    <hyperlink ref="B502" r:id="rId481" location="'241..'!A1" xr:uid="{00000000-0004-0000-0100-0000E0010000}"/>
    <hyperlink ref="B503" r:id="rId482" location="'242..'!A1" xr:uid="{00000000-0004-0000-0100-0000E1010000}"/>
    <hyperlink ref="B504" r:id="rId483" location="'243..'!A1" xr:uid="{00000000-0004-0000-0100-0000E2010000}"/>
    <hyperlink ref="B505" r:id="rId484" location="'244..'!A1" xr:uid="{00000000-0004-0000-0100-0000E3010000}"/>
    <hyperlink ref="B506" r:id="rId485" location="'245..'!A1" xr:uid="{00000000-0004-0000-0100-0000E4010000}"/>
    <hyperlink ref="B507" r:id="rId486" location="'246.'!A1" xr:uid="{00000000-0004-0000-0100-0000E5010000}"/>
    <hyperlink ref="B508" r:id="rId487" location="'247.'!A1" xr:uid="{00000000-0004-0000-0100-0000E6010000}"/>
    <hyperlink ref="B509" r:id="rId488" location="'248..'!A1" xr:uid="{00000000-0004-0000-0100-0000E7010000}"/>
    <hyperlink ref="B512" r:id="rId489" location="'227..'!A1" xr:uid="{00000000-0004-0000-0100-0000E8010000}"/>
    <hyperlink ref="B513" r:id="rId490" location="'228..'!A1" xr:uid="{00000000-0004-0000-0100-0000E9010000}"/>
    <hyperlink ref="B514" r:id="rId491" location="'229..'!A1" xr:uid="{00000000-0004-0000-0100-0000EA010000}"/>
    <hyperlink ref="B515" r:id="rId492" location="'230..'!A1" xr:uid="{00000000-0004-0000-0100-0000EB010000}"/>
    <hyperlink ref="B516" r:id="rId493" location="'231..'!A1" xr:uid="{00000000-0004-0000-0100-0000EC010000}"/>
    <hyperlink ref="B517" r:id="rId494" location="'232..'!A1" xr:uid="{00000000-0004-0000-0100-0000ED010000}"/>
    <hyperlink ref="B518" r:id="rId495" location="'233..'!A1" xr:uid="{00000000-0004-0000-0100-0000EE010000}"/>
    <hyperlink ref="B519" r:id="rId496" location="'234..'!A1" xr:uid="{00000000-0004-0000-0100-0000EF010000}"/>
    <hyperlink ref="B520" r:id="rId497" location="'235..'!A1" xr:uid="{00000000-0004-0000-0100-0000F0010000}"/>
    <hyperlink ref="B521" r:id="rId498" location="'236..'!A1" xr:uid="{00000000-0004-0000-0100-0000F1010000}"/>
    <hyperlink ref="B522" r:id="rId499" location="'237..'!A1" xr:uid="{00000000-0004-0000-0100-0000F2010000}"/>
    <hyperlink ref="B523" r:id="rId500" location="'238..'!A1" xr:uid="{00000000-0004-0000-0100-0000F3010000}"/>
    <hyperlink ref="B524" r:id="rId501" location="'239..'!A1" xr:uid="{00000000-0004-0000-0100-0000F4010000}"/>
    <hyperlink ref="B525" r:id="rId502" location="'240..'!A1" xr:uid="{00000000-0004-0000-0100-0000F5010000}"/>
    <hyperlink ref="B526" r:id="rId503" location="'241..'!A1" xr:uid="{00000000-0004-0000-0100-0000F6010000}"/>
    <hyperlink ref="B527" r:id="rId504" location="'242..'!A1" xr:uid="{00000000-0004-0000-0100-0000F7010000}"/>
    <hyperlink ref="B528" r:id="rId505" location="'243..'!A1" xr:uid="{00000000-0004-0000-0100-0000F8010000}"/>
    <hyperlink ref="B529" r:id="rId506" location="'244..'!A1" xr:uid="{00000000-0004-0000-0100-0000F9010000}"/>
    <hyperlink ref="B530" r:id="rId507" location="'245..'!A1" xr:uid="{00000000-0004-0000-0100-0000FA010000}"/>
    <hyperlink ref="B531" r:id="rId508" location="'246.'!A1" xr:uid="{00000000-0004-0000-0100-0000FB010000}"/>
    <hyperlink ref="B532" r:id="rId509" location="'247.'!A1" xr:uid="{00000000-0004-0000-0100-0000FC010000}"/>
    <hyperlink ref="B533" r:id="rId510" location="'248..'!A1" xr:uid="{00000000-0004-0000-0100-0000FD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W175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6.88671875" customWidth="1"/>
    <col min="2" max="2" width="61.44140625" customWidth="1"/>
    <col min="3" max="3" width="18.109375" customWidth="1"/>
    <col min="4" max="4" width="22.33203125" customWidth="1"/>
    <col min="5" max="5" width="21.109375" customWidth="1"/>
    <col min="6" max="7" width="12.44140625" customWidth="1"/>
    <col min="8" max="8" width="12.33203125" customWidth="1"/>
    <col min="9" max="9" width="11.88671875" customWidth="1"/>
    <col min="10" max="10" width="11.44140625" customWidth="1"/>
    <col min="11" max="11" width="12.109375" customWidth="1"/>
    <col min="12" max="12" width="11.5546875" customWidth="1"/>
    <col min="13" max="13" width="10" customWidth="1"/>
    <col min="14" max="14" width="10.55468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1" t="s">
        <v>0</v>
      </c>
      <c r="B1" s="2" t="s">
        <v>2</v>
      </c>
      <c r="C1" s="3" t="s">
        <v>3</v>
      </c>
      <c r="D1" s="3" t="s">
        <v>4</v>
      </c>
      <c r="E1" s="1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9" t="s">
        <v>15</v>
      </c>
      <c r="B2" s="11" t="s">
        <v>17</v>
      </c>
      <c r="C2" s="12"/>
      <c r="D2" s="15" t="s">
        <v>27</v>
      </c>
      <c r="E2" s="16" t="s">
        <v>29</v>
      </c>
      <c r="F2" s="18"/>
      <c r="G2" s="20"/>
      <c r="H2" s="18">
        <f>220</f>
        <v>220</v>
      </c>
      <c r="I2" s="18">
        <f>40</f>
        <v>40</v>
      </c>
      <c r="J2" s="18">
        <f>280</f>
        <v>280</v>
      </c>
      <c r="K2" s="18">
        <f>180</f>
        <v>180</v>
      </c>
      <c r="L2" s="18">
        <f>98</f>
        <v>98</v>
      </c>
      <c r="M2" s="18"/>
      <c r="N2" s="18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5">
      <c r="A3" s="9" t="s">
        <v>38</v>
      </c>
      <c r="B3" s="11" t="s">
        <v>39</v>
      </c>
      <c r="C3" s="12"/>
      <c r="D3" s="15" t="s">
        <v>27</v>
      </c>
      <c r="E3" s="16" t="s">
        <v>29</v>
      </c>
      <c r="F3" s="28"/>
      <c r="G3" s="18"/>
      <c r="H3" s="18">
        <f>120</f>
        <v>120</v>
      </c>
      <c r="I3" s="18">
        <f>220</f>
        <v>220</v>
      </c>
      <c r="J3" s="18">
        <f>160</f>
        <v>160</v>
      </c>
      <c r="K3" s="18">
        <f>265</f>
        <v>265</v>
      </c>
      <c r="L3" s="18">
        <f>130</f>
        <v>130</v>
      </c>
      <c r="M3" s="18"/>
      <c r="N3" s="18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 x14ac:dyDescent="0.25">
      <c r="A4" s="9" t="s">
        <v>51</v>
      </c>
      <c r="B4" s="11" t="s">
        <v>52</v>
      </c>
      <c r="C4" s="32"/>
      <c r="D4" s="15" t="s">
        <v>27</v>
      </c>
      <c r="E4" s="16" t="s">
        <v>29</v>
      </c>
      <c r="F4" s="28"/>
      <c r="G4" s="18">
        <f>260</f>
        <v>260</v>
      </c>
      <c r="H4" s="18">
        <f>80</f>
        <v>80</v>
      </c>
      <c r="I4" s="18">
        <f>290</f>
        <v>290</v>
      </c>
      <c r="J4" s="18">
        <f>255</f>
        <v>255</v>
      </c>
      <c r="K4" s="18"/>
      <c r="L4" s="18">
        <f>270</f>
        <v>270</v>
      </c>
      <c r="M4" s="18">
        <f>295</f>
        <v>295</v>
      </c>
      <c r="N4" s="18"/>
      <c r="O4" s="25"/>
      <c r="P4" s="25"/>
      <c r="Q4" s="33"/>
      <c r="R4" s="33"/>
      <c r="S4" s="33"/>
      <c r="T4" s="33"/>
      <c r="U4" s="33"/>
      <c r="V4" s="33"/>
      <c r="W4" s="25"/>
    </row>
    <row r="5" spans="1:23" ht="15.75" customHeight="1" x14ac:dyDescent="0.25">
      <c r="A5" s="9" t="s">
        <v>58</v>
      </c>
      <c r="B5" s="11" t="s">
        <v>59</v>
      </c>
      <c r="C5" s="32"/>
      <c r="D5" s="15" t="s">
        <v>27</v>
      </c>
      <c r="E5" s="16" t="s">
        <v>29</v>
      </c>
      <c r="F5" s="28"/>
      <c r="G5" s="18"/>
      <c r="H5" s="18"/>
      <c r="I5" s="18">
        <f>180</f>
        <v>180</v>
      </c>
      <c r="J5" s="18"/>
      <c r="K5" s="18">
        <f>175</f>
        <v>175</v>
      </c>
      <c r="L5" s="18"/>
      <c r="M5" s="18">
        <f>255</f>
        <v>255</v>
      </c>
      <c r="N5" s="18"/>
      <c r="O5" s="33"/>
      <c r="P5" s="33"/>
      <c r="Q5" s="33"/>
      <c r="R5" s="33"/>
      <c r="S5" s="33"/>
      <c r="T5" s="33"/>
      <c r="U5" s="33"/>
      <c r="V5" s="33"/>
      <c r="W5" s="33"/>
    </row>
    <row r="6" spans="1:23" ht="15.75" customHeight="1" x14ac:dyDescent="0.25">
      <c r="A6" s="9" t="s">
        <v>60</v>
      </c>
      <c r="B6" s="11" t="s">
        <v>61</v>
      </c>
      <c r="C6" s="32"/>
      <c r="D6" s="15" t="s">
        <v>27</v>
      </c>
      <c r="E6" s="16" t="s">
        <v>29</v>
      </c>
      <c r="F6" s="28"/>
      <c r="G6" s="18">
        <f>170</f>
        <v>170</v>
      </c>
      <c r="H6" s="18"/>
      <c r="I6" s="18">
        <f t="shared" ref="I6:I7" si="0">240</f>
        <v>240</v>
      </c>
      <c r="J6" s="18">
        <f>300</f>
        <v>300</v>
      </c>
      <c r="K6" s="18"/>
      <c r="L6" s="18">
        <f>280</f>
        <v>280</v>
      </c>
      <c r="M6" s="18"/>
      <c r="N6" s="18"/>
      <c r="O6" s="33"/>
      <c r="P6" s="33"/>
      <c r="Q6" s="33"/>
      <c r="R6" s="33"/>
      <c r="S6" s="33"/>
      <c r="T6" s="33"/>
      <c r="U6" s="33"/>
      <c r="V6" s="33"/>
      <c r="W6" s="33"/>
    </row>
    <row r="7" spans="1:23" ht="15.75" customHeight="1" x14ac:dyDescent="0.25">
      <c r="A7" s="9" t="s">
        <v>62</v>
      </c>
      <c r="B7" s="11" t="s">
        <v>63</v>
      </c>
      <c r="C7" s="32"/>
      <c r="D7" s="15" t="s">
        <v>27</v>
      </c>
      <c r="E7" s="16" t="s">
        <v>29</v>
      </c>
      <c r="F7" s="28"/>
      <c r="G7" s="18">
        <f>200</f>
        <v>200</v>
      </c>
      <c r="H7" s="18"/>
      <c r="I7" s="18">
        <f t="shared" si="0"/>
        <v>240</v>
      </c>
      <c r="J7" s="18">
        <f>250</f>
        <v>250</v>
      </c>
      <c r="K7" s="18"/>
      <c r="L7" s="18"/>
      <c r="M7" s="18"/>
      <c r="N7" s="18"/>
      <c r="O7" s="33"/>
      <c r="P7" s="33"/>
      <c r="Q7" s="33"/>
      <c r="R7" s="33"/>
      <c r="S7" s="33"/>
      <c r="T7" s="33"/>
      <c r="U7" s="33"/>
      <c r="V7" s="33"/>
      <c r="W7" s="33"/>
    </row>
    <row r="8" spans="1:23" ht="15.75" customHeight="1" x14ac:dyDescent="0.25">
      <c r="A8" s="9" t="s">
        <v>67</v>
      </c>
      <c r="B8" s="11" t="s">
        <v>68</v>
      </c>
      <c r="C8" s="32"/>
      <c r="D8" s="15" t="s">
        <v>27</v>
      </c>
      <c r="E8" s="16" t="s">
        <v>29</v>
      </c>
      <c r="F8" s="28"/>
      <c r="G8" s="18">
        <f>620+620</f>
        <v>1240</v>
      </c>
      <c r="H8" s="18">
        <f>340+340</f>
        <v>680</v>
      </c>
      <c r="I8" s="18">
        <v>1020</v>
      </c>
      <c r="J8" s="18">
        <v>340</v>
      </c>
      <c r="K8" s="18"/>
      <c r="L8" s="18">
        <v>270</v>
      </c>
      <c r="M8" s="18"/>
      <c r="N8" s="18"/>
      <c r="O8" s="33"/>
      <c r="P8" s="33"/>
      <c r="Q8" s="33"/>
      <c r="R8" s="33"/>
      <c r="S8" s="33"/>
      <c r="T8" s="33"/>
      <c r="U8" s="33"/>
      <c r="V8" s="33"/>
      <c r="W8" s="33"/>
    </row>
    <row r="9" spans="1:23" ht="15.75" customHeight="1" x14ac:dyDescent="0.25">
      <c r="A9" s="9" t="s">
        <v>72</v>
      </c>
      <c r="B9" s="11" t="s">
        <v>73</v>
      </c>
      <c r="C9" s="32"/>
      <c r="D9" s="15" t="s">
        <v>27</v>
      </c>
      <c r="E9" s="16" t="s">
        <v>29</v>
      </c>
      <c r="F9" s="28"/>
      <c r="G9" s="18"/>
      <c r="H9" s="18">
        <f>280</f>
        <v>280</v>
      </c>
      <c r="I9" s="18"/>
      <c r="J9" s="18">
        <f>145</f>
        <v>145</v>
      </c>
      <c r="K9" s="18"/>
      <c r="L9" s="18">
        <f>320</f>
        <v>320</v>
      </c>
      <c r="M9" s="18"/>
      <c r="N9" s="18"/>
      <c r="O9" s="33"/>
      <c r="P9" s="33"/>
      <c r="Q9" s="33"/>
      <c r="R9" s="33"/>
      <c r="S9" s="33"/>
      <c r="T9" s="33"/>
      <c r="U9" s="33"/>
      <c r="V9" s="33"/>
      <c r="W9" s="33"/>
    </row>
    <row r="10" spans="1:23" ht="15.75" customHeight="1" x14ac:dyDescent="0.25">
      <c r="A10" s="9" t="s">
        <v>84</v>
      </c>
      <c r="B10" s="11" t="s">
        <v>85</v>
      </c>
      <c r="C10" s="32"/>
      <c r="D10" s="15" t="s">
        <v>27</v>
      </c>
      <c r="E10" s="16" t="s">
        <v>49</v>
      </c>
      <c r="F10" s="18">
        <v>6000</v>
      </c>
      <c r="G10" s="18"/>
      <c r="H10" s="18"/>
      <c r="I10" s="18"/>
      <c r="J10" s="18"/>
      <c r="K10" s="18"/>
      <c r="L10" s="18"/>
      <c r="M10" s="18"/>
      <c r="N10" s="18"/>
      <c r="O10" s="33"/>
      <c r="P10" s="33"/>
      <c r="Q10" s="33"/>
      <c r="R10" s="33"/>
      <c r="S10" s="33"/>
      <c r="T10" s="33"/>
      <c r="U10" s="33"/>
      <c r="V10" s="33"/>
      <c r="W10" s="33"/>
    </row>
    <row r="11" spans="1:23" ht="15.75" customHeight="1" x14ac:dyDescent="0.25">
      <c r="A11" s="9" t="s">
        <v>86</v>
      </c>
      <c r="B11" s="11" t="s">
        <v>87</v>
      </c>
      <c r="C11" s="32"/>
      <c r="D11" s="15" t="s">
        <v>27</v>
      </c>
      <c r="E11" s="16" t="s">
        <v>49</v>
      </c>
      <c r="F11" s="18">
        <v>6000</v>
      </c>
      <c r="G11" s="18"/>
      <c r="H11" s="18"/>
      <c r="I11" s="18"/>
      <c r="J11" s="18"/>
      <c r="K11" s="18"/>
      <c r="L11" s="18"/>
      <c r="M11" s="18"/>
      <c r="N11" s="18"/>
      <c r="O11" s="33"/>
      <c r="P11" s="33"/>
      <c r="Q11" s="33"/>
      <c r="R11" s="33"/>
      <c r="S11" s="33"/>
      <c r="T11" s="33"/>
      <c r="U11" s="33"/>
      <c r="V11" s="33"/>
      <c r="W11" s="33"/>
    </row>
    <row r="12" spans="1:23" ht="15.75" customHeight="1" x14ac:dyDescent="0.25">
      <c r="A12" s="9" t="s">
        <v>89</v>
      </c>
      <c r="B12" s="11" t="s">
        <v>90</v>
      </c>
      <c r="C12" s="32"/>
      <c r="D12" s="15" t="s">
        <v>27</v>
      </c>
      <c r="E12" s="16" t="s">
        <v>49</v>
      </c>
      <c r="F12" s="18">
        <v>8000</v>
      </c>
      <c r="G12" s="18"/>
      <c r="H12" s="18"/>
      <c r="I12" s="18"/>
      <c r="J12" s="18"/>
      <c r="K12" s="18"/>
      <c r="L12" s="18"/>
      <c r="M12" s="18"/>
      <c r="N12" s="18"/>
      <c r="O12" s="33"/>
      <c r="P12" s="33"/>
      <c r="Q12" s="33"/>
      <c r="R12" s="33"/>
      <c r="S12" s="33"/>
      <c r="T12" s="33"/>
      <c r="U12" s="33"/>
      <c r="V12" s="33"/>
      <c r="W12" s="33"/>
    </row>
    <row r="13" spans="1:23" ht="15.75" customHeight="1" x14ac:dyDescent="0.25">
      <c r="A13" s="9" t="s">
        <v>92</v>
      </c>
      <c r="B13" s="11" t="s">
        <v>94</v>
      </c>
      <c r="C13" s="32"/>
      <c r="D13" s="15" t="s">
        <v>27</v>
      </c>
      <c r="E13" s="16" t="s">
        <v>49</v>
      </c>
      <c r="F13" s="18">
        <v>7000</v>
      </c>
      <c r="G13" s="18"/>
      <c r="H13" s="18"/>
      <c r="I13" s="18"/>
      <c r="J13" s="18"/>
      <c r="K13" s="18"/>
      <c r="L13" s="18"/>
      <c r="M13" s="18"/>
      <c r="N13" s="18"/>
      <c r="O13" s="33"/>
      <c r="P13" s="33"/>
      <c r="Q13" s="33"/>
      <c r="R13" s="33"/>
      <c r="S13" s="33"/>
      <c r="T13" s="33"/>
      <c r="U13" s="33"/>
      <c r="V13" s="33"/>
      <c r="W13" s="33"/>
    </row>
    <row r="14" spans="1:23" ht="15.75" customHeight="1" x14ac:dyDescent="0.25">
      <c r="A14" s="9" t="s">
        <v>96</v>
      </c>
      <c r="B14" s="11" t="s">
        <v>97</v>
      </c>
      <c r="C14" s="32"/>
      <c r="D14" s="15" t="s">
        <v>27</v>
      </c>
      <c r="E14" s="16" t="s">
        <v>49</v>
      </c>
      <c r="F14" s="18">
        <v>6000</v>
      </c>
      <c r="G14" s="18"/>
      <c r="H14" s="18"/>
      <c r="I14" s="18"/>
      <c r="J14" s="18"/>
      <c r="K14" s="18"/>
      <c r="L14" s="18"/>
      <c r="M14" s="18"/>
      <c r="N14" s="18"/>
      <c r="O14" s="37"/>
      <c r="P14" s="33"/>
      <c r="Q14" s="33"/>
      <c r="R14" s="33"/>
      <c r="S14" s="33"/>
      <c r="T14" s="33"/>
      <c r="U14" s="33"/>
      <c r="V14" s="33"/>
      <c r="W14" s="33"/>
    </row>
    <row r="15" spans="1:23" ht="15.75" customHeight="1" x14ac:dyDescent="0.25">
      <c r="A15" s="9" t="s">
        <v>100</v>
      </c>
      <c r="B15" s="11" t="s">
        <v>101</v>
      </c>
      <c r="C15" s="32"/>
      <c r="D15" s="15" t="s">
        <v>27</v>
      </c>
      <c r="E15" s="16" t="s">
        <v>49</v>
      </c>
      <c r="F15" s="18">
        <v>12000</v>
      </c>
      <c r="G15" s="18"/>
      <c r="H15" s="18"/>
      <c r="I15" s="18"/>
      <c r="J15" s="18"/>
      <c r="K15" s="18"/>
      <c r="L15" s="18"/>
      <c r="M15" s="18"/>
      <c r="N15" s="18"/>
      <c r="O15" s="37"/>
      <c r="P15" s="33"/>
      <c r="Q15" s="33"/>
      <c r="R15" s="33"/>
      <c r="S15" s="33"/>
      <c r="T15" s="33"/>
      <c r="U15" s="33"/>
      <c r="V15" s="33"/>
      <c r="W15" s="33"/>
    </row>
    <row r="16" spans="1:23" ht="15.75" customHeight="1" x14ac:dyDescent="0.25">
      <c r="A16" s="9" t="s">
        <v>103</v>
      </c>
      <c r="B16" s="11" t="s">
        <v>104</v>
      </c>
      <c r="C16" s="32"/>
      <c r="D16" s="15" t="s">
        <v>27</v>
      </c>
      <c r="E16" s="16" t="s">
        <v>49</v>
      </c>
      <c r="F16" s="28">
        <v>9430</v>
      </c>
      <c r="G16" s="18"/>
      <c r="H16" s="18"/>
      <c r="I16" s="18"/>
      <c r="J16" s="18"/>
      <c r="K16" s="18"/>
      <c r="L16" s="18"/>
      <c r="M16" s="18"/>
      <c r="N16" s="18"/>
      <c r="O16" s="25"/>
      <c r="P16" s="25"/>
      <c r="Q16" s="33"/>
      <c r="R16" s="37"/>
      <c r="S16" s="37"/>
      <c r="T16" s="37"/>
      <c r="U16" s="37"/>
      <c r="V16" s="37"/>
      <c r="W16" s="25"/>
    </row>
    <row r="17" spans="1:23" ht="15.75" customHeight="1" x14ac:dyDescent="0.25">
      <c r="A17" s="9" t="s">
        <v>106</v>
      </c>
      <c r="B17" s="11" t="s">
        <v>107</v>
      </c>
      <c r="C17" s="32"/>
      <c r="D17" s="15" t="s">
        <v>27</v>
      </c>
      <c r="E17" s="16" t="s">
        <v>49</v>
      </c>
      <c r="F17" s="28"/>
      <c r="G17" s="18"/>
      <c r="H17" s="18"/>
      <c r="I17" s="18"/>
      <c r="J17" s="18"/>
      <c r="K17" s="18"/>
      <c r="L17" s="18"/>
      <c r="M17" s="18"/>
      <c r="N17" s="18"/>
      <c r="O17" s="25"/>
      <c r="P17" s="25"/>
      <c r="Q17" s="37"/>
      <c r="R17" s="37"/>
      <c r="S17" s="37"/>
      <c r="T17" s="37"/>
      <c r="U17" s="37"/>
      <c r="V17" s="33"/>
      <c r="W17" s="25"/>
    </row>
    <row r="18" spans="1:23" ht="15.75" customHeight="1" x14ac:dyDescent="0.25">
      <c r="A18" s="9" t="s">
        <v>108</v>
      </c>
      <c r="B18" s="11" t="s">
        <v>109</v>
      </c>
      <c r="C18" s="32"/>
      <c r="D18" s="39" t="s">
        <v>110</v>
      </c>
      <c r="E18" s="16" t="s">
        <v>29</v>
      </c>
      <c r="F18" s="18">
        <f>5000</f>
        <v>5000</v>
      </c>
      <c r="G18" s="18"/>
      <c r="H18" s="18"/>
      <c r="I18" s="18"/>
      <c r="J18" s="18"/>
      <c r="K18" s="18"/>
      <c r="L18" s="18"/>
      <c r="M18" s="18"/>
      <c r="N18" s="18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5.75" customHeight="1" x14ac:dyDescent="0.25">
      <c r="A19" s="9" t="s">
        <v>118</v>
      </c>
      <c r="B19" s="11" t="s">
        <v>120</v>
      </c>
      <c r="C19" s="32"/>
      <c r="D19" s="39" t="s">
        <v>121</v>
      </c>
      <c r="E19" s="16" t="s">
        <v>29</v>
      </c>
      <c r="F19" s="18"/>
      <c r="G19" s="18">
        <f>1680</f>
        <v>1680</v>
      </c>
      <c r="H19" s="18">
        <f>2400</f>
        <v>2400</v>
      </c>
      <c r="I19" s="18">
        <f>2370</f>
        <v>2370</v>
      </c>
      <c r="J19" s="18">
        <f>12000</f>
        <v>12000</v>
      </c>
      <c r="K19" s="18"/>
      <c r="L19" s="18">
        <f>9900</f>
        <v>9900</v>
      </c>
      <c r="M19" s="18">
        <f>300</f>
        <v>300</v>
      </c>
      <c r="N19" s="18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15.75" customHeight="1" x14ac:dyDescent="0.25">
      <c r="A20" s="9" t="s">
        <v>132</v>
      </c>
      <c r="B20" s="11" t="s">
        <v>133</v>
      </c>
      <c r="C20" s="32"/>
      <c r="D20" s="15" t="s">
        <v>134</v>
      </c>
      <c r="E20" s="16" t="s">
        <v>29</v>
      </c>
      <c r="F20" s="18"/>
      <c r="G20" s="20"/>
      <c r="H20" s="18"/>
      <c r="I20" s="18">
        <f>3700</f>
        <v>3700</v>
      </c>
      <c r="J20" s="18">
        <f>1550</f>
        <v>1550</v>
      </c>
      <c r="K20" s="18"/>
      <c r="L20" s="18">
        <f>5200</f>
        <v>5200</v>
      </c>
      <c r="M20" s="18"/>
      <c r="N20" s="18"/>
      <c r="O20" s="33"/>
      <c r="P20" s="33"/>
      <c r="Q20" s="33"/>
      <c r="R20" s="33"/>
      <c r="S20" s="33"/>
      <c r="T20" s="33"/>
      <c r="U20" s="33"/>
      <c r="V20" s="33"/>
      <c r="W20" s="33"/>
    </row>
    <row r="21" spans="1:23" ht="15.75" customHeight="1" x14ac:dyDescent="0.25">
      <c r="A21" s="9" t="s">
        <v>135</v>
      </c>
      <c r="B21" s="11" t="s">
        <v>136</v>
      </c>
      <c r="C21" s="32"/>
      <c r="D21" s="15" t="s">
        <v>134</v>
      </c>
      <c r="E21" s="16" t="s">
        <v>29</v>
      </c>
      <c r="F21" s="18"/>
      <c r="G21" s="18"/>
      <c r="H21" s="18"/>
      <c r="I21" s="18">
        <v>4500</v>
      </c>
      <c r="J21" s="18">
        <v>1000</v>
      </c>
      <c r="K21" s="18"/>
      <c r="L21" s="18">
        <v>900</v>
      </c>
      <c r="M21" s="18"/>
      <c r="N21" s="18"/>
      <c r="O21" s="33"/>
      <c r="P21" s="33"/>
      <c r="Q21" s="33"/>
      <c r="R21" s="33"/>
      <c r="S21" s="33"/>
      <c r="T21" s="33"/>
      <c r="U21" s="33"/>
      <c r="V21" s="33"/>
      <c r="W21" s="33"/>
    </row>
    <row r="22" spans="1:23" ht="15.75" customHeight="1" x14ac:dyDescent="0.25">
      <c r="A22" s="9" t="s">
        <v>137</v>
      </c>
      <c r="B22" s="11" t="s">
        <v>138</v>
      </c>
      <c r="C22" s="32"/>
      <c r="D22" s="15" t="s">
        <v>134</v>
      </c>
      <c r="E22" s="16" t="s">
        <v>49</v>
      </c>
      <c r="F22" s="18">
        <v>2290</v>
      </c>
      <c r="G22" s="18"/>
      <c r="H22" s="18"/>
      <c r="I22" s="18"/>
      <c r="J22" s="18"/>
      <c r="K22" s="18"/>
      <c r="L22" s="18"/>
      <c r="M22" s="18"/>
      <c r="N22" s="18"/>
      <c r="O22" s="33"/>
      <c r="P22" s="33"/>
      <c r="Q22" s="33"/>
      <c r="R22" s="33"/>
      <c r="S22" s="33"/>
      <c r="T22" s="33"/>
      <c r="U22" s="33"/>
      <c r="V22" s="33"/>
      <c r="W22" s="33"/>
    </row>
    <row r="23" spans="1:23" ht="15.75" customHeight="1" x14ac:dyDescent="0.25">
      <c r="A23" s="9" t="s">
        <v>139</v>
      </c>
      <c r="B23" s="11" t="s">
        <v>140</v>
      </c>
      <c r="C23" s="32"/>
      <c r="D23" s="15" t="s">
        <v>134</v>
      </c>
      <c r="E23" s="16" t="s">
        <v>49</v>
      </c>
      <c r="F23" s="18">
        <v>2720</v>
      </c>
      <c r="G23" s="18"/>
      <c r="H23" s="18"/>
      <c r="I23" s="18"/>
      <c r="J23" s="18"/>
      <c r="K23" s="18"/>
      <c r="L23" s="18"/>
      <c r="M23" s="18"/>
      <c r="N23" s="18"/>
      <c r="O23" s="33"/>
      <c r="P23" s="33"/>
      <c r="Q23" s="41"/>
      <c r="R23" s="33"/>
      <c r="S23" s="33"/>
      <c r="T23" s="33"/>
      <c r="U23" s="41"/>
      <c r="V23" s="33"/>
      <c r="W23" s="33"/>
    </row>
    <row r="24" spans="1:23" ht="15.75" customHeight="1" x14ac:dyDescent="0.25">
      <c r="A24" s="9" t="s">
        <v>141</v>
      </c>
      <c r="B24" s="11" t="s">
        <v>142</v>
      </c>
      <c r="C24" s="32"/>
      <c r="D24" s="15" t="s">
        <v>134</v>
      </c>
      <c r="E24" s="16" t="s">
        <v>49</v>
      </c>
      <c r="F24" s="18">
        <f>17580</f>
        <v>17580</v>
      </c>
      <c r="G24" s="18"/>
      <c r="H24" s="18"/>
      <c r="I24" s="18"/>
      <c r="J24" s="18"/>
      <c r="K24" s="18"/>
      <c r="L24" s="18"/>
      <c r="M24" s="18"/>
      <c r="N24" s="18"/>
      <c r="O24" s="33"/>
      <c r="P24" s="33"/>
      <c r="Q24" s="33"/>
      <c r="R24" s="42"/>
      <c r="S24" s="33"/>
      <c r="T24" s="33"/>
      <c r="U24" s="33"/>
      <c r="V24" s="33"/>
      <c r="W24" s="33"/>
    </row>
    <row r="25" spans="1:23" ht="15.75" customHeight="1" x14ac:dyDescent="0.25">
      <c r="A25" s="9" t="s">
        <v>143</v>
      </c>
      <c r="B25" s="11" t="s">
        <v>144</v>
      </c>
      <c r="C25" s="32"/>
      <c r="D25" s="15" t="s">
        <v>134</v>
      </c>
      <c r="E25" s="16" t="s">
        <v>49</v>
      </c>
      <c r="F25" s="18">
        <v>47780</v>
      </c>
      <c r="G25" s="18"/>
      <c r="H25" s="18"/>
      <c r="I25" s="18"/>
      <c r="J25" s="18"/>
      <c r="K25" s="18"/>
      <c r="L25" s="18"/>
      <c r="M25" s="18"/>
      <c r="N25" s="18"/>
      <c r="O25" s="33"/>
      <c r="P25" s="33"/>
      <c r="Q25" s="33"/>
      <c r="R25" s="42"/>
      <c r="S25" s="33"/>
      <c r="T25" s="33"/>
      <c r="U25" s="33"/>
      <c r="V25" s="33"/>
      <c r="W25" s="33"/>
    </row>
    <row r="26" spans="1:23" ht="15.75" customHeight="1" x14ac:dyDescent="0.25">
      <c r="A26" s="9" t="s">
        <v>145</v>
      </c>
      <c r="B26" s="11" t="s">
        <v>146</v>
      </c>
      <c r="C26" s="32"/>
      <c r="D26" s="15" t="s">
        <v>134</v>
      </c>
      <c r="E26" s="16" t="s">
        <v>29</v>
      </c>
      <c r="F26" s="18"/>
      <c r="G26" s="18"/>
      <c r="H26" s="18"/>
      <c r="I26" s="18"/>
      <c r="J26" s="18"/>
      <c r="K26" s="18"/>
      <c r="L26" s="18">
        <v>230</v>
      </c>
      <c r="M26" s="18"/>
      <c r="N26" s="18"/>
      <c r="O26" s="33"/>
      <c r="P26" s="33"/>
      <c r="Q26" s="33"/>
      <c r="R26" s="33"/>
      <c r="S26" s="33"/>
      <c r="T26" s="33"/>
      <c r="U26" s="33"/>
      <c r="V26" s="33"/>
      <c r="W26" s="33"/>
    </row>
    <row r="27" spans="1:23" ht="15.75" customHeight="1" x14ac:dyDescent="0.25">
      <c r="A27" s="9" t="s">
        <v>147</v>
      </c>
      <c r="B27" s="11" t="s">
        <v>148</v>
      </c>
      <c r="C27" s="32"/>
      <c r="D27" s="15" t="s">
        <v>131</v>
      </c>
      <c r="E27" s="16" t="s">
        <v>29</v>
      </c>
      <c r="F27" s="18"/>
      <c r="G27" s="18"/>
      <c r="H27" s="18"/>
      <c r="I27" s="18">
        <f>15</f>
        <v>15</v>
      </c>
      <c r="J27" s="18">
        <f>60</f>
        <v>60</v>
      </c>
      <c r="K27" s="18"/>
      <c r="L27" s="18">
        <f>50</f>
        <v>50</v>
      </c>
      <c r="M27" s="18">
        <f>390</f>
        <v>390</v>
      </c>
      <c r="N27" s="18"/>
      <c r="O27" s="33"/>
      <c r="P27" s="33"/>
      <c r="Q27" s="33"/>
      <c r="R27" s="33"/>
      <c r="S27" s="33"/>
      <c r="T27" s="33"/>
      <c r="U27" s="33"/>
      <c r="V27" s="33"/>
      <c r="W27" s="33"/>
    </row>
    <row r="28" spans="1:23" ht="15.75" customHeight="1" x14ac:dyDescent="0.25">
      <c r="A28" s="9" t="s">
        <v>149</v>
      </c>
      <c r="B28" s="11" t="s">
        <v>150</v>
      </c>
      <c r="C28" s="32"/>
      <c r="D28" s="15" t="s">
        <v>131</v>
      </c>
      <c r="E28" s="16" t="s">
        <v>29</v>
      </c>
      <c r="F28" s="18"/>
      <c r="G28" s="18"/>
      <c r="H28" s="18"/>
      <c r="I28" s="18">
        <f t="shared" ref="I28:J28" si="1">460</f>
        <v>460</v>
      </c>
      <c r="J28" s="18">
        <f t="shared" si="1"/>
        <v>460</v>
      </c>
      <c r="K28" s="18"/>
      <c r="L28" s="18">
        <f>420</f>
        <v>420</v>
      </c>
      <c r="M28" s="18">
        <f>520</f>
        <v>520</v>
      </c>
      <c r="N28" s="18"/>
      <c r="O28" s="33"/>
      <c r="P28" s="33"/>
      <c r="Q28" s="33"/>
      <c r="R28" s="37"/>
      <c r="S28" s="37"/>
      <c r="T28" s="37"/>
      <c r="U28" s="33"/>
      <c r="V28" s="33"/>
      <c r="W28" s="33"/>
    </row>
    <row r="29" spans="1:23" ht="15.75" customHeight="1" x14ac:dyDescent="0.25">
      <c r="A29" s="9" t="s">
        <v>151</v>
      </c>
      <c r="B29" s="11" t="s">
        <v>152</v>
      </c>
      <c r="C29" s="32"/>
      <c r="D29" s="15" t="s">
        <v>91</v>
      </c>
      <c r="E29" s="16" t="s">
        <v>29</v>
      </c>
      <c r="F29" s="18"/>
      <c r="G29" s="18"/>
      <c r="H29" s="18">
        <f>160</f>
        <v>160</v>
      </c>
      <c r="I29" s="18">
        <f>110</f>
        <v>110</v>
      </c>
      <c r="J29" s="18">
        <f>135</f>
        <v>135</v>
      </c>
      <c r="K29" s="18"/>
      <c r="L29" s="18"/>
      <c r="M29" s="18"/>
      <c r="N29" s="18"/>
      <c r="O29" s="43"/>
      <c r="P29" s="33"/>
      <c r="Q29" s="33"/>
      <c r="R29" s="33"/>
      <c r="S29" s="33"/>
      <c r="T29" s="33"/>
      <c r="U29" s="33"/>
      <c r="V29" s="33"/>
      <c r="W29" s="33"/>
    </row>
    <row r="30" spans="1:23" ht="13.2" x14ac:dyDescent="0.25">
      <c r="A30" s="9" t="s">
        <v>153</v>
      </c>
      <c r="B30" s="11" t="s">
        <v>154</v>
      </c>
      <c r="C30" s="32"/>
      <c r="D30" s="15" t="s">
        <v>91</v>
      </c>
      <c r="E30" s="16" t="s">
        <v>29</v>
      </c>
      <c r="F30" s="18"/>
      <c r="G30" s="18"/>
      <c r="H30" s="18">
        <f>80</f>
        <v>80</v>
      </c>
      <c r="I30" s="18">
        <f>65</f>
        <v>65</v>
      </c>
      <c r="J30" s="18">
        <f>240</f>
        <v>240</v>
      </c>
      <c r="K30" s="18"/>
      <c r="L30" s="18"/>
      <c r="M30" s="18"/>
      <c r="N30" s="18"/>
      <c r="O30" s="37"/>
      <c r="P30" s="33"/>
      <c r="Q30" s="33"/>
      <c r="R30" s="33"/>
      <c r="S30" s="33"/>
      <c r="T30" s="33"/>
      <c r="U30" s="33"/>
      <c r="V30" s="33"/>
      <c r="W30" s="33"/>
    </row>
    <row r="31" spans="1:23" ht="13.2" x14ac:dyDescent="0.25">
      <c r="A31" s="9" t="s">
        <v>155</v>
      </c>
      <c r="B31" s="11" t="s">
        <v>156</v>
      </c>
      <c r="C31" s="32"/>
      <c r="D31" s="15" t="s">
        <v>91</v>
      </c>
      <c r="E31" s="16" t="s">
        <v>29</v>
      </c>
      <c r="F31" s="18">
        <v>370</v>
      </c>
      <c r="G31" s="18"/>
      <c r="H31" s="18"/>
      <c r="I31" s="18">
        <v>215</v>
      </c>
      <c r="J31" s="18">
        <v>310</v>
      </c>
      <c r="K31" s="18"/>
      <c r="L31" s="18"/>
      <c r="M31" s="18">
        <v>40</v>
      </c>
      <c r="N31" s="18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3.2" x14ac:dyDescent="0.25">
      <c r="A32" s="9" t="s">
        <v>157</v>
      </c>
      <c r="B32" s="11" t="s">
        <v>158</v>
      </c>
      <c r="C32" s="32"/>
      <c r="D32" s="15" t="s">
        <v>91</v>
      </c>
      <c r="E32" s="16" t="s">
        <v>29</v>
      </c>
      <c r="F32" s="18"/>
      <c r="G32" s="18"/>
      <c r="H32" s="20"/>
      <c r="I32" s="18">
        <v>170</v>
      </c>
      <c r="J32" s="20">
        <v>210</v>
      </c>
      <c r="K32" s="20"/>
      <c r="L32" s="20">
        <v>100</v>
      </c>
      <c r="M32" s="20"/>
      <c r="N32" s="20"/>
      <c r="O32" s="33"/>
      <c r="P32" s="33"/>
      <c r="Q32" s="33"/>
      <c r="R32" s="37"/>
      <c r="S32" s="37"/>
      <c r="T32" s="37"/>
      <c r="U32" s="37"/>
      <c r="V32" s="33"/>
      <c r="W32" s="33"/>
    </row>
    <row r="33" spans="1:23" ht="13.2" x14ac:dyDescent="0.25">
      <c r="A33" s="9" t="s">
        <v>159</v>
      </c>
      <c r="B33" s="11" t="s">
        <v>160</v>
      </c>
      <c r="C33" s="32"/>
      <c r="D33" s="15" t="s">
        <v>91</v>
      </c>
      <c r="E33" s="16" t="s">
        <v>29</v>
      </c>
      <c r="F33" s="18">
        <v>120</v>
      </c>
      <c r="G33" s="18"/>
      <c r="H33" s="18"/>
      <c r="I33" s="18"/>
      <c r="J33" s="18">
        <v>230</v>
      </c>
      <c r="K33" s="18"/>
      <c r="L33" s="18"/>
      <c r="M33" s="18"/>
      <c r="N33" s="18"/>
      <c r="O33" s="33"/>
      <c r="P33" s="33"/>
      <c r="Q33" s="33"/>
      <c r="R33" s="37"/>
      <c r="S33" s="37"/>
      <c r="T33" s="37"/>
      <c r="U33" s="37"/>
      <c r="V33" s="33"/>
      <c r="W33" s="33"/>
    </row>
    <row r="34" spans="1:23" ht="13.2" x14ac:dyDescent="0.25">
      <c r="A34" s="9" t="s">
        <v>161</v>
      </c>
      <c r="B34" s="11" t="s">
        <v>162</v>
      </c>
      <c r="C34" s="32"/>
      <c r="D34" s="15" t="s">
        <v>91</v>
      </c>
      <c r="E34" s="16" t="s">
        <v>29</v>
      </c>
      <c r="F34" s="18"/>
      <c r="G34" s="18"/>
      <c r="H34" s="18">
        <f>25</f>
        <v>25</v>
      </c>
      <c r="I34" s="18">
        <f>475</f>
        <v>475</v>
      </c>
      <c r="J34" s="18">
        <f>355</f>
        <v>355</v>
      </c>
      <c r="K34" s="18"/>
      <c r="L34" s="18">
        <f>185</f>
        <v>185</v>
      </c>
      <c r="M34" s="18">
        <f>360</f>
        <v>360</v>
      </c>
      <c r="N34" s="18"/>
      <c r="O34" s="33"/>
      <c r="P34" s="33"/>
      <c r="Q34" s="33"/>
      <c r="R34" s="37"/>
      <c r="S34" s="37"/>
      <c r="T34" s="37"/>
      <c r="U34" s="33"/>
      <c r="V34" s="33"/>
      <c r="W34" s="33"/>
    </row>
    <row r="35" spans="1:23" ht="13.2" x14ac:dyDescent="0.25">
      <c r="A35" s="9" t="s">
        <v>163</v>
      </c>
      <c r="B35" s="11" t="s">
        <v>164</v>
      </c>
      <c r="C35" s="32"/>
      <c r="D35" s="15" t="s">
        <v>91</v>
      </c>
      <c r="E35" s="16" t="s">
        <v>29</v>
      </c>
      <c r="F35" s="18"/>
      <c r="G35" s="18"/>
      <c r="H35" s="18">
        <f>395</f>
        <v>395</v>
      </c>
      <c r="I35" s="18">
        <f>185</f>
        <v>185</v>
      </c>
      <c r="J35" s="18">
        <f>465</f>
        <v>465</v>
      </c>
      <c r="K35" s="18"/>
      <c r="L35" s="18">
        <f>985</f>
        <v>985</v>
      </c>
      <c r="M35" s="18"/>
      <c r="N35" s="18"/>
      <c r="O35" s="33"/>
      <c r="P35" s="33"/>
      <c r="Q35" s="37"/>
      <c r="R35" s="37"/>
      <c r="S35" s="37"/>
      <c r="T35" s="37"/>
      <c r="U35" s="37"/>
      <c r="V35" s="33"/>
      <c r="W35" s="33"/>
    </row>
    <row r="36" spans="1:23" ht="13.2" x14ac:dyDescent="0.25">
      <c r="A36" s="9" t="s">
        <v>165</v>
      </c>
      <c r="B36" s="11" t="s">
        <v>166</v>
      </c>
      <c r="C36" s="32"/>
      <c r="D36" s="15" t="s">
        <v>91</v>
      </c>
      <c r="E36" s="16" t="s">
        <v>29</v>
      </c>
      <c r="F36" s="18" t="s">
        <v>167</v>
      </c>
      <c r="G36" s="18">
        <v>815</v>
      </c>
      <c r="H36" s="18">
        <v>735</v>
      </c>
      <c r="I36" s="18">
        <v>480</v>
      </c>
      <c r="J36" s="18">
        <v>50</v>
      </c>
      <c r="K36" s="18">
        <v>246</v>
      </c>
      <c r="L36" s="18">
        <v>246</v>
      </c>
      <c r="M36" s="18">
        <v>300</v>
      </c>
      <c r="N36" s="18">
        <v>800</v>
      </c>
      <c r="O36" s="33"/>
      <c r="P36" s="33"/>
      <c r="Q36" s="37"/>
      <c r="R36" s="37"/>
      <c r="S36" s="37"/>
      <c r="T36" s="37"/>
      <c r="U36" s="37"/>
      <c r="V36" s="33"/>
      <c r="W36" s="33"/>
    </row>
    <row r="37" spans="1:23" ht="13.2" x14ac:dyDescent="0.25">
      <c r="A37" s="9" t="s">
        <v>168</v>
      </c>
      <c r="B37" s="11" t="s">
        <v>169</v>
      </c>
      <c r="C37" s="32"/>
      <c r="D37" s="15" t="s">
        <v>80</v>
      </c>
      <c r="E37" s="16" t="s">
        <v>29</v>
      </c>
      <c r="F37" s="18"/>
      <c r="G37" s="18"/>
      <c r="H37" s="18">
        <f>90</f>
        <v>90</v>
      </c>
      <c r="I37" s="18">
        <f>1080</f>
        <v>1080</v>
      </c>
      <c r="J37" s="18">
        <f>240</f>
        <v>240</v>
      </c>
      <c r="K37" s="18"/>
      <c r="L37" s="18"/>
      <c r="M37" s="18"/>
      <c r="N37" s="18"/>
      <c r="O37" s="33"/>
      <c r="P37" s="33"/>
      <c r="Q37" s="33"/>
      <c r="R37" s="37"/>
      <c r="S37" s="37"/>
      <c r="T37" s="37"/>
      <c r="U37" s="37"/>
      <c r="V37" s="33"/>
      <c r="W37" s="33"/>
    </row>
    <row r="38" spans="1:23" ht="13.2" x14ac:dyDescent="0.25">
      <c r="A38" s="9" t="s">
        <v>170</v>
      </c>
      <c r="B38" s="11" t="s">
        <v>171</v>
      </c>
      <c r="C38" s="32"/>
      <c r="D38" s="15" t="s">
        <v>80</v>
      </c>
      <c r="E38" s="16" t="s">
        <v>29</v>
      </c>
      <c r="F38" s="18"/>
      <c r="G38" s="20"/>
      <c r="H38" s="18">
        <f>330</f>
        <v>330</v>
      </c>
      <c r="I38" s="18">
        <f>445</f>
        <v>445</v>
      </c>
      <c r="J38" s="18">
        <f>425</f>
        <v>425</v>
      </c>
      <c r="K38" s="18"/>
      <c r="L38" s="18"/>
      <c r="M38" s="18"/>
      <c r="N38" s="18"/>
      <c r="O38" s="33"/>
      <c r="P38" s="33"/>
      <c r="Q38" s="33"/>
      <c r="R38" s="37"/>
      <c r="S38" s="37"/>
      <c r="T38" s="37"/>
      <c r="U38" s="37"/>
      <c r="V38" s="37"/>
      <c r="W38" s="33"/>
    </row>
    <row r="39" spans="1:23" ht="13.2" x14ac:dyDescent="0.25">
      <c r="A39" s="9" t="s">
        <v>172</v>
      </c>
      <c r="B39" s="11" t="s">
        <v>173</v>
      </c>
      <c r="C39" s="32"/>
      <c r="D39" s="15" t="s">
        <v>114</v>
      </c>
      <c r="E39" s="16" t="s">
        <v>29</v>
      </c>
      <c r="F39" s="18"/>
      <c r="G39" s="18"/>
      <c r="H39" s="18">
        <f>3580</f>
        <v>3580</v>
      </c>
      <c r="I39" s="18">
        <f>2830</f>
        <v>2830</v>
      </c>
      <c r="J39" s="18">
        <f>5400</f>
        <v>5400</v>
      </c>
      <c r="K39" s="18"/>
      <c r="L39" s="18">
        <f>1730</f>
        <v>1730</v>
      </c>
      <c r="M39" s="18"/>
      <c r="N39" s="18"/>
      <c r="O39" s="33"/>
      <c r="P39" s="33"/>
      <c r="Q39" s="37"/>
      <c r="R39" s="37"/>
      <c r="S39" s="37"/>
      <c r="T39" s="37"/>
      <c r="U39" s="37"/>
      <c r="V39" s="33"/>
      <c r="W39" s="33"/>
    </row>
    <row r="40" spans="1:23" ht="13.2" x14ac:dyDescent="0.25">
      <c r="A40" s="9" t="s">
        <v>174</v>
      </c>
      <c r="B40" s="11" t="s">
        <v>175</v>
      </c>
      <c r="C40" s="32"/>
      <c r="D40" s="15" t="s">
        <v>114</v>
      </c>
      <c r="E40" s="16" t="s">
        <v>29</v>
      </c>
      <c r="F40" s="18"/>
      <c r="G40" s="18"/>
      <c r="H40" s="18">
        <f>1580</f>
        <v>1580</v>
      </c>
      <c r="I40" s="18">
        <f>1340</f>
        <v>1340</v>
      </c>
      <c r="J40" s="18">
        <f>1450</f>
        <v>1450</v>
      </c>
      <c r="K40" s="18"/>
      <c r="L40" s="18">
        <f>800</f>
        <v>800</v>
      </c>
      <c r="M40" s="18"/>
      <c r="N40" s="18"/>
      <c r="O40" s="37"/>
      <c r="P40" s="33"/>
      <c r="Q40" s="33"/>
      <c r="R40" s="33"/>
      <c r="S40" s="33"/>
      <c r="T40" s="33"/>
      <c r="U40" s="33"/>
      <c r="V40" s="33"/>
      <c r="W40" s="33"/>
    </row>
    <row r="41" spans="1:23" ht="13.2" x14ac:dyDescent="0.25">
      <c r="A41" s="9" t="s">
        <v>176</v>
      </c>
      <c r="B41" s="11" t="s">
        <v>177</v>
      </c>
      <c r="C41" s="32"/>
      <c r="D41" s="15" t="s">
        <v>114</v>
      </c>
      <c r="E41" s="16" t="s">
        <v>29</v>
      </c>
      <c r="F41" s="18"/>
      <c r="G41" s="18"/>
      <c r="H41" s="18">
        <f>170</f>
        <v>170</v>
      </c>
      <c r="I41" s="18">
        <f>1500</f>
        <v>1500</v>
      </c>
      <c r="J41" s="18">
        <f>1120</f>
        <v>1120</v>
      </c>
      <c r="K41" s="18"/>
      <c r="L41" s="18">
        <f>280</f>
        <v>280</v>
      </c>
      <c r="M41" s="18"/>
      <c r="N41" s="18"/>
      <c r="O41" s="33"/>
      <c r="P41" s="33"/>
      <c r="Q41" s="33"/>
      <c r="R41" s="33"/>
      <c r="S41" s="33"/>
      <c r="T41" s="33"/>
      <c r="U41" s="33"/>
      <c r="V41" s="33"/>
      <c r="W41" s="33"/>
    </row>
    <row r="42" spans="1:23" ht="13.2" x14ac:dyDescent="0.25">
      <c r="A42" s="9" t="s">
        <v>178</v>
      </c>
      <c r="B42" s="11" t="s">
        <v>179</v>
      </c>
      <c r="C42" s="32"/>
      <c r="D42" s="15" t="s">
        <v>114</v>
      </c>
      <c r="E42" s="16" t="s">
        <v>29</v>
      </c>
      <c r="F42" s="18"/>
      <c r="G42" s="18"/>
      <c r="H42" s="18">
        <f>1760</f>
        <v>1760</v>
      </c>
      <c r="I42" s="18">
        <f>1880</f>
        <v>1880</v>
      </c>
      <c r="J42" s="18">
        <f>1215</f>
        <v>1215</v>
      </c>
      <c r="K42" s="18"/>
      <c r="L42" s="18">
        <f>150</f>
        <v>150</v>
      </c>
      <c r="M42" s="18"/>
      <c r="N42" s="18"/>
      <c r="O42" s="37"/>
      <c r="P42" s="33"/>
      <c r="Q42" s="33"/>
      <c r="R42" s="33"/>
      <c r="S42" s="33"/>
      <c r="T42" s="33"/>
      <c r="U42" s="33"/>
      <c r="V42" s="33"/>
      <c r="W42" s="33"/>
    </row>
    <row r="43" spans="1:23" ht="13.2" x14ac:dyDescent="0.25">
      <c r="A43" s="9" t="s">
        <v>180</v>
      </c>
      <c r="B43" s="11" t="s">
        <v>181</v>
      </c>
      <c r="C43" s="32"/>
      <c r="D43" s="15" t="s">
        <v>114</v>
      </c>
      <c r="E43" s="16" t="s">
        <v>29</v>
      </c>
      <c r="F43" s="18"/>
      <c r="G43" s="18"/>
      <c r="H43" s="18">
        <f>50</f>
        <v>50</v>
      </c>
      <c r="I43" s="18">
        <f>1515</f>
        <v>1515</v>
      </c>
      <c r="J43" s="18">
        <f>1230</f>
        <v>1230</v>
      </c>
      <c r="K43" s="18"/>
      <c r="L43" s="18">
        <f>1920</f>
        <v>1920</v>
      </c>
      <c r="M43" s="18"/>
      <c r="N43" s="18"/>
      <c r="O43" s="33"/>
      <c r="P43" s="33"/>
      <c r="Q43" s="33"/>
      <c r="R43" s="33"/>
      <c r="S43" s="33"/>
      <c r="T43" s="33"/>
      <c r="U43" s="33"/>
      <c r="V43" s="33"/>
      <c r="W43" s="33"/>
    </row>
    <row r="44" spans="1:23" ht="13.2" x14ac:dyDescent="0.25">
      <c r="A44" s="9" t="s">
        <v>182</v>
      </c>
      <c r="B44" s="11" t="s">
        <v>183</v>
      </c>
      <c r="C44" s="32"/>
      <c r="D44" s="15" t="s">
        <v>114</v>
      </c>
      <c r="E44" s="16" t="s">
        <v>29</v>
      </c>
      <c r="F44" s="18"/>
      <c r="G44" s="18"/>
      <c r="H44" s="18">
        <f>20</f>
        <v>20</v>
      </c>
      <c r="I44" s="18">
        <f>1260</f>
        <v>1260</v>
      </c>
      <c r="J44" s="18">
        <f>50</f>
        <v>50</v>
      </c>
      <c r="K44" s="18"/>
      <c r="L44" s="18">
        <f>920</f>
        <v>920</v>
      </c>
      <c r="M44" s="18"/>
      <c r="N44" s="18"/>
      <c r="O44" s="33"/>
      <c r="P44" s="33"/>
      <c r="Q44" s="33"/>
      <c r="R44" s="33"/>
      <c r="S44" s="33"/>
      <c r="T44" s="33"/>
      <c r="U44" s="33"/>
      <c r="V44" s="33"/>
      <c r="W44" s="33"/>
    </row>
    <row r="45" spans="1:23" ht="13.2" x14ac:dyDescent="0.25">
      <c r="A45" s="9" t="s">
        <v>184</v>
      </c>
      <c r="B45" s="11" t="s">
        <v>185</v>
      </c>
      <c r="C45" s="32"/>
      <c r="D45" s="15" t="s">
        <v>114</v>
      </c>
      <c r="E45" s="16" t="s">
        <v>29</v>
      </c>
      <c r="F45" s="18"/>
      <c r="G45" s="18"/>
      <c r="H45" s="18"/>
      <c r="I45" s="18">
        <f>1050</f>
        <v>1050</v>
      </c>
      <c r="J45" s="18">
        <f>1130</f>
        <v>1130</v>
      </c>
      <c r="K45" s="18"/>
      <c r="L45" s="18">
        <f>700</f>
        <v>700</v>
      </c>
      <c r="M45" s="18"/>
      <c r="N45" s="18"/>
      <c r="O45" s="37"/>
      <c r="P45" s="33"/>
      <c r="Q45" s="33"/>
      <c r="R45" s="33"/>
      <c r="S45" s="33"/>
      <c r="T45" s="33"/>
      <c r="U45" s="33"/>
      <c r="V45" s="33"/>
      <c r="W45" s="33"/>
    </row>
    <row r="46" spans="1:23" ht="13.2" x14ac:dyDescent="0.25">
      <c r="A46" s="9" t="s">
        <v>186</v>
      </c>
      <c r="B46" s="11" t="s">
        <v>187</v>
      </c>
      <c r="C46" s="32"/>
      <c r="D46" s="15" t="s">
        <v>114</v>
      </c>
      <c r="E46" s="16" t="s">
        <v>29</v>
      </c>
      <c r="F46" s="18"/>
      <c r="G46" s="18"/>
      <c r="H46" s="18">
        <f>900</f>
        <v>900</v>
      </c>
      <c r="I46" s="18">
        <f>450</f>
        <v>450</v>
      </c>
      <c r="J46" s="18">
        <f>870</f>
        <v>870</v>
      </c>
      <c r="K46" s="18"/>
      <c r="L46" s="18">
        <f>530</f>
        <v>530</v>
      </c>
      <c r="M46" s="18"/>
      <c r="N46" s="18"/>
      <c r="O46" s="37"/>
      <c r="P46" s="33"/>
      <c r="Q46" s="33"/>
      <c r="R46" s="33"/>
      <c r="S46" s="33"/>
      <c r="T46" s="33"/>
      <c r="U46" s="33"/>
      <c r="V46" s="33"/>
      <c r="W46" s="33"/>
    </row>
    <row r="47" spans="1:23" ht="13.2" x14ac:dyDescent="0.25">
      <c r="A47" s="9" t="s">
        <v>188</v>
      </c>
      <c r="B47" s="11" t="s">
        <v>189</v>
      </c>
      <c r="C47" s="32"/>
      <c r="D47" s="15" t="s">
        <v>114</v>
      </c>
      <c r="E47" s="16" t="s">
        <v>29</v>
      </c>
      <c r="F47" s="18"/>
      <c r="G47" s="18"/>
      <c r="H47" s="18">
        <f>70</f>
        <v>70</v>
      </c>
      <c r="I47" s="18">
        <f>740</f>
        <v>740</v>
      </c>
      <c r="J47" s="18">
        <f>420</f>
        <v>420</v>
      </c>
      <c r="K47" s="18"/>
      <c r="L47" s="18">
        <f>230</f>
        <v>230</v>
      </c>
      <c r="M47" s="18"/>
      <c r="N47" s="18"/>
      <c r="O47" s="37"/>
      <c r="P47" s="33"/>
      <c r="Q47" s="33"/>
      <c r="R47" s="33"/>
      <c r="S47" s="33"/>
      <c r="T47" s="33"/>
      <c r="U47" s="33"/>
      <c r="V47" s="33"/>
      <c r="W47" s="33"/>
    </row>
    <row r="48" spans="1:23" ht="13.2" x14ac:dyDescent="0.25">
      <c r="A48" s="9" t="s">
        <v>190</v>
      </c>
      <c r="B48" s="11" t="s">
        <v>191</v>
      </c>
      <c r="C48" s="32"/>
      <c r="D48" s="15" t="s">
        <v>114</v>
      </c>
      <c r="E48" s="16" t="s">
        <v>29</v>
      </c>
      <c r="F48" s="18"/>
      <c r="G48" s="18"/>
      <c r="H48" s="20">
        <f>220</f>
        <v>220</v>
      </c>
      <c r="I48" s="18">
        <f>240</f>
        <v>240</v>
      </c>
      <c r="J48" s="20">
        <f>200</f>
        <v>200</v>
      </c>
      <c r="K48" s="20"/>
      <c r="L48" s="20"/>
      <c r="M48" s="20"/>
      <c r="N48" s="20"/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3.2" x14ac:dyDescent="0.25">
      <c r="A49" s="9" t="s">
        <v>192</v>
      </c>
      <c r="B49" s="11" t="s">
        <v>193</v>
      </c>
      <c r="C49" s="32"/>
      <c r="D49" s="15" t="s">
        <v>114</v>
      </c>
      <c r="E49" s="16" t="s">
        <v>29</v>
      </c>
      <c r="F49" s="18"/>
      <c r="G49" s="18"/>
      <c r="H49" s="18">
        <f>100</f>
        <v>100</v>
      </c>
      <c r="I49" s="18">
        <f>210</f>
        <v>210</v>
      </c>
      <c r="J49" s="18">
        <f>50</f>
        <v>50</v>
      </c>
      <c r="K49" s="18"/>
      <c r="L49" s="18">
        <f>150</f>
        <v>150</v>
      </c>
      <c r="M49" s="18"/>
      <c r="N49" s="18"/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3.2" x14ac:dyDescent="0.25">
      <c r="A50" s="9" t="s">
        <v>195</v>
      </c>
      <c r="B50" s="11" t="s">
        <v>196</v>
      </c>
      <c r="C50" s="32"/>
      <c r="D50" s="15" t="s">
        <v>114</v>
      </c>
      <c r="E50" s="16" t="s">
        <v>29</v>
      </c>
      <c r="F50" s="18"/>
      <c r="G50" s="18"/>
      <c r="H50" s="18"/>
      <c r="I50" s="18">
        <f t="shared" ref="I50:J50" si="2">200</f>
        <v>200</v>
      </c>
      <c r="J50" s="18">
        <f t="shared" si="2"/>
        <v>200</v>
      </c>
      <c r="K50" s="18"/>
      <c r="L50" s="18"/>
      <c r="M50" s="18"/>
      <c r="N50" s="18"/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3.2" x14ac:dyDescent="0.25">
      <c r="A51" s="9" t="s">
        <v>197</v>
      </c>
      <c r="B51" s="11" t="s">
        <v>198</v>
      </c>
      <c r="C51" s="32"/>
      <c r="D51" s="15" t="s">
        <v>199</v>
      </c>
      <c r="E51" s="16" t="s">
        <v>29</v>
      </c>
      <c r="F51" s="18"/>
      <c r="G51" s="18"/>
      <c r="H51" s="18">
        <v>478</v>
      </c>
      <c r="I51" s="18">
        <v>52</v>
      </c>
      <c r="J51" s="18">
        <v>65</v>
      </c>
      <c r="K51" s="18"/>
      <c r="L51" s="18">
        <v>316</v>
      </c>
      <c r="M51" s="18"/>
      <c r="N51" s="18"/>
      <c r="O51" s="25"/>
      <c r="P51" s="25"/>
      <c r="Q51" s="33"/>
      <c r="R51" s="33"/>
      <c r="S51" s="33"/>
      <c r="T51" s="33"/>
      <c r="U51" s="33"/>
      <c r="V51" s="33"/>
      <c r="W51" s="25"/>
    </row>
    <row r="52" spans="1:23" ht="13.2" x14ac:dyDescent="0.25">
      <c r="A52" s="9" t="s">
        <v>200</v>
      </c>
      <c r="B52" s="11" t="s">
        <v>201</v>
      </c>
      <c r="C52" s="32"/>
      <c r="D52" s="15" t="s">
        <v>199</v>
      </c>
      <c r="E52" s="16" t="s">
        <v>29</v>
      </c>
      <c r="F52" s="18"/>
      <c r="G52" s="18"/>
      <c r="H52" s="18">
        <v>415</v>
      </c>
      <c r="I52" s="18">
        <v>760</v>
      </c>
      <c r="J52" s="18">
        <v>575</v>
      </c>
      <c r="K52" s="18"/>
      <c r="L52" s="18">
        <v>421</v>
      </c>
      <c r="M52" s="18"/>
      <c r="N52" s="18"/>
      <c r="O52" s="33"/>
      <c r="P52" s="33"/>
      <c r="Q52" s="33"/>
      <c r="R52" s="33"/>
      <c r="S52" s="33"/>
      <c r="T52" s="33"/>
      <c r="U52" s="33"/>
      <c r="V52" s="33"/>
      <c r="W52" s="33"/>
    </row>
    <row r="53" spans="1:23" ht="13.2" x14ac:dyDescent="0.25">
      <c r="A53" s="9" t="s">
        <v>202</v>
      </c>
      <c r="B53" s="11" t="s">
        <v>203</v>
      </c>
      <c r="C53" s="32"/>
      <c r="D53" s="15" t="s">
        <v>204</v>
      </c>
      <c r="E53" s="16" t="s">
        <v>29</v>
      </c>
      <c r="F53" s="18"/>
      <c r="G53" s="18"/>
      <c r="H53" s="18">
        <v>748</v>
      </c>
      <c r="I53" s="18">
        <v>483</v>
      </c>
      <c r="J53" s="18">
        <v>752</v>
      </c>
      <c r="K53" s="18"/>
      <c r="L53" s="18">
        <v>879</v>
      </c>
      <c r="M53" s="18">
        <v>1025</v>
      </c>
      <c r="N53" s="18"/>
      <c r="O53" s="33"/>
      <c r="P53" s="33"/>
      <c r="Q53" s="33"/>
      <c r="R53" s="33"/>
      <c r="S53" s="33"/>
      <c r="T53" s="33"/>
      <c r="U53" s="33"/>
      <c r="V53" s="33"/>
      <c r="W53" s="33"/>
    </row>
    <row r="54" spans="1:23" ht="13.2" x14ac:dyDescent="0.25">
      <c r="A54" s="9" t="s">
        <v>205</v>
      </c>
      <c r="B54" s="11" t="s">
        <v>206</v>
      </c>
      <c r="C54" s="32"/>
      <c r="D54" s="15" t="s">
        <v>204</v>
      </c>
      <c r="E54" s="16" t="s">
        <v>29</v>
      </c>
      <c r="F54" s="18"/>
      <c r="G54" s="18"/>
      <c r="H54" s="18">
        <f t="shared" ref="H54:I54" si="3">910</f>
        <v>910</v>
      </c>
      <c r="I54" s="18">
        <f t="shared" si="3"/>
        <v>910</v>
      </c>
      <c r="J54" s="18">
        <f>745</f>
        <v>745</v>
      </c>
      <c r="K54" s="18"/>
      <c r="L54" s="18">
        <f>540</f>
        <v>540</v>
      </c>
      <c r="M54" s="18">
        <f>565</f>
        <v>565</v>
      </c>
      <c r="N54" s="18">
        <f>1010</f>
        <v>1010</v>
      </c>
      <c r="O54" s="33"/>
      <c r="P54" s="33"/>
      <c r="Q54" s="33"/>
      <c r="R54" s="33"/>
      <c r="S54" s="33"/>
      <c r="T54" s="33"/>
      <c r="U54" s="33"/>
      <c r="V54" s="33"/>
      <c r="W54" s="33"/>
    </row>
    <row r="55" spans="1:23" ht="13.2" x14ac:dyDescent="0.25">
      <c r="A55" s="9" t="s">
        <v>209</v>
      </c>
      <c r="B55" s="11" t="s">
        <v>210</v>
      </c>
      <c r="C55" s="32"/>
      <c r="D55" s="15" t="s">
        <v>204</v>
      </c>
      <c r="E55" s="16" t="s">
        <v>29</v>
      </c>
      <c r="F55" s="18"/>
      <c r="G55" s="18"/>
      <c r="H55" s="18">
        <f>595</f>
        <v>595</v>
      </c>
      <c r="I55" s="18">
        <f>40</f>
        <v>40</v>
      </c>
      <c r="J55" s="18">
        <f>290</f>
        <v>290</v>
      </c>
      <c r="K55" s="18"/>
      <c r="L55" s="18">
        <f>280</f>
        <v>280</v>
      </c>
      <c r="M55" s="18">
        <f>380</f>
        <v>380</v>
      </c>
      <c r="N55" s="18">
        <f>840</f>
        <v>840</v>
      </c>
      <c r="O55" s="33"/>
      <c r="P55" s="33"/>
      <c r="Q55" s="33"/>
      <c r="R55" s="33"/>
      <c r="S55" s="33"/>
      <c r="T55" s="33"/>
      <c r="U55" s="33"/>
      <c r="V55" s="33"/>
      <c r="W55" s="33"/>
    </row>
    <row r="56" spans="1:23" ht="13.2" x14ac:dyDescent="0.25">
      <c r="A56" s="9" t="s">
        <v>212</v>
      </c>
      <c r="B56" s="11" t="s">
        <v>213</v>
      </c>
      <c r="C56" s="32"/>
      <c r="D56" s="15" t="s">
        <v>204</v>
      </c>
      <c r="E56" s="16" t="s">
        <v>29</v>
      </c>
      <c r="F56" s="18"/>
      <c r="G56" s="20"/>
      <c r="H56" s="18">
        <f>400</f>
        <v>400</v>
      </c>
      <c r="I56" s="18">
        <v>130</v>
      </c>
      <c r="J56" s="18">
        <f>860</f>
        <v>860</v>
      </c>
      <c r="K56" s="18"/>
      <c r="L56" s="18">
        <f>560</f>
        <v>560</v>
      </c>
      <c r="M56" s="18"/>
      <c r="N56" s="18"/>
      <c r="O56" s="33"/>
      <c r="P56" s="33"/>
      <c r="Q56" s="33"/>
      <c r="R56" s="33"/>
      <c r="S56" s="33"/>
      <c r="T56" s="33"/>
      <c r="U56" s="33"/>
      <c r="V56" s="33"/>
      <c r="W56" s="33"/>
    </row>
    <row r="57" spans="1:23" ht="13.2" x14ac:dyDescent="0.25">
      <c r="A57" s="9" t="s">
        <v>215</v>
      </c>
      <c r="B57" s="11" t="s">
        <v>216</v>
      </c>
      <c r="C57" s="32"/>
      <c r="D57" s="15" t="s">
        <v>204</v>
      </c>
      <c r="E57" s="16" t="s">
        <v>29</v>
      </c>
      <c r="F57" s="18"/>
      <c r="G57" s="18"/>
      <c r="H57" s="18">
        <v>570</v>
      </c>
      <c r="I57" s="18">
        <v>160</v>
      </c>
      <c r="J57" s="18">
        <v>850</v>
      </c>
      <c r="K57" s="18"/>
      <c r="L57" s="18">
        <v>750</v>
      </c>
      <c r="M57" s="18"/>
      <c r="N57" s="18"/>
      <c r="O57" s="33"/>
      <c r="P57" s="33"/>
      <c r="Q57" s="33"/>
      <c r="R57" s="33"/>
      <c r="S57" s="33"/>
      <c r="T57" s="33"/>
      <c r="U57" s="33"/>
      <c r="V57" s="33"/>
      <c r="W57" s="33"/>
    </row>
    <row r="58" spans="1:23" ht="13.2" x14ac:dyDescent="0.25">
      <c r="A58" s="9" t="s">
        <v>217</v>
      </c>
      <c r="B58" s="11" t="s">
        <v>218</v>
      </c>
      <c r="C58" s="32"/>
      <c r="D58" s="15" t="s">
        <v>204</v>
      </c>
      <c r="E58" s="16" t="s">
        <v>29</v>
      </c>
      <c r="F58" s="18"/>
      <c r="G58" s="18"/>
      <c r="H58" s="18">
        <v>380</v>
      </c>
      <c r="I58" s="18">
        <v>0</v>
      </c>
      <c r="J58" s="18">
        <v>0</v>
      </c>
      <c r="K58" s="18"/>
      <c r="L58" s="18">
        <v>70</v>
      </c>
      <c r="M58" s="18"/>
      <c r="N58" s="18"/>
      <c r="O58" s="33"/>
      <c r="P58" s="33"/>
      <c r="Q58" s="33"/>
      <c r="R58" s="33"/>
      <c r="S58" s="33"/>
      <c r="T58" s="33"/>
      <c r="U58" s="33"/>
      <c r="V58" s="33"/>
      <c r="W58" s="33"/>
    </row>
    <row r="59" spans="1:23" ht="13.2" x14ac:dyDescent="0.25">
      <c r="A59" s="9" t="s">
        <v>219</v>
      </c>
      <c r="B59" s="11" t="s">
        <v>220</v>
      </c>
      <c r="C59" s="32"/>
      <c r="D59" s="15" t="s">
        <v>204</v>
      </c>
      <c r="E59" s="16" t="s">
        <v>29</v>
      </c>
      <c r="F59" s="18"/>
      <c r="G59" s="18"/>
      <c r="H59" s="18">
        <v>965</v>
      </c>
      <c r="I59" s="18">
        <v>0</v>
      </c>
      <c r="J59" s="18">
        <v>190</v>
      </c>
      <c r="K59" s="18"/>
      <c r="L59" s="18">
        <v>0</v>
      </c>
      <c r="M59" s="18"/>
      <c r="N59" s="18"/>
      <c r="O59" s="33"/>
      <c r="P59" s="33"/>
      <c r="Q59" s="33"/>
      <c r="R59" s="33"/>
      <c r="S59" s="33"/>
      <c r="T59" s="33"/>
      <c r="U59" s="33"/>
      <c r="V59" s="33"/>
      <c r="W59" s="33"/>
    </row>
    <row r="60" spans="1:23" ht="13.2" x14ac:dyDescent="0.25">
      <c r="A60" s="9" t="s">
        <v>222</v>
      </c>
      <c r="B60" s="11" t="s">
        <v>223</v>
      </c>
      <c r="C60" s="32"/>
      <c r="D60" s="15" t="s">
        <v>204</v>
      </c>
      <c r="E60" s="16" t="s">
        <v>29</v>
      </c>
      <c r="F60" s="18"/>
      <c r="G60" s="18"/>
      <c r="H60" s="18">
        <f t="shared" ref="H60:I60" si="4">980</f>
        <v>980</v>
      </c>
      <c r="I60" s="18">
        <f t="shared" si="4"/>
        <v>980</v>
      </c>
      <c r="J60" s="18">
        <f>774</f>
        <v>774</v>
      </c>
      <c r="K60" s="18"/>
      <c r="L60" s="18">
        <f>282</f>
        <v>282</v>
      </c>
      <c r="M60" s="18"/>
      <c r="N60" s="18"/>
      <c r="O60" s="33"/>
      <c r="P60" s="33"/>
      <c r="Q60" s="33"/>
      <c r="R60" s="33"/>
      <c r="S60" s="33"/>
      <c r="T60" s="33"/>
      <c r="U60" s="33"/>
      <c r="V60" s="33"/>
      <c r="W60" s="33"/>
    </row>
    <row r="61" spans="1:23" ht="13.2" x14ac:dyDescent="0.25">
      <c r="A61" s="9" t="s">
        <v>225</v>
      </c>
      <c r="B61" s="11" t="s">
        <v>226</v>
      </c>
      <c r="C61" s="32"/>
      <c r="D61" s="15" t="s">
        <v>204</v>
      </c>
      <c r="E61" s="16" t="s">
        <v>29</v>
      </c>
      <c r="F61" s="18"/>
      <c r="G61" s="18"/>
      <c r="H61" s="18">
        <v>270</v>
      </c>
      <c r="I61" s="18">
        <v>810</v>
      </c>
      <c r="J61" s="18">
        <v>600</v>
      </c>
      <c r="K61" s="18"/>
      <c r="L61" s="18">
        <v>620</v>
      </c>
      <c r="M61" s="18"/>
      <c r="N61" s="18"/>
      <c r="O61" s="43"/>
      <c r="P61" s="33"/>
      <c r="Q61" s="33"/>
      <c r="R61" s="33"/>
      <c r="S61" s="33"/>
      <c r="T61" s="33"/>
      <c r="U61" s="33"/>
      <c r="V61" s="33"/>
      <c r="W61" s="33"/>
    </row>
    <row r="62" spans="1:23" ht="13.2" x14ac:dyDescent="0.25">
      <c r="A62" s="9" t="s">
        <v>227</v>
      </c>
      <c r="B62" s="11" t="s">
        <v>228</v>
      </c>
      <c r="C62" s="32"/>
      <c r="D62" s="15" t="s">
        <v>98</v>
      </c>
      <c r="E62" s="16" t="s">
        <v>29</v>
      </c>
      <c r="F62" s="18">
        <f>6250</f>
        <v>6250</v>
      </c>
      <c r="G62" s="18"/>
      <c r="H62" s="18"/>
      <c r="I62" s="18"/>
      <c r="J62" s="18"/>
      <c r="K62" s="18"/>
      <c r="L62" s="18"/>
      <c r="M62" s="18"/>
      <c r="N62" s="18"/>
      <c r="O62" s="43"/>
      <c r="P62" s="33"/>
      <c r="Q62" s="33"/>
      <c r="R62" s="33"/>
      <c r="S62" s="33"/>
      <c r="T62" s="33"/>
      <c r="U62" s="33"/>
      <c r="V62" s="33"/>
      <c r="W62" s="33"/>
    </row>
    <row r="63" spans="1:23" ht="13.2" x14ac:dyDescent="0.25">
      <c r="A63" s="9" t="s">
        <v>230</v>
      </c>
      <c r="B63" s="11" t="s">
        <v>231</v>
      </c>
      <c r="C63" s="32"/>
      <c r="D63" s="15" t="s">
        <v>98</v>
      </c>
      <c r="E63" s="16" t="s">
        <v>29</v>
      </c>
      <c r="F63" s="18">
        <f>600</f>
        <v>600</v>
      </c>
      <c r="G63" s="18"/>
      <c r="H63" s="18"/>
      <c r="I63" s="18"/>
      <c r="J63" s="18"/>
      <c r="K63" s="18"/>
      <c r="L63" s="18"/>
      <c r="M63" s="18"/>
      <c r="N63" s="18"/>
      <c r="O63" s="25"/>
      <c r="P63" s="25"/>
      <c r="Q63" s="33"/>
      <c r="R63" s="43"/>
      <c r="S63" s="43"/>
      <c r="T63" s="43"/>
      <c r="U63" s="43"/>
      <c r="V63" s="43"/>
      <c r="W63" s="25"/>
    </row>
    <row r="64" spans="1:23" ht="13.2" x14ac:dyDescent="0.25">
      <c r="A64" s="9" t="s">
        <v>232</v>
      </c>
      <c r="B64" s="11" t="s">
        <v>233</v>
      </c>
      <c r="C64" s="32"/>
      <c r="D64" s="15" t="s">
        <v>98</v>
      </c>
      <c r="E64" s="16" t="s">
        <v>29</v>
      </c>
      <c r="F64" s="18">
        <f>310</f>
        <v>310</v>
      </c>
      <c r="G64" s="18"/>
      <c r="H64" s="20"/>
      <c r="I64" s="18"/>
      <c r="J64" s="20"/>
      <c r="K64" s="20"/>
      <c r="L64" s="20"/>
      <c r="M64" s="20"/>
      <c r="N64" s="20"/>
      <c r="O64" s="25"/>
      <c r="P64" s="25"/>
      <c r="Q64" s="43"/>
      <c r="R64" s="33"/>
      <c r="S64" s="43"/>
      <c r="T64" s="33"/>
      <c r="U64" s="43"/>
      <c r="V64" s="33"/>
      <c r="W64" s="25"/>
    </row>
    <row r="65" spans="1:23" ht="13.2" x14ac:dyDescent="0.25">
      <c r="A65" s="9" t="s">
        <v>235</v>
      </c>
      <c r="B65" s="11" t="s">
        <v>236</v>
      </c>
      <c r="C65" s="32"/>
      <c r="D65" s="15" t="s">
        <v>98</v>
      </c>
      <c r="E65" s="16" t="s">
        <v>29</v>
      </c>
      <c r="F65" s="18">
        <f>400</f>
        <v>400</v>
      </c>
      <c r="G65" s="18"/>
      <c r="H65" s="18"/>
      <c r="I65" s="18"/>
      <c r="J65" s="18"/>
      <c r="K65" s="18"/>
      <c r="L65" s="18"/>
      <c r="M65" s="18"/>
      <c r="N65" s="18"/>
      <c r="O65" s="33"/>
      <c r="P65" s="33"/>
      <c r="Q65" s="33"/>
      <c r="R65" s="33"/>
      <c r="S65" s="33"/>
      <c r="T65" s="33"/>
      <c r="U65" s="33"/>
      <c r="V65" s="33"/>
      <c r="W65" s="33"/>
    </row>
    <row r="66" spans="1:23" ht="26.4" x14ac:dyDescent="0.25">
      <c r="A66" s="9" t="s">
        <v>238</v>
      </c>
      <c r="B66" s="11" t="s">
        <v>239</v>
      </c>
      <c r="C66" s="32"/>
      <c r="D66" s="15" t="s">
        <v>240</v>
      </c>
      <c r="E66" s="16" t="s">
        <v>29</v>
      </c>
      <c r="F66" s="18"/>
      <c r="G66" s="18"/>
      <c r="H66" s="18">
        <f>430</f>
        <v>430</v>
      </c>
      <c r="I66" s="18">
        <f>860</f>
        <v>860</v>
      </c>
      <c r="J66" s="18"/>
      <c r="K66" s="18"/>
      <c r="L66" s="18"/>
      <c r="M66" s="18"/>
      <c r="N66" s="18"/>
      <c r="O66" s="33"/>
      <c r="P66" s="33"/>
      <c r="Q66" s="33"/>
      <c r="R66" s="33"/>
      <c r="S66" s="33"/>
      <c r="T66" s="33"/>
      <c r="U66" s="33"/>
      <c r="V66" s="33"/>
      <c r="W66" s="33"/>
    </row>
    <row r="67" spans="1:23" ht="26.4" x14ac:dyDescent="0.25">
      <c r="A67" s="9" t="s">
        <v>241</v>
      </c>
      <c r="B67" s="11" t="s">
        <v>242</v>
      </c>
      <c r="C67" s="32"/>
      <c r="D67" s="15" t="s">
        <v>240</v>
      </c>
      <c r="E67" s="16" t="s">
        <v>29</v>
      </c>
      <c r="F67" s="18"/>
      <c r="G67" s="18"/>
      <c r="H67" s="18">
        <f>3550</f>
        <v>3550</v>
      </c>
      <c r="I67" s="18">
        <f>30</f>
        <v>30</v>
      </c>
      <c r="J67" s="18">
        <f>310</f>
        <v>310</v>
      </c>
      <c r="K67" s="18"/>
      <c r="L67" s="18"/>
      <c r="M67" s="18"/>
      <c r="N67" s="18"/>
      <c r="O67" s="33"/>
      <c r="P67" s="33"/>
      <c r="Q67" s="33"/>
      <c r="R67" s="33"/>
      <c r="S67" s="33"/>
      <c r="T67" s="33"/>
      <c r="U67" s="33"/>
      <c r="V67" s="33"/>
      <c r="W67" s="33"/>
    </row>
    <row r="68" spans="1:23" ht="26.4" x14ac:dyDescent="0.25">
      <c r="A68" s="9" t="s">
        <v>245</v>
      </c>
      <c r="B68" s="11" t="s">
        <v>246</v>
      </c>
      <c r="C68" s="32"/>
      <c r="D68" s="15" t="s">
        <v>240</v>
      </c>
      <c r="E68" s="16" t="s">
        <v>29</v>
      </c>
      <c r="F68" s="18" t="s">
        <v>167</v>
      </c>
      <c r="G68" s="18"/>
      <c r="H68" s="18"/>
      <c r="I68" s="18"/>
      <c r="J68" s="18">
        <f>580</f>
        <v>580</v>
      </c>
      <c r="K68" s="18"/>
      <c r="L68" s="18">
        <f>1200</f>
        <v>1200</v>
      </c>
      <c r="M68" s="18"/>
      <c r="N68" s="18"/>
      <c r="O68" s="33"/>
      <c r="P68" s="33"/>
      <c r="Q68" s="33"/>
      <c r="R68" s="33"/>
      <c r="S68" s="33"/>
      <c r="T68" s="33"/>
      <c r="U68" s="33"/>
      <c r="V68" s="33"/>
      <c r="W68" s="33"/>
    </row>
    <row r="69" spans="1:23" ht="13.2" x14ac:dyDescent="0.25">
      <c r="A69" s="9" t="s">
        <v>247</v>
      </c>
      <c r="B69" s="11" t="s">
        <v>248</v>
      </c>
      <c r="C69" s="32"/>
      <c r="D69" s="15" t="s">
        <v>240</v>
      </c>
      <c r="E69" s="16" t="s">
        <v>29</v>
      </c>
      <c r="F69" s="18"/>
      <c r="G69" s="18"/>
      <c r="H69" s="18">
        <f>2100</f>
        <v>2100</v>
      </c>
      <c r="I69" s="18">
        <f>1800</f>
        <v>1800</v>
      </c>
      <c r="J69" s="18">
        <f>1890</f>
        <v>1890</v>
      </c>
      <c r="K69" s="18"/>
      <c r="L69" s="18"/>
      <c r="M69" s="18"/>
      <c r="N69" s="18"/>
      <c r="O69" s="33"/>
      <c r="P69" s="33"/>
      <c r="Q69" s="33"/>
      <c r="R69" s="33"/>
      <c r="S69" s="33"/>
      <c r="T69" s="33"/>
      <c r="U69" s="33"/>
      <c r="V69" s="33"/>
      <c r="W69" s="33"/>
    </row>
    <row r="70" spans="1:23" ht="13.2" x14ac:dyDescent="0.25">
      <c r="A70" s="9" t="s">
        <v>249</v>
      </c>
      <c r="B70" s="11" t="s">
        <v>250</v>
      </c>
      <c r="C70" s="32"/>
      <c r="D70" s="15" t="s">
        <v>240</v>
      </c>
      <c r="E70" s="16" t="s">
        <v>29</v>
      </c>
      <c r="F70" s="18"/>
      <c r="G70" s="18"/>
      <c r="H70" s="18"/>
      <c r="I70" s="18">
        <f>4530</f>
        <v>4530</v>
      </c>
      <c r="J70" s="18">
        <f>4000</f>
        <v>4000</v>
      </c>
      <c r="K70" s="18"/>
      <c r="L70" s="18"/>
      <c r="M70" s="18"/>
      <c r="N70" s="18"/>
      <c r="O70" s="33"/>
      <c r="P70" s="33"/>
      <c r="Q70" s="41"/>
      <c r="R70" s="33"/>
      <c r="S70" s="33"/>
      <c r="T70" s="33"/>
      <c r="U70" s="41"/>
      <c r="V70" s="33"/>
      <c r="W70" s="33"/>
    </row>
    <row r="71" spans="1:23" ht="26.4" x14ac:dyDescent="0.25">
      <c r="A71" s="9" t="s">
        <v>252</v>
      </c>
      <c r="B71" s="11" t="s">
        <v>253</v>
      </c>
      <c r="C71" s="32"/>
      <c r="D71" s="15" t="s">
        <v>254</v>
      </c>
      <c r="E71" s="16" t="s">
        <v>29</v>
      </c>
      <c r="F71" s="18"/>
      <c r="G71" s="18"/>
      <c r="H71" s="18">
        <f>1500</f>
        <v>1500</v>
      </c>
      <c r="I71" s="18">
        <f>6800</f>
        <v>6800</v>
      </c>
      <c r="J71" s="18">
        <f>3400</f>
        <v>3400</v>
      </c>
      <c r="K71" s="18"/>
      <c r="L71" s="18"/>
      <c r="M71" s="18"/>
      <c r="N71" s="18"/>
      <c r="O71" s="33"/>
      <c r="P71" s="33"/>
      <c r="Q71" s="33"/>
      <c r="R71" s="42"/>
      <c r="S71" s="33"/>
      <c r="T71" s="33"/>
      <c r="U71" s="33"/>
      <c r="V71" s="33"/>
      <c r="W71" s="33"/>
    </row>
    <row r="72" spans="1:23" ht="26.4" x14ac:dyDescent="0.25">
      <c r="A72" s="9" t="s">
        <v>256</v>
      </c>
      <c r="B72" s="11" t="s">
        <v>257</v>
      </c>
      <c r="C72" s="32"/>
      <c r="D72" s="15" t="s">
        <v>254</v>
      </c>
      <c r="E72" s="16" t="s">
        <v>29</v>
      </c>
      <c r="F72" s="18"/>
      <c r="G72" s="18">
        <f>900</f>
        <v>900</v>
      </c>
      <c r="H72" s="18">
        <f>1600</f>
        <v>1600</v>
      </c>
      <c r="I72" s="18">
        <f>500</f>
        <v>500</v>
      </c>
      <c r="J72" s="18">
        <f>2200</f>
        <v>2200</v>
      </c>
      <c r="K72" s="18"/>
      <c r="L72" s="18">
        <f>1900</f>
        <v>1900</v>
      </c>
      <c r="M72" s="18"/>
      <c r="N72" s="18"/>
      <c r="O72" s="33"/>
      <c r="P72" s="33"/>
      <c r="Q72" s="33"/>
      <c r="R72" s="42"/>
      <c r="S72" s="33"/>
      <c r="T72" s="33"/>
      <c r="U72" s="33"/>
      <c r="V72" s="33"/>
      <c r="W72" s="33"/>
    </row>
    <row r="73" spans="1:23" ht="26.4" x14ac:dyDescent="0.25">
      <c r="A73" s="9" t="s">
        <v>259</v>
      </c>
      <c r="B73" s="11" t="s">
        <v>260</v>
      </c>
      <c r="C73" s="32"/>
      <c r="D73" s="15" t="s">
        <v>254</v>
      </c>
      <c r="E73" s="16" t="s">
        <v>29</v>
      </c>
      <c r="F73" s="18"/>
      <c r="G73" s="18"/>
      <c r="H73" s="18">
        <f>600</f>
        <v>600</v>
      </c>
      <c r="I73" s="18"/>
      <c r="J73" s="18"/>
      <c r="K73" s="18"/>
      <c r="L73" s="18"/>
      <c r="M73" s="18"/>
      <c r="N73" s="18"/>
      <c r="O73" s="33"/>
      <c r="P73" s="33"/>
      <c r="Q73" s="33"/>
      <c r="R73" s="33"/>
      <c r="S73" s="33"/>
      <c r="T73" s="33"/>
      <c r="U73" s="33"/>
      <c r="V73" s="33"/>
      <c r="W73" s="33"/>
    </row>
    <row r="74" spans="1:23" ht="26.4" x14ac:dyDescent="0.25">
      <c r="A74" s="9" t="s">
        <v>262</v>
      </c>
      <c r="B74" s="11" t="s">
        <v>263</v>
      </c>
      <c r="C74" s="32"/>
      <c r="D74" s="11" t="s">
        <v>119</v>
      </c>
      <c r="E74" s="16" t="s">
        <v>29</v>
      </c>
      <c r="F74" s="18"/>
      <c r="G74" s="20">
        <f>4080</f>
        <v>4080</v>
      </c>
      <c r="H74" s="18">
        <f>1350</f>
        <v>1350</v>
      </c>
      <c r="I74" s="18"/>
      <c r="J74" s="18"/>
      <c r="K74" s="18"/>
      <c r="L74" s="18">
        <f>1180</f>
        <v>1180</v>
      </c>
      <c r="M74" s="18"/>
      <c r="N74" s="18"/>
      <c r="O74" s="33"/>
      <c r="P74" s="33"/>
      <c r="Q74" s="33"/>
      <c r="R74" s="33"/>
      <c r="S74" s="33"/>
      <c r="T74" s="33"/>
      <c r="U74" s="33"/>
      <c r="V74" s="33"/>
      <c r="W74" s="33"/>
    </row>
    <row r="75" spans="1:23" ht="26.4" x14ac:dyDescent="0.25">
      <c r="A75" s="9" t="s">
        <v>266</v>
      </c>
      <c r="B75" s="11" t="s">
        <v>267</v>
      </c>
      <c r="C75" s="32"/>
      <c r="D75" s="11" t="s">
        <v>119</v>
      </c>
      <c r="E75" s="16" t="s">
        <v>29</v>
      </c>
      <c r="F75" s="18" t="s">
        <v>167</v>
      </c>
      <c r="G75" s="18">
        <f>240</f>
        <v>240</v>
      </c>
      <c r="H75" s="18">
        <f>1180</f>
        <v>1180</v>
      </c>
      <c r="I75" s="18">
        <f>1330</f>
        <v>1330</v>
      </c>
      <c r="J75" s="18">
        <f>1400</f>
        <v>1400</v>
      </c>
      <c r="K75" s="18"/>
      <c r="L75" s="18"/>
      <c r="M75" s="18"/>
      <c r="N75" s="18"/>
      <c r="O75" s="33"/>
      <c r="P75" s="33"/>
      <c r="Q75" s="33"/>
      <c r="R75" s="43"/>
      <c r="S75" s="43"/>
      <c r="T75" s="43"/>
      <c r="U75" s="33"/>
      <c r="V75" s="33"/>
      <c r="W75" s="33"/>
    </row>
    <row r="76" spans="1:23" ht="26.4" x14ac:dyDescent="0.25">
      <c r="A76" s="9" t="s">
        <v>269</v>
      </c>
      <c r="B76" s="11" t="s">
        <v>270</v>
      </c>
      <c r="C76" s="32"/>
      <c r="D76" s="11" t="s">
        <v>119</v>
      </c>
      <c r="E76" s="16" t="s">
        <v>29</v>
      </c>
      <c r="F76" s="18"/>
      <c r="G76" s="18"/>
      <c r="H76" s="18">
        <f>1000</f>
        <v>1000</v>
      </c>
      <c r="I76" s="18">
        <f>1360</f>
        <v>1360</v>
      </c>
      <c r="J76" s="18">
        <f>450</f>
        <v>450</v>
      </c>
      <c r="K76" s="18"/>
      <c r="L76" s="18">
        <f>1000</f>
        <v>1000</v>
      </c>
      <c r="M76" s="18"/>
      <c r="N76" s="18"/>
      <c r="O76" s="43"/>
      <c r="P76" s="33"/>
      <c r="Q76" s="33"/>
      <c r="R76" s="33"/>
      <c r="S76" s="33"/>
      <c r="T76" s="33"/>
      <c r="U76" s="33"/>
      <c r="V76" s="33"/>
      <c r="W76" s="33"/>
    </row>
    <row r="77" spans="1:23" ht="26.4" x14ac:dyDescent="0.25">
      <c r="A77" s="9" t="s">
        <v>271</v>
      </c>
      <c r="B77" s="11" t="s">
        <v>272</v>
      </c>
      <c r="C77" s="32"/>
      <c r="D77" s="11" t="s">
        <v>119</v>
      </c>
      <c r="E77" s="16" t="s">
        <v>29</v>
      </c>
      <c r="F77" s="28" t="s">
        <v>167</v>
      </c>
      <c r="G77" s="28"/>
      <c r="H77" s="28"/>
      <c r="I77" s="28">
        <f>400</f>
        <v>400</v>
      </c>
      <c r="J77" s="28"/>
      <c r="K77" s="28"/>
      <c r="L77" s="28"/>
      <c r="M77" s="28"/>
      <c r="N77" s="28"/>
      <c r="O77" s="43"/>
      <c r="P77" s="33"/>
      <c r="Q77" s="33"/>
      <c r="R77" s="33"/>
      <c r="S77" s="33"/>
      <c r="T77" s="33"/>
      <c r="U77" s="33"/>
      <c r="V77" s="33"/>
      <c r="W77" s="33"/>
    </row>
    <row r="78" spans="1:23" ht="13.2" x14ac:dyDescent="0.25">
      <c r="A78" s="9" t="s">
        <v>276</v>
      </c>
      <c r="B78" s="11" t="s">
        <v>277</v>
      </c>
      <c r="C78" s="32"/>
      <c r="D78" s="11" t="s">
        <v>278</v>
      </c>
      <c r="E78" s="16" t="s">
        <v>81</v>
      </c>
      <c r="F78" s="18"/>
      <c r="G78" s="28">
        <v>3300</v>
      </c>
      <c r="H78" s="28">
        <v>3200</v>
      </c>
      <c r="I78" s="28">
        <v>5300</v>
      </c>
      <c r="J78" s="28">
        <v>5200</v>
      </c>
      <c r="K78" s="28">
        <v>2500</v>
      </c>
      <c r="L78" s="28"/>
      <c r="M78" s="28"/>
      <c r="N78" s="18"/>
      <c r="O78" s="33"/>
      <c r="P78" s="33"/>
      <c r="Q78" s="33"/>
      <c r="R78" s="33"/>
      <c r="S78" s="33"/>
      <c r="T78" s="33"/>
      <c r="U78" s="33"/>
      <c r="V78" s="33"/>
      <c r="W78" s="33"/>
    </row>
    <row r="79" spans="1:23" ht="13.2" x14ac:dyDescent="0.25">
      <c r="A79" s="9" t="s">
        <v>280</v>
      </c>
      <c r="B79" s="11" t="s">
        <v>281</v>
      </c>
      <c r="C79" s="32"/>
      <c r="D79" s="49" t="s">
        <v>55</v>
      </c>
      <c r="E79" s="16" t="s">
        <v>81</v>
      </c>
      <c r="F79" s="28"/>
      <c r="G79" s="18"/>
      <c r="H79" s="18">
        <v>2500</v>
      </c>
      <c r="I79" s="18">
        <v>1870</v>
      </c>
      <c r="J79" s="18">
        <v>2085</v>
      </c>
      <c r="K79" s="18">
        <v>2870</v>
      </c>
      <c r="L79" s="18">
        <v>3235</v>
      </c>
      <c r="M79" s="18">
        <v>4500</v>
      </c>
      <c r="N79" s="18"/>
      <c r="O79" s="33"/>
      <c r="P79" s="33"/>
      <c r="Q79" s="33"/>
      <c r="R79" s="43"/>
      <c r="S79" s="43"/>
      <c r="T79" s="43"/>
      <c r="U79" s="43"/>
      <c r="V79" s="33"/>
      <c r="W79" s="33"/>
    </row>
    <row r="80" spans="1:23" ht="13.2" x14ac:dyDescent="0.25">
      <c r="A80" s="9" t="s">
        <v>284</v>
      </c>
      <c r="B80" s="11" t="s">
        <v>285</v>
      </c>
      <c r="C80" s="32"/>
      <c r="D80" s="11" t="s">
        <v>264</v>
      </c>
      <c r="E80" s="16" t="s">
        <v>81</v>
      </c>
      <c r="F80" s="28"/>
      <c r="G80" s="18"/>
      <c r="H80" s="20">
        <v>3400</v>
      </c>
      <c r="I80" s="18">
        <f>35000+1400</f>
        <v>36400</v>
      </c>
      <c r="J80" s="20">
        <f>197000+1400</f>
        <v>198400</v>
      </c>
      <c r="K80" s="20">
        <f>7900+14500</f>
        <v>22400</v>
      </c>
      <c r="L80" s="20">
        <f>24000+1000</f>
        <v>25000</v>
      </c>
      <c r="M80" s="20">
        <f>3000</f>
        <v>3000</v>
      </c>
      <c r="N80" s="20">
        <f>900</f>
        <v>900</v>
      </c>
      <c r="O80" s="33"/>
      <c r="P80" s="33"/>
      <c r="Q80" s="33"/>
      <c r="R80" s="43"/>
      <c r="S80" s="43"/>
      <c r="T80" s="43"/>
      <c r="U80" s="43"/>
      <c r="V80" s="33"/>
      <c r="W80" s="33"/>
    </row>
    <row r="81" spans="1:23" ht="13.2" x14ac:dyDescent="0.25">
      <c r="A81" s="9" t="s">
        <v>289</v>
      </c>
      <c r="B81" s="11" t="s">
        <v>290</v>
      </c>
      <c r="C81" s="32"/>
      <c r="D81" s="11" t="s">
        <v>264</v>
      </c>
      <c r="E81" s="16" t="s">
        <v>81</v>
      </c>
      <c r="F81" s="28"/>
      <c r="G81" s="18"/>
      <c r="H81" s="18"/>
      <c r="I81" s="18">
        <v>66500</v>
      </c>
      <c r="J81" s="18">
        <v>36000</v>
      </c>
      <c r="K81" s="18">
        <v>6990</v>
      </c>
      <c r="L81" s="18">
        <v>25000</v>
      </c>
      <c r="M81" s="18"/>
      <c r="N81" s="18"/>
      <c r="O81" s="33"/>
      <c r="P81" s="33"/>
      <c r="Q81" s="33"/>
      <c r="R81" s="43"/>
      <c r="S81" s="43"/>
      <c r="T81" s="43"/>
      <c r="U81" s="33"/>
      <c r="V81" s="33"/>
      <c r="W81" s="33"/>
    </row>
    <row r="82" spans="1:23" ht="13.2" x14ac:dyDescent="0.25">
      <c r="A82" s="9" t="s">
        <v>291</v>
      </c>
      <c r="B82" s="11" t="s">
        <v>292</v>
      </c>
      <c r="C82" s="32"/>
      <c r="D82" s="49" t="s">
        <v>41</v>
      </c>
      <c r="E82" s="16" t="s">
        <v>81</v>
      </c>
      <c r="F82" s="28">
        <v>262000</v>
      </c>
      <c r="G82" s="18"/>
      <c r="H82" s="18"/>
      <c r="I82" s="18"/>
      <c r="J82" s="18"/>
      <c r="K82" s="18"/>
      <c r="L82" s="18"/>
      <c r="M82" s="18"/>
      <c r="N82" s="18"/>
      <c r="O82" s="33"/>
      <c r="P82" s="33"/>
      <c r="Q82" s="43"/>
      <c r="R82" s="43"/>
      <c r="S82" s="43"/>
      <c r="T82" s="43"/>
      <c r="U82" s="43"/>
      <c r="V82" s="33"/>
      <c r="W82" s="33"/>
    </row>
    <row r="83" spans="1:23" ht="13.2" x14ac:dyDescent="0.25">
      <c r="A83" s="9" t="s">
        <v>293</v>
      </c>
      <c r="B83" s="11" t="s">
        <v>295</v>
      </c>
      <c r="C83" s="32"/>
      <c r="D83" s="11" t="s">
        <v>296</v>
      </c>
      <c r="E83" s="16" t="s">
        <v>81</v>
      </c>
      <c r="F83" s="28">
        <v>106000</v>
      </c>
      <c r="G83" s="18"/>
      <c r="H83" s="18"/>
      <c r="I83" s="18"/>
      <c r="J83" s="18"/>
      <c r="K83" s="18"/>
      <c r="L83" s="18"/>
      <c r="M83" s="18"/>
      <c r="N83" s="18"/>
      <c r="O83" s="33"/>
      <c r="P83" s="33"/>
      <c r="Q83" s="43"/>
      <c r="R83" s="43"/>
      <c r="S83" s="43"/>
      <c r="T83" s="43"/>
      <c r="U83" s="43"/>
      <c r="V83" s="33"/>
      <c r="W83" s="33"/>
    </row>
    <row r="84" spans="1:23" ht="13.2" x14ac:dyDescent="0.25">
      <c r="A84" s="9" t="s">
        <v>297</v>
      </c>
      <c r="B84" s="11" t="s">
        <v>298</v>
      </c>
      <c r="C84" s="32"/>
      <c r="D84" s="11" t="s">
        <v>296</v>
      </c>
      <c r="E84" s="16" t="s">
        <v>81</v>
      </c>
      <c r="F84" s="28">
        <v>24000</v>
      </c>
      <c r="G84" s="18"/>
      <c r="H84" s="18"/>
      <c r="I84" s="18"/>
      <c r="J84" s="18"/>
      <c r="K84" s="18"/>
      <c r="L84" s="18"/>
      <c r="M84" s="18"/>
      <c r="N84" s="18"/>
      <c r="O84" s="33"/>
      <c r="P84" s="33"/>
      <c r="Q84" s="33"/>
      <c r="R84" s="43"/>
      <c r="S84" s="43"/>
      <c r="T84" s="43"/>
      <c r="U84" s="43"/>
      <c r="V84" s="33"/>
      <c r="W84" s="33"/>
    </row>
    <row r="85" spans="1:23" ht="13.2" x14ac:dyDescent="0.25">
      <c r="A85" s="9" t="s">
        <v>299</v>
      </c>
      <c r="B85" s="11" t="s">
        <v>300</v>
      </c>
      <c r="C85" s="32"/>
      <c r="D85" s="11" t="s">
        <v>301</v>
      </c>
      <c r="E85" s="16" t="s">
        <v>81</v>
      </c>
      <c r="F85" s="28">
        <v>24000</v>
      </c>
      <c r="G85" s="18"/>
      <c r="H85" s="18"/>
      <c r="I85" s="18"/>
      <c r="J85" s="18"/>
      <c r="K85" s="18"/>
      <c r="L85" s="18"/>
      <c r="M85" s="18"/>
      <c r="N85" s="18"/>
      <c r="O85" s="33"/>
      <c r="P85" s="33"/>
      <c r="Q85" s="33"/>
      <c r="R85" s="43"/>
      <c r="S85" s="43"/>
      <c r="T85" s="43"/>
      <c r="U85" s="43"/>
      <c r="V85" s="43"/>
      <c r="W85" s="33"/>
    </row>
    <row r="86" spans="1:23" ht="13.2" x14ac:dyDescent="0.25">
      <c r="A86" s="9" t="s">
        <v>302</v>
      </c>
      <c r="B86" s="11" t="s">
        <v>303</v>
      </c>
      <c r="C86" s="32"/>
      <c r="D86" s="11" t="s">
        <v>301</v>
      </c>
      <c r="E86" s="16" t="s">
        <v>81</v>
      </c>
      <c r="F86" s="28">
        <v>7000</v>
      </c>
      <c r="G86" s="18"/>
      <c r="H86" s="18"/>
      <c r="I86" s="18"/>
      <c r="J86" s="18"/>
      <c r="K86" s="18"/>
      <c r="L86" s="18"/>
      <c r="M86" s="18"/>
      <c r="N86" s="18"/>
      <c r="O86" s="33"/>
      <c r="P86" s="33"/>
      <c r="Q86" s="43"/>
      <c r="R86" s="43"/>
      <c r="S86" s="43"/>
      <c r="T86" s="43"/>
      <c r="U86" s="43"/>
      <c r="V86" s="33"/>
      <c r="W86" s="33"/>
    </row>
    <row r="87" spans="1:23" ht="13.2" x14ac:dyDescent="0.25">
      <c r="A87" s="9" t="s">
        <v>305</v>
      </c>
      <c r="B87" s="11" t="s">
        <v>306</v>
      </c>
      <c r="C87" s="32"/>
      <c r="D87" s="11" t="s">
        <v>307</v>
      </c>
      <c r="E87" s="16" t="s">
        <v>78</v>
      </c>
      <c r="F87" s="28">
        <v>49800</v>
      </c>
      <c r="G87" s="18"/>
      <c r="H87" s="18"/>
      <c r="I87" s="18"/>
      <c r="J87" s="18"/>
      <c r="K87" s="18"/>
      <c r="L87" s="18"/>
      <c r="M87" s="18"/>
      <c r="N87" s="18"/>
      <c r="O87" s="43"/>
      <c r="P87" s="33"/>
      <c r="Q87" s="33"/>
      <c r="R87" s="33"/>
      <c r="S87" s="33"/>
      <c r="T87" s="33"/>
      <c r="U87" s="33"/>
      <c r="V87" s="33"/>
      <c r="W87" s="33"/>
    </row>
    <row r="88" spans="1:23" ht="13.2" x14ac:dyDescent="0.25">
      <c r="A88" s="9" t="s">
        <v>309</v>
      </c>
      <c r="B88" s="11" t="s">
        <v>310</v>
      </c>
      <c r="C88" s="32"/>
      <c r="D88" s="11" t="s">
        <v>307</v>
      </c>
      <c r="E88" s="16" t="s">
        <v>78</v>
      </c>
      <c r="F88" s="28">
        <v>99800</v>
      </c>
      <c r="G88" s="18"/>
      <c r="H88" s="18"/>
      <c r="I88" s="18"/>
      <c r="J88" s="18"/>
      <c r="K88" s="18"/>
      <c r="L88" s="18"/>
      <c r="M88" s="18"/>
      <c r="N88" s="18"/>
      <c r="O88" s="33"/>
      <c r="P88" s="33"/>
      <c r="Q88" s="33"/>
      <c r="R88" s="33"/>
      <c r="S88" s="33"/>
      <c r="T88" s="33"/>
      <c r="U88" s="33"/>
      <c r="V88" s="33"/>
      <c r="W88" s="33"/>
    </row>
    <row r="89" spans="1:23" ht="13.2" x14ac:dyDescent="0.25">
      <c r="A89" s="9" t="s">
        <v>311</v>
      </c>
      <c r="B89" s="11" t="s">
        <v>312</v>
      </c>
      <c r="C89" s="32"/>
      <c r="D89" s="11" t="s">
        <v>307</v>
      </c>
      <c r="E89" s="16" t="s">
        <v>78</v>
      </c>
      <c r="F89" s="28">
        <v>65000</v>
      </c>
      <c r="G89" s="18"/>
      <c r="H89" s="18"/>
      <c r="I89" s="18"/>
      <c r="J89" s="18"/>
      <c r="K89" s="18"/>
      <c r="L89" s="18"/>
      <c r="M89" s="18"/>
      <c r="N89" s="18"/>
      <c r="O89" s="43"/>
      <c r="P89" s="33"/>
      <c r="Q89" s="33"/>
      <c r="R89" s="33"/>
      <c r="S89" s="33"/>
      <c r="T89" s="33"/>
      <c r="U89" s="33"/>
      <c r="V89" s="33"/>
      <c r="W89" s="33"/>
    </row>
    <row r="90" spans="1:23" ht="13.2" x14ac:dyDescent="0.25">
      <c r="A90" s="9" t="s">
        <v>313</v>
      </c>
      <c r="B90" s="11" t="s">
        <v>314</v>
      </c>
      <c r="C90" s="32"/>
      <c r="D90" s="11" t="s">
        <v>307</v>
      </c>
      <c r="E90" s="16" t="s">
        <v>78</v>
      </c>
      <c r="F90" s="28">
        <v>47250</v>
      </c>
      <c r="G90" s="18"/>
      <c r="H90" s="20"/>
      <c r="I90" s="18"/>
      <c r="J90" s="20"/>
      <c r="K90" s="20"/>
      <c r="L90" s="20"/>
      <c r="M90" s="20"/>
      <c r="N90" s="20"/>
      <c r="O90" s="33"/>
      <c r="P90" s="33"/>
      <c r="Q90" s="33"/>
      <c r="R90" s="33"/>
      <c r="S90" s="33"/>
      <c r="T90" s="33"/>
      <c r="U90" s="33"/>
      <c r="V90" s="33"/>
      <c r="W90" s="33"/>
    </row>
    <row r="91" spans="1:23" ht="13.2" x14ac:dyDescent="0.25">
      <c r="A91" s="9" t="s">
        <v>315</v>
      </c>
      <c r="B91" s="11" t="s">
        <v>316</v>
      </c>
      <c r="C91" s="32"/>
      <c r="D91" s="11" t="s">
        <v>307</v>
      </c>
      <c r="E91" s="16" t="s">
        <v>78</v>
      </c>
      <c r="F91" s="28">
        <v>4690</v>
      </c>
      <c r="G91" s="18"/>
      <c r="H91" s="20"/>
      <c r="I91" s="18"/>
      <c r="J91" s="20"/>
      <c r="K91" s="20"/>
      <c r="L91" s="20"/>
      <c r="M91" s="20"/>
      <c r="N91" s="20"/>
      <c r="O91" s="33"/>
      <c r="P91" s="33"/>
      <c r="Q91" s="33"/>
      <c r="R91" s="33"/>
      <c r="S91" s="33"/>
      <c r="T91" s="33"/>
      <c r="U91" s="33"/>
      <c r="V91" s="33"/>
      <c r="W91" s="33"/>
    </row>
    <row r="92" spans="1:23" ht="26.4" x14ac:dyDescent="0.25">
      <c r="A92" s="9" t="s">
        <v>317</v>
      </c>
      <c r="B92" s="11" t="s">
        <v>318</v>
      </c>
      <c r="C92" s="32"/>
      <c r="D92" s="15" t="s">
        <v>319</v>
      </c>
      <c r="E92" s="16" t="s">
        <v>78</v>
      </c>
      <c r="F92" s="28">
        <v>85600</v>
      </c>
      <c r="G92" s="20"/>
      <c r="H92" s="20"/>
      <c r="I92" s="18"/>
      <c r="J92" s="20"/>
      <c r="K92" s="20"/>
      <c r="L92" s="20"/>
      <c r="M92" s="20"/>
      <c r="N92" s="20"/>
      <c r="O92" s="43"/>
      <c r="P92" s="33"/>
      <c r="Q92" s="33"/>
      <c r="R92" s="33"/>
      <c r="S92" s="33"/>
      <c r="T92" s="33"/>
      <c r="U92" s="33"/>
      <c r="V92" s="33"/>
      <c r="W92" s="33"/>
    </row>
    <row r="93" spans="1:23" ht="26.4" x14ac:dyDescent="0.25">
      <c r="A93" s="9" t="s">
        <v>320</v>
      </c>
      <c r="B93" s="11" t="s">
        <v>321</v>
      </c>
      <c r="C93" s="32"/>
      <c r="D93" s="15" t="s">
        <v>319</v>
      </c>
      <c r="E93" s="16" t="s">
        <v>78</v>
      </c>
      <c r="F93" s="28">
        <v>43580</v>
      </c>
      <c r="G93" s="18"/>
      <c r="H93" s="20"/>
      <c r="I93" s="18"/>
      <c r="J93" s="20"/>
      <c r="K93" s="20"/>
      <c r="L93" s="20"/>
      <c r="M93" s="20"/>
      <c r="N93" s="20"/>
      <c r="O93" s="43"/>
      <c r="P93" s="33"/>
      <c r="Q93" s="33"/>
      <c r="R93" s="33"/>
      <c r="S93" s="33"/>
      <c r="T93" s="33"/>
      <c r="U93" s="33"/>
      <c r="V93" s="33"/>
      <c r="W93" s="33"/>
    </row>
    <row r="94" spans="1:23" ht="26.4" x14ac:dyDescent="0.25">
      <c r="A94" s="9" t="s">
        <v>323</v>
      </c>
      <c r="B94" s="11" t="s">
        <v>324</v>
      </c>
      <c r="C94" s="32"/>
      <c r="D94" s="15" t="s">
        <v>319</v>
      </c>
      <c r="E94" s="16" t="s">
        <v>78</v>
      </c>
      <c r="F94" s="28">
        <v>44000</v>
      </c>
      <c r="G94" s="18"/>
      <c r="H94" s="20"/>
      <c r="I94" s="18"/>
      <c r="J94" s="20"/>
      <c r="K94" s="20"/>
      <c r="L94" s="20"/>
      <c r="M94" s="20"/>
      <c r="N94" s="20"/>
      <c r="O94" s="43"/>
      <c r="P94" s="33"/>
      <c r="Q94" s="33"/>
      <c r="R94" s="33"/>
      <c r="S94" s="33"/>
      <c r="T94" s="33"/>
      <c r="U94" s="33"/>
      <c r="V94" s="33"/>
      <c r="W94" s="33"/>
    </row>
    <row r="95" spans="1:23" ht="26.4" x14ac:dyDescent="0.25">
      <c r="A95" s="9" t="s">
        <v>325</v>
      </c>
      <c r="B95" s="11" t="s">
        <v>326</v>
      </c>
      <c r="C95" s="32"/>
      <c r="D95" s="15" t="s">
        <v>319</v>
      </c>
      <c r="E95" s="16" t="s">
        <v>78</v>
      </c>
      <c r="F95" s="28">
        <v>7200</v>
      </c>
      <c r="G95" s="18"/>
      <c r="H95" s="20"/>
      <c r="I95" s="18"/>
      <c r="J95" s="20"/>
      <c r="K95" s="20"/>
      <c r="L95" s="20"/>
      <c r="M95" s="20"/>
      <c r="N95" s="20"/>
      <c r="O95" s="1"/>
      <c r="P95" s="1"/>
      <c r="Q95" s="1"/>
      <c r="R95" s="1"/>
      <c r="S95" s="1"/>
      <c r="T95" s="1"/>
      <c r="U95" s="1"/>
      <c r="V95" s="1"/>
      <c r="W95" s="1"/>
    </row>
    <row r="96" spans="1:23" ht="26.4" x14ac:dyDescent="0.25">
      <c r="A96" s="9" t="s">
        <v>328</v>
      </c>
      <c r="B96" s="11" t="s">
        <v>330</v>
      </c>
      <c r="C96" s="32"/>
      <c r="D96" s="15" t="s">
        <v>319</v>
      </c>
      <c r="E96" s="16" t="s">
        <v>78</v>
      </c>
      <c r="F96" s="28">
        <v>19000</v>
      </c>
      <c r="G96" s="18"/>
      <c r="H96" s="20"/>
      <c r="I96" s="18"/>
      <c r="J96" s="20"/>
      <c r="K96" s="20"/>
      <c r="L96" s="20"/>
      <c r="M96" s="20"/>
      <c r="N96" s="20"/>
      <c r="O96" s="1"/>
      <c r="P96" s="1"/>
      <c r="Q96" s="1"/>
      <c r="R96" s="1"/>
      <c r="S96" s="1"/>
      <c r="T96" s="1"/>
      <c r="U96" s="1"/>
      <c r="V96" s="1"/>
      <c r="W96" s="1"/>
    </row>
    <row r="97" spans="1:23" ht="26.4" x14ac:dyDescent="0.25">
      <c r="A97" s="9" t="s">
        <v>331</v>
      </c>
      <c r="B97" s="11" t="s">
        <v>332</v>
      </c>
      <c r="C97" s="32"/>
      <c r="D97" s="15" t="s">
        <v>319</v>
      </c>
      <c r="E97" s="16" t="s">
        <v>78</v>
      </c>
      <c r="F97" s="28">
        <v>5300</v>
      </c>
      <c r="G97" s="18"/>
      <c r="H97" s="20"/>
      <c r="I97" s="18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26.4" x14ac:dyDescent="0.25">
      <c r="A98" s="9" t="s">
        <v>333</v>
      </c>
      <c r="B98" s="11" t="s">
        <v>334</v>
      </c>
      <c r="C98" s="32"/>
      <c r="D98" s="15" t="s">
        <v>319</v>
      </c>
      <c r="E98" s="16" t="s">
        <v>47</v>
      </c>
      <c r="F98" s="28">
        <v>270</v>
      </c>
      <c r="G98" s="18"/>
      <c r="H98" s="20"/>
      <c r="I98" s="18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26.4" x14ac:dyDescent="0.25">
      <c r="A99" s="9" t="s">
        <v>336</v>
      </c>
      <c r="B99" s="11" t="s">
        <v>337</v>
      </c>
      <c r="C99" s="32"/>
      <c r="D99" s="15" t="s">
        <v>319</v>
      </c>
      <c r="E99" s="16" t="s">
        <v>47</v>
      </c>
      <c r="F99" s="28">
        <v>1020</v>
      </c>
      <c r="G99" s="18"/>
      <c r="H99" s="20"/>
      <c r="I99" s="18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26.4" x14ac:dyDescent="0.25">
      <c r="A100" s="9" t="s">
        <v>338</v>
      </c>
      <c r="B100" s="11" t="s">
        <v>339</v>
      </c>
      <c r="C100" s="32"/>
      <c r="D100" s="15" t="s">
        <v>319</v>
      </c>
      <c r="E100" s="16" t="s">
        <v>47</v>
      </c>
      <c r="F100" s="28">
        <v>1360</v>
      </c>
      <c r="G100" s="18"/>
      <c r="H100" s="20"/>
      <c r="I100" s="18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26.4" x14ac:dyDescent="0.25">
      <c r="A101" s="9" t="s">
        <v>340</v>
      </c>
      <c r="B101" s="11" t="s">
        <v>341</v>
      </c>
      <c r="C101" s="32"/>
      <c r="D101" s="15" t="s">
        <v>319</v>
      </c>
      <c r="E101" s="16" t="s">
        <v>47</v>
      </c>
      <c r="F101" s="28">
        <v>1800</v>
      </c>
      <c r="G101" s="18"/>
      <c r="H101" s="20"/>
      <c r="I101" s="18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26.4" x14ac:dyDescent="0.25">
      <c r="A102" s="9" t="s">
        <v>343</v>
      </c>
      <c r="B102" s="11" t="s">
        <v>344</v>
      </c>
      <c r="C102" s="32"/>
      <c r="D102" s="15" t="s">
        <v>319</v>
      </c>
      <c r="E102" s="16" t="s">
        <v>47</v>
      </c>
      <c r="F102" s="28">
        <v>90</v>
      </c>
      <c r="G102" s="18"/>
      <c r="H102" s="20"/>
      <c r="I102" s="18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26.4" x14ac:dyDescent="0.25">
      <c r="A103" s="9" t="s">
        <v>345</v>
      </c>
      <c r="B103" s="11" t="s">
        <v>346</v>
      </c>
      <c r="C103" s="32"/>
      <c r="D103" s="15" t="s">
        <v>319</v>
      </c>
      <c r="E103" s="16" t="s">
        <v>47</v>
      </c>
      <c r="F103" s="28">
        <v>520</v>
      </c>
      <c r="G103" s="18"/>
      <c r="H103" s="20"/>
      <c r="I103" s="18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26.4" x14ac:dyDescent="0.25">
      <c r="A104" s="9" t="s">
        <v>347</v>
      </c>
      <c r="B104" s="11" t="s">
        <v>348</v>
      </c>
      <c r="C104" s="32"/>
      <c r="D104" s="15" t="s">
        <v>319</v>
      </c>
      <c r="E104" s="16" t="s">
        <v>47</v>
      </c>
      <c r="F104" s="28">
        <v>960</v>
      </c>
      <c r="G104" s="18"/>
      <c r="H104" s="20"/>
      <c r="I104" s="18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26.4" x14ac:dyDescent="0.25">
      <c r="A105" s="9" t="s">
        <v>349</v>
      </c>
      <c r="B105" s="11" t="s">
        <v>351</v>
      </c>
      <c r="C105" s="32"/>
      <c r="D105" s="15" t="s">
        <v>319</v>
      </c>
      <c r="E105" s="16" t="s">
        <v>47</v>
      </c>
      <c r="F105" s="28">
        <v>470</v>
      </c>
      <c r="G105" s="18"/>
      <c r="H105" s="20"/>
      <c r="I105" s="18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26.4" x14ac:dyDescent="0.25">
      <c r="A106" s="9" t="s">
        <v>352</v>
      </c>
      <c r="B106" s="11" t="s">
        <v>353</v>
      </c>
      <c r="C106" s="32"/>
      <c r="D106" s="15" t="s">
        <v>319</v>
      </c>
      <c r="E106" s="16" t="s">
        <v>47</v>
      </c>
      <c r="F106" s="28">
        <v>800</v>
      </c>
      <c r="G106" s="18"/>
      <c r="H106" s="20"/>
      <c r="I106" s="18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26.4" x14ac:dyDescent="0.25">
      <c r="A107" s="9" t="s">
        <v>354</v>
      </c>
      <c r="B107" s="11" t="s">
        <v>355</v>
      </c>
      <c r="C107" s="32"/>
      <c r="D107" s="15" t="s">
        <v>319</v>
      </c>
      <c r="E107" s="16" t="s">
        <v>29</v>
      </c>
      <c r="F107" s="28">
        <v>2380</v>
      </c>
      <c r="G107" s="18"/>
      <c r="H107" s="20"/>
      <c r="I107" s="18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26.4" x14ac:dyDescent="0.25">
      <c r="A108" s="9" t="s">
        <v>357</v>
      </c>
      <c r="B108" s="11" t="s">
        <v>358</v>
      </c>
      <c r="C108" s="32"/>
      <c r="D108" s="15" t="s">
        <v>319</v>
      </c>
      <c r="E108" s="16" t="s">
        <v>29</v>
      </c>
      <c r="F108" s="28">
        <v>4400</v>
      </c>
      <c r="G108" s="18"/>
      <c r="H108" s="20"/>
      <c r="I108" s="18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26.4" x14ac:dyDescent="0.25">
      <c r="A109" s="9" t="s">
        <v>359</v>
      </c>
      <c r="B109" s="11" t="s">
        <v>360</v>
      </c>
      <c r="C109" s="32"/>
      <c r="D109" s="15" t="s">
        <v>319</v>
      </c>
      <c r="E109" s="16" t="s">
        <v>29</v>
      </c>
      <c r="F109" s="28">
        <v>2920</v>
      </c>
      <c r="G109" s="18"/>
      <c r="H109" s="20"/>
      <c r="I109" s="18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26.4" x14ac:dyDescent="0.25">
      <c r="A110" s="9" t="s">
        <v>361</v>
      </c>
      <c r="B110" s="11" t="s">
        <v>362</v>
      </c>
      <c r="C110" s="32"/>
      <c r="D110" s="15" t="s">
        <v>319</v>
      </c>
      <c r="E110" s="16" t="s">
        <v>29</v>
      </c>
      <c r="F110" s="28">
        <v>740</v>
      </c>
      <c r="G110" s="20"/>
      <c r="H110" s="20"/>
      <c r="I110" s="18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13.2" x14ac:dyDescent="0.25">
      <c r="A111" s="9" t="s">
        <v>364</v>
      </c>
      <c r="B111" s="11" t="s">
        <v>365</v>
      </c>
      <c r="C111" s="32"/>
      <c r="D111" s="15" t="s">
        <v>55</v>
      </c>
      <c r="E111" s="16" t="s">
        <v>78</v>
      </c>
      <c r="F111" s="28">
        <v>2900</v>
      </c>
      <c r="G111" s="18"/>
      <c r="H111" s="20"/>
      <c r="I111" s="18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26.4" x14ac:dyDescent="0.25">
      <c r="A112" s="9" t="s">
        <v>366</v>
      </c>
      <c r="B112" s="11" t="s">
        <v>367</v>
      </c>
      <c r="C112" s="32"/>
      <c r="D112" s="15" t="s">
        <v>55</v>
      </c>
      <c r="E112" s="16" t="s">
        <v>78</v>
      </c>
      <c r="F112" s="28">
        <v>7000</v>
      </c>
      <c r="G112" s="18"/>
      <c r="H112" s="20"/>
      <c r="I112" s="18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13.2" x14ac:dyDescent="0.25">
      <c r="A113" s="9" t="s">
        <v>368</v>
      </c>
      <c r="B113" s="11" t="s">
        <v>369</v>
      </c>
      <c r="C113" s="32"/>
      <c r="D113" s="15" t="s">
        <v>55</v>
      </c>
      <c r="E113" s="16" t="s">
        <v>29</v>
      </c>
      <c r="F113" s="28"/>
      <c r="G113" s="18"/>
      <c r="H113" s="20">
        <v>85</v>
      </c>
      <c r="I113" s="18">
        <v>115</v>
      </c>
      <c r="J113" s="20">
        <v>95</v>
      </c>
      <c r="K113" s="20">
        <v>100</v>
      </c>
      <c r="L113" s="20">
        <v>40</v>
      </c>
      <c r="M113" s="20">
        <v>110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13.2" x14ac:dyDescent="0.25">
      <c r="A114" s="9" t="s">
        <v>371</v>
      </c>
      <c r="B114" s="11" t="s">
        <v>372</v>
      </c>
      <c r="C114" s="32"/>
      <c r="D114" s="15" t="s">
        <v>55</v>
      </c>
      <c r="E114" s="16" t="s">
        <v>29</v>
      </c>
      <c r="F114" s="28"/>
      <c r="G114" s="18"/>
      <c r="H114" s="20">
        <v>165</v>
      </c>
      <c r="I114" s="18">
        <v>190</v>
      </c>
      <c r="J114" s="20">
        <v>110</v>
      </c>
      <c r="K114" s="20">
        <v>150</v>
      </c>
      <c r="L114" s="20">
        <v>450</v>
      </c>
      <c r="M114" s="20">
        <v>80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13.2" x14ac:dyDescent="0.25">
      <c r="A115" s="9" t="s">
        <v>373</v>
      </c>
      <c r="B115" s="11" t="s">
        <v>374</v>
      </c>
      <c r="C115" s="32"/>
      <c r="D115" s="15" t="s">
        <v>301</v>
      </c>
      <c r="E115" s="16" t="s">
        <v>78</v>
      </c>
      <c r="F115" s="28">
        <v>6600</v>
      </c>
      <c r="G115" s="18"/>
      <c r="H115" s="20"/>
      <c r="I115" s="18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13.2" x14ac:dyDescent="0.25">
      <c r="A116" s="9" t="s">
        <v>376</v>
      </c>
      <c r="B116" s="11" t="s">
        <v>377</v>
      </c>
      <c r="C116" s="32"/>
      <c r="D116" s="15" t="s">
        <v>301</v>
      </c>
      <c r="E116" s="16" t="s">
        <v>78</v>
      </c>
      <c r="F116" s="28">
        <v>8700</v>
      </c>
      <c r="G116" s="18"/>
      <c r="H116" s="20"/>
      <c r="I116" s="18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13.2" x14ac:dyDescent="0.25">
      <c r="A117" s="9" t="s">
        <v>378</v>
      </c>
      <c r="B117" s="11" t="s">
        <v>379</v>
      </c>
      <c r="C117" s="32"/>
      <c r="D117" s="15" t="s">
        <v>91</v>
      </c>
      <c r="E117" s="16" t="s">
        <v>78</v>
      </c>
      <c r="F117" s="28">
        <v>3600</v>
      </c>
      <c r="G117" s="18"/>
      <c r="H117" s="20"/>
      <c r="I117" s="18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13.2" x14ac:dyDescent="0.25">
      <c r="A118" s="9" t="s">
        <v>380</v>
      </c>
      <c r="B118" s="11" t="s">
        <v>381</v>
      </c>
      <c r="C118" s="32"/>
      <c r="D118" s="15" t="s">
        <v>91</v>
      </c>
      <c r="E118" s="16" t="s">
        <v>78</v>
      </c>
      <c r="F118" s="28">
        <v>14000</v>
      </c>
      <c r="G118" s="18"/>
      <c r="H118" s="20"/>
      <c r="I118" s="18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13.2" x14ac:dyDescent="0.25">
      <c r="A119" s="9" t="s">
        <v>383</v>
      </c>
      <c r="B119" s="11" t="s">
        <v>384</v>
      </c>
      <c r="C119" s="32"/>
      <c r="D119" s="15" t="s">
        <v>91</v>
      </c>
      <c r="E119" s="16" t="s">
        <v>78</v>
      </c>
      <c r="F119" s="28">
        <v>9950</v>
      </c>
      <c r="G119" s="18"/>
      <c r="H119" s="20"/>
      <c r="I119" s="18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13.2" x14ac:dyDescent="0.25">
      <c r="A120" s="9" t="s">
        <v>385</v>
      </c>
      <c r="B120" s="11" t="s">
        <v>386</v>
      </c>
      <c r="C120" s="32"/>
      <c r="D120" s="39" t="s">
        <v>50</v>
      </c>
      <c r="E120" s="16" t="s">
        <v>388</v>
      </c>
      <c r="F120" s="28"/>
      <c r="G120" s="18"/>
      <c r="H120" s="20">
        <v>500</v>
      </c>
      <c r="I120" s="18">
        <v>350</v>
      </c>
      <c r="J120" s="20">
        <v>500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13.2" x14ac:dyDescent="0.25">
      <c r="A121" s="9" t="s">
        <v>389</v>
      </c>
      <c r="B121" s="11" t="s">
        <v>390</v>
      </c>
      <c r="C121" s="32"/>
      <c r="D121" s="39" t="s">
        <v>50</v>
      </c>
      <c r="E121" s="16" t="s">
        <v>76</v>
      </c>
      <c r="F121" s="18">
        <v>10855</v>
      </c>
      <c r="G121" s="18"/>
      <c r="H121" s="20"/>
      <c r="I121" s="18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13.2" x14ac:dyDescent="0.25">
      <c r="A122" s="9" t="s">
        <v>391</v>
      </c>
      <c r="B122" s="11" t="s">
        <v>392</v>
      </c>
      <c r="C122" s="32"/>
      <c r="D122" s="15" t="s">
        <v>304</v>
      </c>
      <c r="E122" s="16" t="s">
        <v>78</v>
      </c>
      <c r="F122" s="28">
        <v>7900</v>
      </c>
      <c r="G122" s="18"/>
      <c r="H122" s="20"/>
      <c r="I122" s="18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13.2" x14ac:dyDescent="0.25">
      <c r="A123" s="9" t="s">
        <v>394</v>
      </c>
      <c r="B123" s="11" t="s">
        <v>395</v>
      </c>
      <c r="C123" s="32"/>
      <c r="D123" s="15" t="s">
        <v>304</v>
      </c>
      <c r="E123" s="16" t="s">
        <v>78</v>
      </c>
      <c r="F123" s="28">
        <v>5900</v>
      </c>
      <c r="G123" s="18"/>
      <c r="H123" s="20"/>
      <c r="I123" s="18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13.2" x14ac:dyDescent="0.25">
      <c r="A124" s="9" t="s">
        <v>397</v>
      </c>
      <c r="B124" s="11" t="s">
        <v>398</v>
      </c>
      <c r="C124" s="32"/>
      <c r="D124" s="15" t="s">
        <v>301</v>
      </c>
      <c r="E124" s="16" t="s">
        <v>78</v>
      </c>
      <c r="F124" s="28">
        <v>300</v>
      </c>
      <c r="G124" s="18"/>
      <c r="H124" s="20"/>
      <c r="I124" s="18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13.2" x14ac:dyDescent="0.25">
      <c r="A125" s="9" t="s">
        <v>399</v>
      </c>
      <c r="B125" s="11" t="s">
        <v>400</v>
      </c>
      <c r="C125" s="32"/>
      <c r="D125" s="15" t="s">
        <v>44</v>
      </c>
      <c r="E125" s="16" t="s">
        <v>78</v>
      </c>
      <c r="F125" s="28">
        <v>3800</v>
      </c>
      <c r="G125" s="18"/>
      <c r="H125" s="20"/>
      <c r="I125" s="18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26.4" x14ac:dyDescent="0.25">
      <c r="A126" s="9" t="s">
        <v>401</v>
      </c>
      <c r="B126" s="11" t="s">
        <v>402</v>
      </c>
      <c r="C126" s="32"/>
      <c r="D126" s="15" t="s">
        <v>264</v>
      </c>
      <c r="E126" s="16" t="s">
        <v>78</v>
      </c>
      <c r="F126" s="28">
        <v>75000</v>
      </c>
      <c r="G126" s="18"/>
      <c r="H126" s="20"/>
      <c r="I126" s="18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13.2" x14ac:dyDescent="0.25">
      <c r="A127" s="9" t="s">
        <v>404</v>
      </c>
      <c r="B127" s="11" t="s">
        <v>405</v>
      </c>
      <c r="C127" s="32"/>
      <c r="D127" s="15" t="s">
        <v>110</v>
      </c>
      <c r="E127" s="16" t="s">
        <v>78</v>
      </c>
      <c r="F127" s="28">
        <v>700</v>
      </c>
      <c r="G127" s="18"/>
      <c r="H127" s="20"/>
      <c r="I127" s="18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13.2" x14ac:dyDescent="0.25">
      <c r="A128" s="9" t="s">
        <v>406</v>
      </c>
      <c r="B128" s="11" t="s">
        <v>407</v>
      </c>
      <c r="C128" s="32"/>
      <c r="D128" s="15" t="s">
        <v>27</v>
      </c>
      <c r="E128" s="16" t="s">
        <v>388</v>
      </c>
      <c r="F128" s="28">
        <v>30400</v>
      </c>
      <c r="G128" s="20"/>
      <c r="H128" s="20"/>
      <c r="I128" s="18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13.2" x14ac:dyDescent="0.25">
      <c r="A129" s="9" t="s">
        <v>408</v>
      </c>
      <c r="B129" s="11" t="s">
        <v>410</v>
      </c>
      <c r="C129" s="32"/>
      <c r="D129" s="15" t="s">
        <v>27</v>
      </c>
      <c r="E129" s="16" t="s">
        <v>388</v>
      </c>
      <c r="F129" s="28">
        <v>11000</v>
      </c>
      <c r="G129" s="18"/>
      <c r="H129" s="18"/>
      <c r="I129" s="18"/>
      <c r="J129" s="18"/>
      <c r="K129" s="18"/>
      <c r="L129" s="18"/>
      <c r="M129" s="18"/>
      <c r="N129" s="18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13.2" x14ac:dyDescent="0.25">
      <c r="A130" s="9" t="s">
        <v>411</v>
      </c>
      <c r="B130" s="11" t="s">
        <v>412</v>
      </c>
      <c r="C130" s="32"/>
      <c r="D130" s="15" t="s">
        <v>27</v>
      </c>
      <c r="E130" s="16" t="s">
        <v>388</v>
      </c>
      <c r="F130" s="28">
        <v>11000</v>
      </c>
      <c r="G130" s="18"/>
      <c r="H130" s="18"/>
      <c r="I130" s="18"/>
      <c r="J130" s="18"/>
      <c r="K130" s="18"/>
      <c r="L130" s="18"/>
      <c r="M130" s="18"/>
      <c r="N130" s="18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13.2" x14ac:dyDescent="0.25">
      <c r="A131" s="9" t="s">
        <v>413</v>
      </c>
      <c r="B131" s="11" t="s">
        <v>414</v>
      </c>
      <c r="C131" s="32"/>
      <c r="D131" s="15" t="s">
        <v>27</v>
      </c>
      <c r="E131" s="16" t="s">
        <v>388</v>
      </c>
      <c r="F131" s="28">
        <v>20000</v>
      </c>
      <c r="G131" s="18"/>
      <c r="H131" s="18"/>
      <c r="I131" s="18"/>
      <c r="J131" s="18"/>
      <c r="K131" s="18"/>
      <c r="L131" s="18"/>
      <c r="M131" s="18"/>
      <c r="N131" s="18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13.2" x14ac:dyDescent="0.25">
      <c r="A132" s="9" t="s">
        <v>415</v>
      </c>
      <c r="B132" s="11" t="s">
        <v>416</v>
      </c>
      <c r="C132" s="32"/>
      <c r="D132" s="15" t="s">
        <v>27</v>
      </c>
      <c r="E132" s="16" t="s">
        <v>388</v>
      </c>
      <c r="F132" s="28">
        <v>26400</v>
      </c>
      <c r="G132" s="18"/>
      <c r="H132" s="18"/>
      <c r="I132" s="18"/>
      <c r="J132" s="18"/>
      <c r="K132" s="18"/>
      <c r="L132" s="18"/>
      <c r="M132" s="18"/>
      <c r="N132" s="18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13.2" x14ac:dyDescent="0.25">
      <c r="A133" s="9" t="s">
        <v>418</v>
      </c>
      <c r="B133" s="11" t="s">
        <v>419</v>
      </c>
      <c r="C133" s="32"/>
      <c r="D133" s="15" t="s">
        <v>27</v>
      </c>
      <c r="E133" s="16" t="s">
        <v>388</v>
      </c>
      <c r="F133" s="28">
        <v>19800</v>
      </c>
      <c r="G133" s="18"/>
      <c r="H133" s="18"/>
      <c r="I133" s="18"/>
      <c r="J133" s="18"/>
      <c r="K133" s="18"/>
      <c r="L133" s="18"/>
      <c r="M133" s="18"/>
      <c r="N133" s="18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13.2" x14ac:dyDescent="0.25">
      <c r="A134" s="9" t="s">
        <v>420</v>
      </c>
      <c r="B134" s="11" t="s">
        <v>421</v>
      </c>
      <c r="C134" s="32"/>
      <c r="D134" s="15" t="s">
        <v>27</v>
      </c>
      <c r="E134" s="16" t="s">
        <v>388</v>
      </c>
      <c r="F134" s="28">
        <v>36000</v>
      </c>
      <c r="G134" s="18"/>
      <c r="H134" s="18"/>
      <c r="I134" s="18"/>
      <c r="J134" s="18"/>
      <c r="K134" s="18"/>
      <c r="L134" s="18"/>
      <c r="M134" s="18"/>
      <c r="N134" s="18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13.2" x14ac:dyDescent="0.25">
      <c r="A135" s="9" t="s">
        <v>422</v>
      </c>
      <c r="B135" s="11" t="s">
        <v>423</v>
      </c>
      <c r="C135" s="32"/>
      <c r="D135" s="15" t="s">
        <v>27</v>
      </c>
      <c r="E135" s="16" t="s">
        <v>388</v>
      </c>
      <c r="F135" s="28">
        <v>12800</v>
      </c>
      <c r="G135" s="18"/>
      <c r="H135" s="18"/>
      <c r="I135" s="18"/>
      <c r="J135" s="18"/>
      <c r="K135" s="18"/>
      <c r="L135" s="18"/>
      <c r="M135" s="18"/>
      <c r="N135" s="18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13.2" x14ac:dyDescent="0.25">
      <c r="A136" s="9" t="s">
        <v>425</v>
      </c>
      <c r="B136" s="11" t="s">
        <v>426</v>
      </c>
      <c r="C136" s="32"/>
      <c r="D136" s="15" t="s">
        <v>27</v>
      </c>
      <c r="E136" s="16" t="s">
        <v>388</v>
      </c>
      <c r="F136" s="28">
        <v>7000</v>
      </c>
      <c r="G136" s="18"/>
      <c r="H136" s="18"/>
      <c r="I136" s="18"/>
      <c r="J136" s="18"/>
      <c r="K136" s="18"/>
      <c r="L136" s="18"/>
      <c r="M136" s="18"/>
      <c r="N136" s="18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13.2" x14ac:dyDescent="0.25">
      <c r="A137" s="9" t="s">
        <v>427</v>
      </c>
      <c r="B137" s="11" t="s">
        <v>428</v>
      </c>
      <c r="C137" s="32"/>
      <c r="D137" s="15" t="s">
        <v>27</v>
      </c>
      <c r="E137" s="16" t="s">
        <v>388</v>
      </c>
      <c r="F137" s="28">
        <v>5600</v>
      </c>
      <c r="G137" s="18"/>
      <c r="H137" s="18"/>
      <c r="I137" s="18"/>
      <c r="J137" s="18"/>
      <c r="K137" s="18"/>
      <c r="L137" s="18"/>
      <c r="M137" s="18"/>
      <c r="N137" s="18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13.2" x14ac:dyDescent="0.25">
      <c r="A138" s="9" t="s">
        <v>429</v>
      </c>
      <c r="B138" s="11" t="s">
        <v>430</v>
      </c>
      <c r="C138" s="32"/>
      <c r="D138" s="15" t="s">
        <v>27</v>
      </c>
      <c r="E138" s="16" t="s">
        <v>388</v>
      </c>
      <c r="F138" s="28">
        <v>84000</v>
      </c>
      <c r="G138" s="18"/>
      <c r="H138" s="18"/>
      <c r="I138" s="18"/>
      <c r="J138" s="18"/>
      <c r="K138" s="18"/>
      <c r="L138" s="18"/>
      <c r="M138" s="18"/>
      <c r="N138" s="18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13.2" x14ac:dyDescent="0.25">
      <c r="A139" s="9" t="s">
        <v>432</v>
      </c>
      <c r="B139" s="11" t="s">
        <v>433</v>
      </c>
      <c r="C139" s="32"/>
      <c r="D139" s="15" t="s">
        <v>301</v>
      </c>
      <c r="E139" s="16" t="s">
        <v>388</v>
      </c>
      <c r="F139" s="28">
        <v>26000</v>
      </c>
      <c r="G139" s="18"/>
      <c r="H139" s="18"/>
      <c r="I139" s="18"/>
      <c r="J139" s="18"/>
      <c r="K139" s="18"/>
      <c r="L139" s="18"/>
      <c r="M139" s="18"/>
      <c r="N139" s="18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13.2" x14ac:dyDescent="0.25">
      <c r="A140" s="9" t="s">
        <v>434</v>
      </c>
      <c r="B140" s="11" t="s">
        <v>435</v>
      </c>
      <c r="C140" s="32"/>
      <c r="D140" s="15" t="s">
        <v>301</v>
      </c>
      <c r="E140" s="16" t="s">
        <v>388</v>
      </c>
      <c r="F140" s="28">
        <v>63000</v>
      </c>
      <c r="G140" s="18"/>
      <c r="H140" s="20"/>
      <c r="I140" s="18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13.2" x14ac:dyDescent="0.25">
      <c r="A141" s="9" t="s">
        <v>436</v>
      </c>
      <c r="B141" s="11" t="s">
        <v>437</v>
      </c>
      <c r="C141" s="32"/>
      <c r="D141" s="15" t="s">
        <v>438</v>
      </c>
      <c r="E141" s="16" t="s">
        <v>388</v>
      </c>
      <c r="F141" s="28">
        <v>10000</v>
      </c>
      <c r="G141" s="18"/>
      <c r="H141" s="20"/>
      <c r="I141" s="18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13.2" x14ac:dyDescent="0.25">
      <c r="A142" s="9" t="s">
        <v>439</v>
      </c>
      <c r="B142" s="56" t="s">
        <v>440</v>
      </c>
      <c r="C142" s="32"/>
      <c r="D142" s="15" t="s">
        <v>438</v>
      </c>
      <c r="E142" s="16" t="s">
        <v>388</v>
      </c>
      <c r="F142" s="57">
        <v>32400</v>
      </c>
      <c r="G142" s="18"/>
      <c r="H142" s="20"/>
      <c r="I142" s="18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13.2" x14ac:dyDescent="0.25">
      <c r="A143" s="9" t="s">
        <v>442</v>
      </c>
      <c r="B143" s="11" t="s">
        <v>443</v>
      </c>
      <c r="C143" s="32"/>
      <c r="D143" s="15" t="s">
        <v>444</v>
      </c>
      <c r="E143" s="16" t="s">
        <v>388</v>
      </c>
      <c r="F143" s="28">
        <v>19000</v>
      </c>
      <c r="G143" s="18"/>
      <c r="H143" s="20"/>
      <c r="I143" s="18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26.4" x14ac:dyDescent="0.25">
      <c r="A144" s="9" t="s">
        <v>445</v>
      </c>
      <c r="B144" s="11" t="s">
        <v>446</v>
      </c>
      <c r="C144" s="32"/>
      <c r="D144" s="15" t="s">
        <v>447</v>
      </c>
      <c r="E144" s="16" t="s">
        <v>388</v>
      </c>
      <c r="F144" s="28">
        <v>15800</v>
      </c>
      <c r="G144" s="18"/>
      <c r="H144" s="20"/>
      <c r="I144" s="18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13.2" x14ac:dyDescent="0.25">
      <c r="A145" s="9" t="s">
        <v>449</v>
      </c>
      <c r="B145" s="11" t="s">
        <v>450</v>
      </c>
      <c r="C145" s="32"/>
      <c r="D145" s="15" t="s">
        <v>83</v>
      </c>
      <c r="E145" s="16" t="s">
        <v>388</v>
      </c>
      <c r="F145" s="28">
        <v>2400</v>
      </c>
      <c r="G145" s="18"/>
      <c r="H145" s="20"/>
      <c r="I145" s="18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13.2" x14ac:dyDescent="0.25">
      <c r="A146" s="9" t="s">
        <v>451</v>
      </c>
      <c r="B146" s="11" t="s">
        <v>452</v>
      </c>
      <c r="C146" s="32"/>
      <c r="D146" s="15" t="s">
        <v>204</v>
      </c>
      <c r="E146" s="16" t="s">
        <v>388</v>
      </c>
      <c r="F146" s="28">
        <v>500</v>
      </c>
      <c r="G146" s="20"/>
      <c r="H146" s="20"/>
      <c r="I146" s="18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13.2" x14ac:dyDescent="0.25">
      <c r="A147" s="9" t="s">
        <v>454</v>
      </c>
      <c r="B147" s="11" t="s">
        <v>455</v>
      </c>
      <c r="C147" s="32"/>
      <c r="D147" s="15" t="s">
        <v>204</v>
      </c>
      <c r="E147" s="16" t="s">
        <v>388</v>
      </c>
      <c r="F147" s="28">
        <v>1319</v>
      </c>
      <c r="G147" s="18"/>
      <c r="H147" s="20"/>
      <c r="I147" s="18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13.2" x14ac:dyDescent="0.25">
      <c r="A148" s="9" t="s">
        <v>456</v>
      </c>
      <c r="B148" s="11" t="s">
        <v>457</v>
      </c>
      <c r="C148" s="32"/>
      <c r="D148" s="15" t="s">
        <v>204</v>
      </c>
      <c r="E148" s="16" t="s">
        <v>388</v>
      </c>
      <c r="F148" s="28">
        <v>1683</v>
      </c>
      <c r="G148" s="18"/>
      <c r="H148" s="20"/>
      <c r="I148" s="18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13.2" x14ac:dyDescent="0.25">
      <c r="A149" s="9" t="s">
        <v>459</v>
      </c>
      <c r="B149" s="11" t="s">
        <v>460</v>
      </c>
      <c r="C149" s="32"/>
      <c r="D149" s="15" t="s">
        <v>204</v>
      </c>
      <c r="E149" s="16" t="s">
        <v>388</v>
      </c>
      <c r="F149" s="28">
        <v>1335</v>
      </c>
      <c r="G149" s="18"/>
      <c r="H149" s="20"/>
      <c r="I149" s="18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13.2" x14ac:dyDescent="0.25">
      <c r="A150" s="9" t="s">
        <v>461</v>
      </c>
      <c r="B150" s="56" t="s">
        <v>462</v>
      </c>
      <c r="C150" s="32"/>
      <c r="D150" s="15" t="s">
        <v>114</v>
      </c>
      <c r="E150" s="16" t="s">
        <v>388</v>
      </c>
      <c r="F150" s="28">
        <v>2000</v>
      </c>
      <c r="G150" s="18"/>
      <c r="H150" s="20"/>
      <c r="I150" s="18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13.2" x14ac:dyDescent="0.25">
      <c r="A151" s="9" t="s">
        <v>463</v>
      </c>
      <c r="B151" s="56" t="s">
        <v>464</v>
      </c>
      <c r="C151" s="32"/>
      <c r="D151" s="15" t="s">
        <v>114</v>
      </c>
      <c r="E151" s="16" t="s">
        <v>388</v>
      </c>
      <c r="F151" s="28">
        <v>1700</v>
      </c>
      <c r="G151" s="18"/>
      <c r="H151" s="20"/>
      <c r="I151" s="18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13.2" x14ac:dyDescent="0.25">
      <c r="A152" s="9" t="s">
        <v>466</v>
      </c>
      <c r="B152" s="56" t="s">
        <v>467</v>
      </c>
      <c r="C152" s="32"/>
      <c r="D152" s="15" t="s">
        <v>114</v>
      </c>
      <c r="E152" s="16" t="s">
        <v>388</v>
      </c>
      <c r="F152" s="28">
        <v>1200</v>
      </c>
      <c r="G152" s="18"/>
      <c r="H152" s="20"/>
      <c r="I152" s="18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13.2" x14ac:dyDescent="0.25">
      <c r="A153" s="9" t="s">
        <v>468</v>
      </c>
      <c r="B153" s="56" t="s">
        <v>469</v>
      </c>
      <c r="C153" s="32"/>
      <c r="D153" s="15" t="s">
        <v>114</v>
      </c>
      <c r="E153" s="16" t="s">
        <v>388</v>
      </c>
      <c r="F153" s="57">
        <v>200</v>
      </c>
      <c r="G153" s="18"/>
      <c r="H153" s="20"/>
      <c r="I153" s="18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13.2" x14ac:dyDescent="0.25">
      <c r="A154" s="9" t="s">
        <v>470</v>
      </c>
      <c r="B154" s="11" t="s">
        <v>471</v>
      </c>
      <c r="C154" s="32"/>
      <c r="D154" s="15" t="s">
        <v>134</v>
      </c>
      <c r="E154" s="16" t="s">
        <v>388</v>
      </c>
      <c r="F154" s="28">
        <v>3970</v>
      </c>
      <c r="G154" s="28"/>
      <c r="H154" s="59"/>
      <c r="I154" s="28"/>
      <c r="J154" s="59"/>
      <c r="K154" s="59"/>
      <c r="L154" s="59"/>
      <c r="M154" s="59"/>
      <c r="N154" s="59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13.2" x14ac:dyDescent="0.25">
      <c r="A155" s="9" t="s">
        <v>472</v>
      </c>
      <c r="B155" s="11" t="s">
        <v>473</v>
      </c>
      <c r="C155" s="32"/>
      <c r="D155" s="15" t="s">
        <v>474</v>
      </c>
      <c r="E155" s="16" t="s">
        <v>388</v>
      </c>
      <c r="F155" s="28">
        <v>4000</v>
      </c>
      <c r="G155" s="28"/>
      <c r="H155" s="59"/>
      <c r="I155" s="28"/>
      <c r="J155" s="59"/>
      <c r="K155" s="59"/>
      <c r="L155" s="59"/>
      <c r="M155" s="59"/>
      <c r="N155" s="59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13.2" x14ac:dyDescent="0.25">
      <c r="A156" s="9" t="s">
        <v>475</v>
      </c>
      <c r="B156" s="11" t="s">
        <v>476</v>
      </c>
      <c r="C156" s="32"/>
      <c r="D156" s="15" t="s">
        <v>474</v>
      </c>
      <c r="E156" s="16" t="s">
        <v>388</v>
      </c>
      <c r="F156" s="28">
        <v>9000</v>
      </c>
      <c r="G156" s="28"/>
      <c r="H156" s="59"/>
      <c r="I156" s="28"/>
      <c r="J156" s="59"/>
      <c r="K156" s="59"/>
      <c r="L156" s="59"/>
      <c r="M156" s="59"/>
      <c r="N156" s="59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13.2" x14ac:dyDescent="0.25">
      <c r="A157" s="9" t="s">
        <v>477</v>
      </c>
      <c r="B157" s="11" t="s">
        <v>478</v>
      </c>
      <c r="C157" s="32"/>
      <c r="D157" s="39" t="s">
        <v>80</v>
      </c>
      <c r="E157" s="16" t="s">
        <v>388</v>
      </c>
      <c r="F157" s="28">
        <v>1400</v>
      </c>
      <c r="G157" s="28"/>
      <c r="H157" s="59"/>
      <c r="I157" s="28"/>
      <c r="J157" s="59"/>
      <c r="K157" s="59"/>
      <c r="L157" s="59"/>
      <c r="M157" s="59"/>
      <c r="N157" s="59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26.4" x14ac:dyDescent="0.25">
      <c r="A158" s="9" t="s">
        <v>479</v>
      </c>
      <c r="B158" s="11" t="s">
        <v>480</v>
      </c>
      <c r="C158" s="32"/>
      <c r="D158" s="15" t="s">
        <v>134</v>
      </c>
      <c r="E158" s="16" t="s">
        <v>388</v>
      </c>
      <c r="F158" s="28">
        <v>22100</v>
      </c>
      <c r="G158" s="28"/>
      <c r="H158" s="59"/>
      <c r="I158" s="28"/>
      <c r="J158" s="59"/>
      <c r="K158" s="59"/>
      <c r="L158" s="59"/>
      <c r="M158" s="59"/>
      <c r="N158" s="59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26.4" x14ac:dyDescent="0.25">
      <c r="A159" s="9" t="s">
        <v>481</v>
      </c>
      <c r="B159" s="11" t="s">
        <v>482</v>
      </c>
      <c r="C159" s="32"/>
      <c r="D159" s="15" t="s">
        <v>134</v>
      </c>
      <c r="E159" s="16" t="s">
        <v>388</v>
      </c>
      <c r="F159" s="28">
        <v>4700</v>
      </c>
      <c r="G159" s="28"/>
      <c r="H159" s="59"/>
      <c r="I159" s="28"/>
      <c r="J159" s="59"/>
      <c r="K159" s="59"/>
      <c r="L159" s="59"/>
      <c r="M159" s="59"/>
      <c r="N159" s="59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26.4" x14ac:dyDescent="0.25">
      <c r="A160" s="9" t="s">
        <v>483</v>
      </c>
      <c r="B160" s="11" t="s">
        <v>484</v>
      </c>
      <c r="C160" s="32"/>
      <c r="D160" s="15" t="s">
        <v>485</v>
      </c>
      <c r="E160" s="16" t="s">
        <v>388</v>
      </c>
      <c r="F160" s="28">
        <v>1500</v>
      </c>
      <c r="G160" s="28"/>
      <c r="H160" s="28"/>
      <c r="I160" s="28"/>
      <c r="J160" s="28"/>
      <c r="K160" s="28"/>
      <c r="L160" s="28"/>
      <c r="M160" s="28"/>
      <c r="N160" s="28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13.2" x14ac:dyDescent="0.25">
      <c r="A161" s="9" t="s">
        <v>486</v>
      </c>
      <c r="B161" s="11" t="s">
        <v>487</v>
      </c>
      <c r="C161" s="32"/>
      <c r="D161" s="15" t="s">
        <v>488</v>
      </c>
      <c r="E161" s="16" t="s">
        <v>388</v>
      </c>
      <c r="F161" s="28">
        <v>11000</v>
      </c>
      <c r="G161" s="28"/>
      <c r="H161" s="28"/>
      <c r="I161" s="28"/>
      <c r="J161" s="28"/>
      <c r="K161" s="28"/>
      <c r="L161" s="28"/>
      <c r="M161" s="28"/>
      <c r="N161" s="28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13.2" x14ac:dyDescent="0.25">
      <c r="A162" s="9" t="s">
        <v>489</v>
      </c>
      <c r="B162" s="11" t="s">
        <v>490</v>
      </c>
      <c r="C162" s="32"/>
      <c r="D162" s="15" t="s">
        <v>488</v>
      </c>
      <c r="E162" s="16" t="s">
        <v>29</v>
      </c>
      <c r="F162" s="28">
        <v>190</v>
      </c>
      <c r="G162" s="28"/>
      <c r="H162" s="59"/>
      <c r="I162" s="28"/>
      <c r="J162" s="59"/>
      <c r="K162" s="59"/>
      <c r="L162" s="59"/>
      <c r="M162" s="59"/>
      <c r="N162" s="59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13.2" x14ac:dyDescent="0.25">
      <c r="A163" s="9" t="s">
        <v>491</v>
      </c>
      <c r="B163" s="11" t="s">
        <v>492</v>
      </c>
      <c r="C163" s="32"/>
      <c r="D163" s="15" t="s">
        <v>488</v>
      </c>
      <c r="E163" s="16" t="s">
        <v>29</v>
      </c>
      <c r="F163" s="28">
        <v>140</v>
      </c>
      <c r="G163" s="28"/>
      <c r="H163" s="28"/>
      <c r="I163" s="28"/>
      <c r="J163" s="28"/>
      <c r="K163" s="28"/>
      <c r="L163" s="28"/>
      <c r="M163" s="28"/>
      <c r="N163" s="28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13.2" x14ac:dyDescent="0.25">
      <c r="A164" s="9" t="s">
        <v>493</v>
      </c>
      <c r="B164" s="11" t="s">
        <v>494</v>
      </c>
      <c r="C164" s="32"/>
      <c r="D164" s="15" t="s">
        <v>488</v>
      </c>
      <c r="E164" s="16" t="s">
        <v>29</v>
      </c>
      <c r="F164" s="28">
        <v>80</v>
      </c>
      <c r="G164" s="59"/>
      <c r="H164" s="28"/>
      <c r="I164" s="28"/>
      <c r="J164" s="28"/>
      <c r="K164" s="28"/>
      <c r="L164" s="28"/>
      <c r="M164" s="28"/>
      <c r="N164" s="28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13.2" x14ac:dyDescent="0.25">
      <c r="A165" s="9" t="s">
        <v>495</v>
      </c>
      <c r="B165" s="11" t="s">
        <v>496</v>
      </c>
      <c r="C165" s="32"/>
      <c r="D165" s="15" t="s">
        <v>488</v>
      </c>
      <c r="E165" s="16" t="s">
        <v>29</v>
      </c>
      <c r="F165" s="28">
        <v>900</v>
      </c>
      <c r="G165" s="28"/>
      <c r="H165" s="28"/>
      <c r="I165" s="28"/>
      <c r="J165" s="28"/>
      <c r="K165" s="28"/>
      <c r="L165" s="28"/>
      <c r="M165" s="28"/>
      <c r="N165" s="28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13.2" x14ac:dyDescent="0.25">
      <c r="A166" s="9" t="s">
        <v>497</v>
      </c>
      <c r="B166" s="11" t="s">
        <v>498</v>
      </c>
      <c r="C166" s="32"/>
      <c r="D166" s="15" t="s">
        <v>499</v>
      </c>
      <c r="E166" s="16" t="s">
        <v>29</v>
      </c>
      <c r="F166" s="28">
        <v>190</v>
      </c>
      <c r="G166" s="28"/>
      <c r="H166" s="59"/>
      <c r="I166" s="28"/>
      <c r="J166" s="59"/>
      <c r="K166" s="59"/>
      <c r="L166" s="59"/>
      <c r="M166" s="59"/>
      <c r="N166" s="59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13.2" x14ac:dyDescent="0.25">
      <c r="A167" s="9" t="s">
        <v>500</v>
      </c>
      <c r="B167" s="11" t="s">
        <v>501</v>
      </c>
      <c r="C167" s="32"/>
      <c r="D167" s="15" t="s">
        <v>499</v>
      </c>
      <c r="E167" s="16" t="s">
        <v>29</v>
      </c>
      <c r="F167" s="28">
        <v>320</v>
      </c>
      <c r="G167" s="28"/>
      <c r="H167" s="59"/>
      <c r="I167" s="28"/>
      <c r="J167" s="59"/>
      <c r="K167" s="59"/>
      <c r="L167" s="59"/>
      <c r="M167" s="59"/>
      <c r="N167" s="59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13.2" x14ac:dyDescent="0.25">
      <c r="A168" s="9" t="s">
        <v>502</v>
      </c>
      <c r="B168" s="11" t="s">
        <v>503</v>
      </c>
      <c r="C168" s="32"/>
      <c r="D168" s="15" t="s">
        <v>499</v>
      </c>
      <c r="E168" s="16" t="s">
        <v>29</v>
      </c>
      <c r="F168" s="28">
        <v>340</v>
      </c>
      <c r="G168" s="28"/>
      <c r="H168" s="59"/>
      <c r="I168" s="28"/>
      <c r="J168" s="59"/>
      <c r="K168" s="59"/>
      <c r="L168" s="59"/>
      <c r="M168" s="59"/>
      <c r="N168" s="59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13.2" x14ac:dyDescent="0.25">
      <c r="A169" s="9" t="s">
        <v>504</v>
      </c>
      <c r="B169" s="11" t="s">
        <v>505</v>
      </c>
      <c r="C169" s="32"/>
      <c r="D169" s="15" t="s">
        <v>91</v>
      </c>
      <c r="E169" s="16" t="s">
        <v>388</v>
      </c>
      <c r="F169" s="28">
        <v>3000</v>
      </c>
      <c r="G169" s="28"/>
      <c r="H169" s="59"/>
      <c r="I169" s="28"/>
      <c r="J169" s="59"/>
      <c r="K169" s="59"/>
      <c r="L169" s="59"/>
      <c r="M169" s="59"/>
      <c r="N169" s="59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13.2" x14ac:dyDescent="0.25">
      <c r="A170" s="9" t="s">
        <v>506</v>
      </c>
      <c r="B170" s="11" t="s">
        <v>507</v>
      </c>
      <c r="C170" s="32"/>
      <c r="D170" s="15" t="s">
        <v>91</v>
      </c>
      <c r="E170" s="16" t="s">
        <v>388</v>
      </c>
      <c r="F170" s="28">
        <v>1000</v>
      </c>
      <c r="G170" s="28"/>
      <c r="H170" s="59"/>
      <c r="I170" s="28"/>
      <c r="J170" s="59"/>
      <c r="K170" s="59"/>
      <c r="L170" s="59"/>
      <c r="M170" s="59"/>
      <c r="N170" s="59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13.2" x14ac:dyDescent="0.25">
      <c r="A171" s="9" t="s">
        <v>508</v>
      </c>
      <c r="B171" s="11" t="s">
        <v>509</v>
      </c>
      <c r="C171" s="32"/>
      <c r="D171" s="15" t="s">
        <v>110</v>
      </c>
      <c r="E171" s="16" t="s">
        <v>388</v>
      </c>
      <c r="F171" s="28">
        <v>17000</v>
      </c>
      <c r="G171" s="28"/>
      <c r="H171" s="59"/>
      <c r="I171" s="28"/>
      <c r="J171" s="59"/>
      <c r="K171" s="59"/>
      <c r="L171" s="59"/>
      <c r="M171" s="59"/>
      <c r="N171" s="59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13.2" x14ac:dyDescent="0.25">
      <c r="A172" s="9" t="s">
        <v>510</v>
      </c>
      <c r="B172" s="11" t="s">
        <v>511</v>
      </c>
      <c r="C172" s="32"/>
      <c r="D172" s="15" t="s">
        <v>110</v>
      </c>
      <c r="E172" s="16" t="s">
        <v>388</v>
      </c>
      <c r="F172" s="28">
        <v>40000</v>
      </c>
      <c r="G172" s="28"/>
      <c r="H172" s="59"/>
      <c r="I172" s="28"/>
      <c r="J172" s="59"/>
      <c r="K172" s="59"/>
      <c r="L172" s="59"/>
      <c r="M172" s="59"/>
      <c r="N172" s="59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13.2" x14ac:dyDescent="0.25">
      <c r="A173" s="9" t="s">
        <v>512</v>
      </c>
      <c r="B173" s="11" t="s">
        <v>513</v>
      </c>
      <c r="C173" s="32"/>
      <c r="D173" s="15" t="s">
        <v>301</v>
      </c>
      <c r="E173" s="16" t="s">
        <v>388</v>
      </c>
      <c r="F173" s="28">
        <v>12000</v>
      </c>
      <c r="G173" s="28"/>
      <c r="H173" s="59"/>
      <c r="I173" s="28"/>
      <c r="J173" s="59"/>
      <c r="K173" s="59"/>
      <c r="L173" s="59"/>
      <c r="M173" s="59"/>
      <c r="N173" s="59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13.2" x14ac:dyDescent="0.25">
      <c r="A174" s="9" t="s">
        <v>514</v>
      </c>
      <c r="B174" s="11" t="s">
        <v>515</v>
      </c>
      <c r="C174" s="32"/>
      <c r="D174" s="15" t="s">
        <v>301</v>
      </c>
      <c r="E174" s="16" t="s">
        <v>388</v>
      </c>
      <c r="F174" s="28">
        <v>42000</v>
      </c>
      <c r="G174" s="28"/>
      <c r="H174" s="59"/>
      <c r="I174" s="28"/>
      <c r="J174" s="59"/>
      <c r="K174" s="59"/>
      <c r="L174" s="59"/>
      <c r="M174" s="59"/>
      <c r="N174" s="59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13.2" x14ac:dyDescent="0.25">
      <c r="A175" s="9" t="s">
        <v>516</v>
      </c>
      <c r="B175" s="11" t="s">
        <v>517</v>
      </c>
      <c r="C175" s="32"/>
      <c r="D175" s="15" t="s">
        <v>301</v>
      </c>
      <c r="E175" s="16" t="s">
        <v>388</v>
      </c>
      <c r="F175" s="28">
        <v>28000</v>
      </c>
      <c r="G175" s="28"/>
      <c r="H175" s="59"/>
      <c r="I175" s="28"/>
      <c r="J175" s="59"/>
      <c r="K175" s="59"/>
      <c r="L175" s="59"/>
      <c r="M175" s="59"/>
      <c r="N175" s="59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13.2" x14ac:dyDescent="0.25">
      <c r="A176" s="9" t="s">
        <v>518</v>
      </c>
      <c r="B176" s="11" t="s">
        <v>519</v>
      </c>
      <c r="C176" s="32"/>
      <c r="D176" s="15" t="s">
        <v>520</v>
      </c>
      <c r="E176" s="16" t="s">
        <v>388</v>
      </c>
      <c r="F176" s="28">
        <v>12200</v>
      </c>
      <c r="G176" s="28"/>
      <c r="H176" s="59"/>
      <c r="I176" s="28"/>
      <c r="J176" s="59"/>
      <c r="K176" s="59"/>
      <c r="L176" s="59"/>
      <c r="M176" s="59"/>
      <c r="N176" s="59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13.2" x14ac:dyDescent="0.25">
      <c r="A177" s="9" t="s">
        <v>521</v>
      </c>
      <c r="B177" s="11" t="s">
        <v>522</v>
      </c>
      <c r="C177" s="32"/>
      <c r="D177" s="15" t="s">
        <v>41</v>
      </c>
      <c r="E177" s="16" t="s">
        <v>388</v>
      </c>
      <c r="F177" s="28">
        <v>4600</v>
      </c>
      <c r="G177" s="28"/>
      <c r="H177" s="59"/>
      <c r="I177" s="28"/>
      <c r="J177" s="59"/>
      <c r="K177" s="59"/>
      <c r="L177" s="59"/>
      <c r="M177" s="59"/>
      <c r="N177" s="59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13.2" x14ac:dyDescent="0.25">
      <c r="A178" s="9" t="s">
        <v>523</v>
      </c>
      <c r="B178" s="11" t="s">
        <v>524</v>
      </c>
      <c r="C178" s="32"/>
      <c r="D178" s="15" t="s">
        <v>307</v>
      </c>
      <c r="E178" s="16" t="s">
        <v>388</v>
      </c>
      <c r="F178" s="28">
        <v>700</v>
      </c>
      <c r="G178" s="28"/>
      <c r="H178" s="59"/>
      <c r="I178" s="28"/>
      <c r="J178" s="59"/>
      <c r="K178" s="59"/>
      <c r="L178" s="59"/>
      <c r="M178" s="59"/>
      <c r="N178" s="59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13.2" x14ac:dyDescent="0.25">
      <c r="A179" s="9" t="s">
        <v>525</v>
      </c>
      <c r="B179" s="11" t="s">
        <v>526</v>
      </c>
      <c r="C179" s="32"/>
      <c r="D179" s="15" t="s">
        <v>307</v>
      </c>
      <c r="E179" s="16" t="s">
        <v>388</v>
      </c>
      <c r="F179" s="28">
        <v>210</v>
      </c>
      <c r="G179" s="28"/>
      <c r="H179" s="59"/>
      <c r="I179" s="28"/>
      <c r="J179" s="59"/>
      <c r="K179" s="59"/>
      <c r="L179" s="59"/>
      <c r="M179" s="59"/>
      <c r="N179" s="59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13.2" x14ac:dyDescent="0.25">
      <c r="A180" s="9" t="s">
        <v>527</v>
      </c>
      <c r="B180" s="11" t="s">
        <v>528</v>
      </c>
      <c r="C180" s="32"/>
      <c r="D180" s="15" t="s">
        <v>307</v>
      </c>
      <c r="E180" s="16" t="s">
        <v>388</v>
      </c>
      <c r="F180" s="28">
        <v>400</v>
      </c>
      <c r="G180" s="28"/>
      <c r="H180" s="59"/>
      <c r="I180" s="28"/>
      <c r="J180" s="59"/>
      <c r="K180" s="59"/>
      <c r="L180" s="59"/>
      <c r="M180" s="59"/>
      <c r="N180" s="59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13.2" x14ac:dyDescent="0.25">
      <c r="A181" s="9" t="s">
        <v>529</v>
      </c>
      <c r="B181" s="11" t="s">
        <v>530</v>
      </c>
      <c r="C181" s="32"/>
      <c r="D181" s="15" t="s">
        <v>531</v>
      </c>
      <c r="E181" s="16" t="s">
        <v>388</v>
      </c>
      <c r="F181" s="28">
        <v>6600</v>
      </c>
      <c r="G181" s="28"/>
      <c r="H181" s="59"/>
      <c r="I181" s="28"/>
      <c r="J181" s="59"/>
      <c r="K181" s="59"/>
      <c r="L181" s="59"/>
      <c r="M181" s="59"/>
      <c r="N181" s="59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13.2" x14ac:dyDescent="0.25">
      <c r="A182" s="9" t="s">
        <v>532</v>
      </c>
      <c r="B182" s="11" t="s">
        <v>533</v>
      </c>
      <c r="C182" s="32"/>
      <c r="D182" s="15" t="s">
        <v>520</v>
      </c>
      <c r="E182" s="16" t="s">
        <v>37</v>
      </c>
      <c r="F182" s="28">
        <v>1900</v>
      </c>
      <c r="G182" s="59"/>
      <c r="H182" s="59"/>
      <c r="I182" s="28"/>
      <c r="J182" s="59"/>
      <c r="K182" s="59"/>
      <c r="L182" s="59"/>
      <c r="M182" s="59"/>
      <c r="N182" s="59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13.2" x14ac:dyDescent="0.25">
      <c r="A183" s="9" t="s">
        <v>534</v>
      </c>
      <c r="B183" s="11" t="s">
        <v>535</v>
      </c>
      <c r="C183" s="32"/>
      <c r="D183" s="15" t="s">
        <v>102</v>
      </c>
      <c r="E183" s="16" t="s">
        <v>37</v>
      </c>
      <c r="F183" s="28">
        <v>3750</v>
      </c>
      <c r="G183" s="28"/>
      <c r="H183" s="59"/>
      <c r="I183" s="28"/>
      <c r="J183" s="59"/>
      <c r="K183" s="59"/>
      <c r="L183" s="59"/>
      <c r="M183" s="59"/>
      <c r="N183" s="59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13.2" x14ac:dyDescent="0.25">
      <c r="A184" s="9" t="s">
        <v>536</v>
      </c>
      <c r="B184" s="11" t="s">
        <v>537</v>
      </c>
      <c r="C184" s="32"/>
      <c r="D184" s="15" t="s">
        <v>27</v>
      </c>
      <c r="E184" s="16" t="s">
        <v>37</v>
      </c>
      <c r="F184" s="28">
        <v>400</v>
      </c>
      <c r="G184" s="28"/>
      <c r="H184" s="59"/>
      <c r="I184" s="28"/>
      <c r="J184" s="59"/>
      <c r="K184" s="59"/>
      <c r="L184" s="59"/>
      <c r="M184" s="59"/>
      <c r="N184" s="59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13.2" x14ac:dyDescent="0.25">
      <c r="A185" s="9" t="s">
        <v>538</v>
      </c>
      <c r="B185" s="11" t="s">
        <v>539</v>
      </c>
      <c r="C185" s="32"/>
      <c r="D185" s="15" t="s">
        <v>301</v>
      </c>
      <c r="E185" s="16" t="s">
        <v>37</v>
      </c>
      <c r="F185" s="28">
        <v>2000</v>
      </c>
      <c r="G185" s="28"/>
      <c r="H185" s="59"/>
      <c r="I185" s="28"/>
      <c r="J185" s="59"/>
      <c r="K185" s="59"/>
      <c r="L185" s="59"/>
      <c r="M185" s="59"/>
      <c r="N185" s="59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13.2" x14ac:dyDescent="0.25">
      <c r="A186" s="9" t="s">
        <v>540</v>
      </c>
      <c r="B186" s="11" t="s">
        <v>541</v>
      </c>
      <c r="C186" s="32"/>
      <c r="D186" s="15" t="s">
        <v>542</v>
      </c>
      <c r="E186" s="16" t="s">
        <v>29</v>
      </c>
      <c r="F186" s="28">
        <v>16200</v>
      </c>
      <c r="G186" s="28"/>
      <c r="H186" s="59"/>
      <c r="I186" s="28"/>
      <c r="J186" s="59"/>
      <c r="K186" s="59"/>
      <c r="L186" s="59"/>
      <c r="M186" s="59"/>
      <c r="N186" s="59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13.2" x14ac:dyDescent="0.25">
      <c r="A187" s="59"/>
      <c r="B187" s="63"/>
      <c r="C187" s="64"/>
      <c r="D187" s="64"/>
      <c r="E187" s="43"/>
      <c r="F187" s="33"/>
      <c r="G187" s="33"/>
      <c r="H187" s="33"/>
      <c r="I187" s="33"/>
      <c r="J187" s="33"/>
      <c r="K187" s="33"/>
      <c r="L187" s="33"/>
      <c r="M187" s="33"/>
      <c r="N187" s="33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13.2" x14ac:dyDescent="0.25">
      <c r="A188" s="59"/>
      <c r="B188" s="63"/>
      <c r="C188" s="64"/>
      <c r="D188" s="64"/>
      <c r="E188" s="43"/>
      <c r="F188" s="33"/>
      <c r="G188" s="33"/>
      <c r="H188" s="33"/>
      <c r="I188" s="33"/>
      <c r="J188" s="43"/>
      <c r="K188" s="43"/>
      <c r="L188" s="43"/>
      <c r="M188" s="43"/>
      <c r="N188" s="33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13.2" x14ac:dyDescent="0.25">
      <c r="A189" s="59"/>
      <c r="B189" s="63"/>
      <c r="C189" s="64"/>
      <c r="D189" s="64"/>
      <c r="E189" s="43"/>
      <c r="F189" s="43"/>
      <c r="G189" s="33"/>
      <c r="H189" s="33"/>
      <c r="I189" s="33"/>
      <c r="J189" s="33"/>
      <c r="K189" s="33"/>
      <c r="L189" s="43"/>
      <c r="M189" s="33"/>
      <c r="N189" s="33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13.2" x14ac:dyDescent="0.25">
      <c r="A190" s="59"/>
      <c r="B190" s="63"/>
      <c r="C190" s="64"/>
      <c r="D190" s="64"/>
      <c r="E190" s="43"/>
      <c r="F190" s="43"/>
      <c r="G190" s="33"/>
      <c r="H190" s="33"/>
      <c r="I190" s="33"/>
      <c r="J190" s="33"/>
      <c r="K190" s="33"/>
      <c r="L190" s="33"/>
      <c r="M190" s="33"/>
      <c r="N190" s="33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13.2" x14ac:dyDescent="0.25">
      <c r="A191" s="59"/>
      <c r="B191" s="63"/>
      <c r="C191" s="64"/>
      <c r="D191" s="64"/>
      <c r="E191" s="43"/>
      <c r="F191" s="43"/>
      <c r="G191" s="33"/>
      <c r="H191" s="33"/>
      <c r="I191" s="33"/>
      <c r="J191" s="33"/>
      <c r="K191" s="33"/>
      <c r="L191" s="33"/>
      <c r="M191" s="33"/>
      <c r="N191" s="33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13.2" x14ac:dyDescent="0.25">
      <c r="A192" s="59"/>
      <c r="B192" s="63"/>
      <c r="C192" s="64"/>
      <c r="D192" s="64"/>
      <c r="E192" s="43"/>
      <c r="F192" s="43"/>
      <c r="G192" s="33"/>
      <c r="H192" s="33"/>
      <c r="I192" s="33"/>
      <c r="J192" s="33"/>
      <c r="K192" s="33"/>
      <c r="L192" s="33"/>
      <c r="M192" s="33"/>
      <c r="N192" s="33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13.2" x14ac:dyDescent="0.25">
      <c r="A193" s="59"/>
      <c r="B193" s="63"/>
      <c r="C193" s="64"/>
      <c r="D193" s="64"/>
      <c r="E193" s="43"/>
      <c r="F193" s="43"/>
      <c r="G193" s="33"/>
      <c r="H193" s="33"/>
      <c r="I193" s="33"/>
      <c r="J193" s="33"/>
      <c r="K193" s="33"/>
      <c r="L193" s="33"/>
      <c r="M193" s="33"/>
      <c r="N193" s="33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13.2" x14ac:dyDescent="0.25">
      <c r="A194" s="59"/>
      <c r="B194" s="63"/>
      <c r="C194" s="64"/>
      <c r="D194" s="64"/>
      <c r="E194" s="43"/>
      <c r="F194" s="43"/>
      <c r="G194" s="33"/>
      <c r="H194" s="33"/>
      <c r="I194" s="33"/>
      <c r="J194" s="33"/>
      <c r="K194" s="33"/>
      <c r="L194" s="33"/>
      <c r="M194" s="33"/>
      <c r="N194" s="33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13.2" x14ac:dyDescent="0.25">
      <c r="A195" s="59"/>
      <c r="B195" s="63"/>
      <c r="C195" s="64"/>
      <c r="D195" s="64"/>
      <c r="E195" s="43"/>
      <c r="F195" s="33"/>
      <c r="G195" s="43"/>
      <c r="H195" s="33"/>
      <c r="I195" s="43"/>
      <c r="J195" s="43"/>
      <c r="K195" s="43"/>
      <c r="L195" s="43"/>
      <c r="M195" s="43"/>
      <c r="N195" s="43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13.2" x14ac:dyDescent="0.25">
      <c r="A196" s="59"/>
      <c r="B196" s="63"/>
      <c r="C196" s="64"/>
      <c r="D196" s="64"/>
      <c r="E196" s="43"/>
      <c r="F196" s="33"/>
      <c r="G196" s="33"/>
      <c r="H196" s="33"/>
      <c r="I196" s="33"/>
      <c r="J196" s="33"/>
      <c r="K196" s="33"/>
      <c r="L196" s="33"/>
      <c r="M196" s="33"/>
      <c r="N196" s="33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13.2" x14ac:dyDescent="0.25">
      <c r="A197" s="59"/>
      <c r="B197" s="63"/>
      <c r="C197" s="64"/>
      <c r="D197" s="64"/>
      <c r="E197" s="43"/>
      <c r="F197" s="43"/>
      <c r="G197" s="33"/>
      <c r="H197" s="33"/>
      <c r="I197" s="33"/>
      <c r="J197" s="33"/>
      <c r="K197" s="33"/>
      <c r="L197" s="33"/>
      <c r="M197" s="33"/>
      <c r="N197" s="33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13.2" x14ac:dyDescent="0.25">
      <c r="A198" s="59"/>
      <c r="B198" s="65"/>
      <c r="C198" s="66"/>
      <c r="D198" s="6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13.2" x14ac:dyDescent="0.25">
      <c r="A199" s="1"/>
      <c r="B199" s="2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13.2" x14ac:dyDescent="0.25">
      <c r="A200" s="43"/>
      <c r="B200" s="63"/>
      <c r="C200" s="64"/>
      <c r="D200" s="64"/>
      <c r="E200" s="43"/>
      <c r="F200" s="43"/>
      <c r="G200" s="33"/>
      <c r="H200" s="33"/>
      <c r="I200" s="33"/>
      <c r="J200" s="33"/>
      <c r="K200" s="33"/>
      <c r="L200" s="33"/>
      <c r="M200" s="33"/>
      <c r="N200" s="33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13.2" x14ac:dyDescent="0.25">
      <c r="A201" s="43"/>
      <c r="B201" s="63"/>
      <c r="C201" s="64"/>
      <c r="D201" s="64"/>
      <c r="E201" s="43"/>
      <c r="F201" s="43"/>
      <c r="G201" s="33"/>
      <c r="H201" s="33"/>
      <c r="I201" s="33"/>
      <c r="J201" s="33"/>
      <c r="K201" s="33"/>
      <c r="L201" s="33"/>
      <c r="M201" s="33"/>
      <c r="N201" s="33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13.2" x14ac:dyDescent="0.25">
      <c r="A202" s="43"/>
      <c r="B202" s="63"/>
      <c r="C202" s="64"/>
      <c r="D202" s="64"/>
      <c r="E202" s="43"/>
      <c r="F202" s="43"/>
      <c r="G202" s="33"/>
      <c r="H202" s="33"/>
      <c r="I202" s="33"/>
      <c r="J202" s="33"/>
      <c r="K202" s="33"/>
      <c r="L202" s="33"/>
      <c r="M202" s="33"/>
      <c r="N202" s="33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13.2" x14ac:dyDescent="0.25">
      <c r="A203" s="43"/>
      <c r="B203" s="63"/>
      <c r="C203" s="64"/>
      <c r="D203" s="64"/>
      <c r="E203" s="43"/>
      <c r="F203" s="43"/>
      <c r="G203" s="33"/>
      <c r="H203" s="33"/>
      <c r="I203" s="43"/>
      <c r="J203" s="43"/>
      <c r="K203" s="43"/>
      <c r="L203" s="43"/>
      <c r="M203" s="33"/>
      <c r="N203" s="33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13.2" x14ac:dyDescent="0.25">
      <c r="A204" s="43"/>
      <c r="B204" s="63"/>
      <c r="C204" s="64"/>
      <c r="D204" s="64"/>
      <c r="E204" s="43"/>
      <c r="F204" s="43"/>
      <c r="G204" s="25"/>
      <c r="H204" s="25"/>
      <c r="I204" s="25"/>
      <c r="J204" s="25"/>
      <c r="K204" s="25"/>
      <c r="L204" s="25"/>
      <c r="M204" s="25"/>
      <c r="N204" s="25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13.2" x14ac:dyDescent="0.25">
      <c r="A205" s="43"/>
      <c r="B205" s="63"/>
      <c r="C205" s="64"/>
      <c r="D205" s="64"/>
      <c r="E205" s="43"/>
      <c r="F205" s="43"/>
      <c r="G205" s="33"/>
      <c r="H205" s="33"/>
      <c r="I205" s="33"/>
      <c r="J205" s="33"/>
      <c r="K205" s="33"/>
      <c r="L205" s="33"/>
      <c r="M205" s="33"/>
      <c r="N205" s="33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13.2" x14ac:dyDescent="0.25">
      <c r="A206" s="43"/>
      <c r="B206" s="63"/>
      <c r="C206" s="64"/>
      <c r="D206" s="64"/>
      <c r="E206" s="43"/>
      <c r="F206" s="33"/>
      <c r="G206" s="33"/>
      <c r="H206" s="33"/>
      <c r="I206" s="33"/>
      <c r="J206" s="33"/>
      <c r="K206" s="33"/>
      <c r="L206" s="33"/>
      <c r="M206" s="33"/>
      <c r="N206" s="33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13.2" x14ac:dyDescent="0.25">
      <c r="A207" s="43"/>
      <c r="B207" s="63"/>
      <c r="C207" s="64"/>
      <c r="D207" s="64"/>
      <c r="E207" s="43"/>
      <c r="F207" s="43"/>
      <c r="G207" s="33"/>
      <c r="H207" s="33"/>
      <c r="I207" s="33"/>
      <c r="J207" s="33"/>
      <c r="K207" s="33"/>
      <c r="L207" s="33"/>
      <c r="M207" s="33"/>
      <c r="N207" s="33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13.2" x14ac:dyDescent="0.25">
      <c r="A208" s="43"/>
      <c r="B208" s="63"/>
      <c r="C208" s="64"/>
      <c r="D208" s="64"/>
      <c r="E208" s="43"/>
      <c r="F208" s="43"/>
      <c r="G208" s="33"/>
      <c r="H208" s="33"/>
      <c r="I208" s="33"/>
      <c r="J208" s="33"/>
      <c r="K208" s="33"/>
      <c r="L208" s="33"/>
      <c r="M208" s="33"/>
      <c r="N208" s="33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13.2" x14ac:dyDescent="0.25">
      <c r="A209" s="43"/>
      <c r="B209" s="63"/>
      <c r="C209" s="64"/>
      <c r="D209" s="64"/>
      <c r="E209" s="43"/>
      <c r="F209" s="43"/>
      <c r="G209" s="33"/>
      <c r="H209" s="33"/>
      <c r="I209" s="33"/>
      <c r="J209" s="33"/>
      <c r="K209" s="33"/>
      <c r="L209" s="33"/>
      <c r="M209" s="33"/>
      <c r="N209" s="33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13.2" x14ac:dyDescent="0.25">
      <c r="A210" s="43"/>
      <c r="B210" s="63"/>
      <c r="C210" s="64"/>
      <c r="D210" s="64"/>
      <c r="E210" s="43"/>
      <c r="F210" s="43"/>
      <c r="G210" s="33"/>
      <c r="H210" s="33"/>
      <c r="I210" s="33"/>
      <c r="J210" s="33"/>
      <c r="K210" s="33"/>
      <c r="L210" s="33"/>
      <c r="M210" s="33"/>
      <c r="N210" s="33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13.2" x14ac:dyDescent="0.25">
      <c r="A211" s="43"/>
      <c r="B211" s="63"/>
      <c r="C211" s="64"/>
      <c r="D211" s="64"/>
      <c r="E211" s="43"/>
      <c r="F211" s="43"/>
      <c r="G211" s="33"/>
      <c r="H211" s="33"/>
      <c r="I211" s="33"/>
      <c r="J211" s="33"/>
      <c r="K211" s="33"/>
      <c r="L211" s="33"/>
      <c r="M211" s="33"/>
      <c r="N211" s="33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13.2" x14ac:dyDescent="0.25">
      <c r="A212" s="43"/>
      <c r="B212" s="63"/>
      <c r="C212" s="64"/>
      <c r="D212" s="64"/>
      <c r="E212" s="43"/>
      <c r="F212" s="43"/>
      <c r="G212" s="33"/>
      <c r="H212" s="33"/>
      <c r="I212" s="33"/>
      <c r="J212" s="33"/>
      <c r="K212" s="33"/>
      <c r="L212" s="33"/>
      <c r="M212" s="33"/>
      <c r="N212" s="33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13.2" x14ac:dyDescent="0.25">
      <c r="A213" s="43"/>
      <c r="B213" s="63"/>
      <c r="C213" s="64"/>
      <c r="D213" s="64"/>
      <c r="E213" s="43"/>
      <c r="F213" s="43"/>
      <c r="G213" s="33"/>
      <c r="H213" s="33"/>
      <c r="I213" s="33"/>
      <c r="J213" s="33"/>
      <c r="K213" s="33"/>
      <c r="L213" s="33"/>
      <c r="M213" s="33"/>
      <c r="N213" s="33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13.2" x14ac:dyDescent="0.25">
      <c r="A214" s="43"/>
      <c r="B214" s="63"/>
      <c r="C214" s="64"/>
      <c r="D214" s="64"/>
      <c r="E214" s="43"/>
      <c r="F214" s="43"/>
      <c r="G214" s="33"/>
      <c r="H214" s="33"/>
      <c r="I214" s="33"/>
      <c r="J214" s="33"/>
      <c r="K214" s="33"/>
      <c r="L214" s="33"/>
      <c r="M214" s="33"/>
      <c r="N214" s="33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13.2" x14ac:dyDescent="0.25">
      <c r="A215" s="43"/>
      <c r="B215" s="63"/>
      <c r="C215" s="64"/>
      <c r="D215" s="64"/>
      <c r="E215" s="43"/>
      <c r="F215" s="43"/>
      <c r="G215" s="33"/>
      <c r="H215" s="33"/>
      <c r="I215" s="33"/>
      <c r="J215" s="33"/>
      <c r="K215" s="33"/>
      <c r="L215" s="33"/>
      <c r="M215" s="33"/>
      <c r="N215" s="33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13.2" x14ac:dyDescent="0.25">
      <c r="A216" s="43"/>
      <c r="B216" s="63"/>
      <c r="C216" s="64"/>
      <c r="D216" s="64"/>
      <c r="E216" s="43"/>
      <c r="F216" s="43"/>
      <c r="G216" s="33"/>
      <c r="H216" s="33"/>
      <c r="I216" s="33"/>
      <c r="J216" s="33"/>
      <c r="K216" s="33"/>
      <c r="L216" s="33"/>
      <c r="M216" s="33"/>
      <c r="N216" s="33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13.2" x14ac:dyDescent="0.25">
      <c r="A217" s="43"/>
      <c r="B217" s="63"/>
      <c r="C217" s="64"/>
      <c r="D217" s="64"/>
      <c r="E217" s="43"/>
      <c r="F217" s="43"/>
      <c r="G217" s="33"/>
      <c r="H217" s="33"/>
      <c r="I217" s="33"/>
      <c r="J217" s="33"/>
      <c r="K217" s="33"/>
      <c r="L217" s="33"/>
      <c r="M217" s="33"/>
      <c r="N217" s="33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13.2" x14ac:dyDescent="0.25">
      <c r="A218" s="43"/>
      <c r="B218" s="63"/>
      <c r="C218" s="64"/>
      <c r="D218" s="64"/>
      <c r="E218" s="43"/>
      <c r="F218" s="43"/>
      <c r="G218" s="33"/>
      <c r="H218" s="33"/>
      <c r="I218" s="33"/>
      <c r="J218" s="33"/>
      <c r="K218" s="33"/>
      <c r="L218" s="33"/>
      <c r="M218" s="33"/>
      <c r="N218" s="33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13.2" x14ac:dyDescent="0.25">
      <c r="A219" s="43"/>
      <c r="B219" s="63"/>
      <c r="C219" s="64"/>
      <c r="D219" s="64"/>
      <c r="E219" s="43"/>
      <c r="F219" s="43"/>
      <c r="G219" s="33"/>
      <c r="H219" s="33"/>
      <c r="I219" s="33"/>
      <c r="J219" s="33"/>
      <c r="K219" s="33"/>
      <c r="L219" s="33"/>
      <c r="M219" s="33"/>
      <c r="N219" s="33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13.2" x14ac:dyDescent="0.25">
      <c r="A220" s="43"/>
      <c r="B220" s="63"/>
      <c r="C220" s="64"/>
      <c r="D220" s="64"/>
      <c r="E220" s="43"/>
      <c r="F220" s="33"/>
      <c r="G220" s="33"/>
      <c r="H220" s="33"/>
      <c r="I220" s="33"/>
      <c r="J220" s="33"/>
      <c r="K220" s="33"/>
      <c r="L220" s="33"/>
      <c r="M220" s="33"/>
      <c r="N220" s="33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13.2" x14ac:dyDescent="0.25">
      <c r="A221" s="43"/>
      <c r="B221" s="63"/>
      <c r="C221" s="64"/>
      <c r="D221" s="64"/>
      <c r="E221" s="43"/>
      <c r="F221" s="43"/>
      <c r="G221" s="33"/>
      <c r="H221" s="33"/>
      <c r="I221" s="33"/>
      <c r="J221" s="33"/>
      <c r="K221" s="33"/>
      <c r="L221" s="33"/>
      <c r="M221" s="33"/>
      <c r="N221" s="33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13.2" x14ac:dyDescent="0.25">
      <c r="A222" s="43"/>
      <c r="B222" s="63"/>
      <c r="C222" s="64"/>
      <c r="D222" s="64"/>
      <c r="E222" s="43"/>
      <c r="F222" s="33"/>
      <c r="G222" s="33"/>
      <c r="H222" s="33"/>
      <c r="I222" s="33"/>
      <c r="J222" s="33"/>
      <c r="K222" s="33"/>
      <c r="L222" s="33"/>
      <c r="M222" s="33"/>
      <c r="N222" s="33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13.2" x14ac:dyDescent="0.25">
      <c r="A223" s="43"/>
      <c r="B223" s="63"/>
      <c r="C223" s="64"/>
      <c r="D223" s="64"/>
      <c r="E223" s="43"/>
      <c r="F223" s="33"/>
      <c r="G223" s="33"/>
      <c r="H223" s="33"/>
      <c r="I223" s="33"/>
      <c r="J223" s="33"/>
      <c r="K223" s="33"/>
      <c r="L223" s="33"/>
      <c r="M223" s="33"/>
      <c r="N223" s="33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13.2" x14ac:dyDescent="0.25">
      <c r="A224" s="43"/>
      <c r="B224" s="63"/>
      <c r="C224" s="64"/>
      <c r="D224" s="64"/>
      <c r="E224" s="43"/>
      <c r="F224" s="43"/>
      <c r="G224" s="33"/>
      <c r="H224" s="33"/>
      <c r="I224" s="33"/>
      <c r="J224" s="33"/>
      <c r="K224" s="33"/>
      <c r="L224" s="33"/>
      <c r="M224" s="33"/>
      <c r="N224" s="33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13.2" x14ac:dyDescent="0.25">
      <c r="A225" s="43"/>
      <c r="B225" s="63"/>
      <c r="C225" s="64"/>
      <c r="D225" s="64"/>
      <c r="E225" s="43"/>
      <c r="F225" s="43"/>
      <c r="G225" s="33"/>
      <c r="H225" s="33"/>
      <c r="I225" s="33"/>
      <c r="J225" s="33"/>
      <c r="K225" s="33"/>
      <c r="L225" s="33"/>
      <c r="M225" s="33"/>
      <c r="N225" s="33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13.2" x14ac:dyDescent="0.25">
      <c r="A226" s="43"/>
      <c r="B226" s="63"/>
      <c r="C226" s="64"/>
      <c r="D226" s="64"/>
      <c r="E226" s="43"/>
      <c r="F226" s="43"/>
      <c r="G226" s="33"/>
      <c r="H226" s="33"/>
      <c r="I226" s="33"/>
      <c r="J226" s="33"/>
      <c r="K226" s="33"/>
      <c r="L226" s="33"/>
      <c r="M226" s="33"/>
      <c r="N226" s="33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13.2" x14ac:dyDescent="0.25">
      <c r="A227" s="43"/>
      <c r="B227" s="63"/>
      <c r="C227" s="64"/>
      <c r="D227" s="64"/>
      <c r="E227" s="43"/>
      <c r="F227" s="43"/>
      <c r="G227" s="25"/>
      <c r="H227" s="25"/>
      <c r="I227" s="25"/>
      <c r="J227" s="25"/>
      <c r="K227" s="25"/>
      <c r="L227" s="25"/>
      <c r="M227" s="25"/>
      <c r="N227" s="25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13.2" x14ac:dyDescent="0.25">
      <c r="A228" s="43"/>
      <c r="B228" s="63"/>
      <c r="C228" s="64"/>
      <c r="D228" s="64"/>
      <c r="E228" s="43"/>
      <c r="F228" s="43"/>
      <c r="G228" s="33"/>
      <c r="H228" s="33"/>
      <c r="I228" s="33"/>
      <c r="J228" s="33"/>
      <c r="K228" s="33"/>
      <c r="L228" s="33"/>
      <c r="M228" s="33"/>
      <c r="N228" s="33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13.2" x14ac:dyDescent="0.25">
      <c r="A229" s="43"/>
      <c r="B229" s="63"/>
      <c r="C229" s="64"/>
      <c r="D229" s="64"/>
      <c r="E229" s="43"/>
      <c r="F229" s="43"/>
      <c r="G229" s="33"/>
      <c r="H229" s="33"/>
      <c r="I229" s="33"/>
      <c r="J229" s="33"/>
      <c r="K229" s="33"/>
      <c r="L229" s="33"/>
      <c r="M229" s="33"/>
      <c r="N229" s="33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13.2" x14ac:dyDescent="0.25">
      <c r="A230" s="43"/>
      <c r="B230" s="63"/>
      <c r="C230" s="64"/>
      <c r="D230" s="64"/>
      <c r="E230" s="43"/>
      <c r="F230" s="43"/>
      <c r="G230" s="33"/>
      <c r="H230" s="33"/>
      <c r="I230" s="33"/>
      <c r="J230" s="33"/>
      <c r="K230" s="33"/>
      <c r="L230" s="33"/>
      <c r="M230" s="33"/>
      <c r="N230" s="33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13.2" x14ac:dyDescent="0.25">
      <c r="A231" s="43"/>
      <c r="B231" s="63"/>
      <c r="C231" s="64"/>
      <c r="D231" s="64"/>
      <c r="E231" s="43"/>
      <c r="F231" s="43"/>
      <c r="G231" s="33"/>
      <c r="H231" s="33"/>
      <c r="I231" s="33"/>
      <c r="J231" s="33"/>
      <c r="K231" s="33"/>
      <c r="L231" s="33"/>
      <c r="M231" s="33"/>
      <c r="N231" s="33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13.2" x14ac:dyDescent="0.25">
      <c r="A232" s="43"/>
      <c r="B232" s="63"/>
      <c r="C232" s="64"/>
      <c r="D232" s="64"/>
      <c r="E232" s="43"/>
      <c r="F232" s="43"/>
      <c r="G232" s="33"/>
      <c r="H232" s="43"/>
      <c r="I232" s="43"/>
      <c r="J232" s="43"/>
      <c r="K232" s="43"/>
      <c r="L232" s="43"/>
      <c r="M232" s="43"/>
      <c r="N232" s="43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13.2" x14ac:dyDescent="0.25">
      <c r="A233" s="43"/>
      <c r="B233" s="63"/>
      <c r="C233" s="64"/>
      <c r="D233" s="64"/>
      <c r="E233" s="43"/>
      <c r="F233" s="43"/>
      <c r="G233" s="33"/>
      <c r="H233" s="33"/>
      <c r="I233" s="33"/>
      <c r="J233" s="33"/>
      <c r="K233" s="33"/>
      <c r="L233" s="33"/>
      <c r="M233" s="33"/>
      <c r="N233" s="33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t="13.2" x14ac:dyDescent="0.25">
      <c r="A234" s="43"/>
      <c r="B234" s="63"/>
      <c r="C234" s="64"/>
      <c r="D234" s="64"/>
      <c r="E234" s="43"/>
      <c r="F234" s="43"/>
      <c r="G234" s="33"/>
      <c r="H234" s="33"/>
      <c r="I234" s="33"/>
      <c r="J234" s="33"/>
      <c r="K234" s="33"/>
      <c r="L234" s="33"/>
      <c r="M234" s="33"/>
      <c r="N234" s="33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t="13.2" x14ac:dyDescent="0.25">
      <c r="A235" s="43"/>
      <c r="B235" s="63"/>
      <c r="C235" s="64"/>
      <c r="D235" s="64"/>
      <c r="E235" s="43"/>
      <c r="F235" s="43"/>
      <c r="G235" s="33"/>
      <c r="H235" s="33"/>
      <c r="I235" s="33"/>
      <c r="J235" s="33"/>
      <c r="K235" s="33"/>
      <c r="L235" s="33"/>
      <c r="M235" s="33"/>
      <c r="N235" s="33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t="13.2" x14ac:dyDescent="0.25">
      <c r="A236" s="43"/>
      <c r="B236" s="63"/>
      <c r="C236" s="64"/>
      <c r="D236" s="64"/>
      <c r="E236" s="43"/>
      <c r="F236" s="43"/>
      <c r="G236" s="33"/>
      <c r="H236" s="33"/>
      <c r="I236" s="33"/>
      <c r="J236" s="33"/>
      <c r="K236" s="33"/>
      <c r="L236" s="33"/>
      <c r="M236" s="33"/>
      <c r="N236" s="33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t="13.2" x14ac:dyDescent="0.25">
      <c r="A237" s="43"/>
      <c r="B237" s="63"/>
      <c r="C237" s="64"/>
      <c r="D237" s="64"/>
      <c r="E237" s="43"/>
      <c r="F237" s="43"/>
      <c r="G237" s="33"/>
      <c r="H237" s="33"/>
      <c r="I237" s="33"/>
      <c r="J237" s="33"/>
      <c r="K237" s="33"/>
      <c r="L237" s="33"/>
      <c r="M237" s="33"/>
      <c r="N237" s="33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t="13.2" x14ac:dyDescent="0.25">
      <c r="A238" s="43"/>
      <c r="B238" s="63"/>
      <c r="C238" s="64"/>
      <c r="D238" s="64"/>
      <c r="E238" s="43"/>
      <c r="F238" s="43"/>
      <c r="G238" s="33"/>
      <c r="H238" s="33"/>
      <c r="I238" s="33"/>
      <c r="J238" s="33"/>
      <c r="K238" s="33"/>
      <c r="L238" s="33"/>
      <c r="M238" s="33"/>
      <c r="N238" s="33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t="13.2" x14ac:dyDescent="0.25">
      <c r="A239" s="43"/>
      <c r="B239" s="63"/>
      <c r="C239" s="64"/>
      <c r="D239" s="64"/>
      <c r="E239" s="43"/>
      <c r="F239" s="43"/>
      <c r="G239" s="33"/>
      <c r="H239" s="33"/>
      <c r="I239" s="33"/>
      <c r="J239" s="33"/>
      <c r="K239" s="33"/>
      <c r="L239" s="33"/>
      <c r="M239" s="33"/>
      <c r="N239" s="33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t="13.2" x14ac:dyDescent="0.25">
      <c r="A240" s="43"/>
      <c r="B240" s="63"/>
      <c r="C240" s="64"/>
      <c r="D240" s="64"/>
      <c r="E240" s="43"/>
      <c r="F240" s="43"/>
      <c r="G240" s="33"/>
      <c r="H240" s="33"/>
      <c r="I240" s="33"/>
      <c r="J240" s="33"/>
      <c r="K240" s="33"/>
      <c r="L240" s="33"/>
      <c r="M240" s="33"/>
      <c r="N240" s="33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13.2" x14ac:dyDescent="0.25">
      <c r="A241" s="43"/>
      <c r="B241" s="63"/>
      <c r="C241" s="64"/>
      <c r="D241" s="64"/>
      <c r="E241" s="43"/>
      <c r="F241" s="43"/>
      <c r="G241" s="33"/>
      <c r="H241" s="33"/>
      <c r="I241" s="33"/>
      <c r="J241" s="33"/>
      <c r="K241" s="33"/>
      <c r="L241" s="33"/>
      <c r="M241" s="33"/>
      <c r="N241" s="33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t="13.2" x14ac:dyDescent="0.25">
      <c r="A242" s="43"/>
      <c r="B242" s="63"/>
      <c r="C242" s="64"/>
      <c r="D242" s="64"/>
      <c r="E242" s="43"/>
      <c r="F242" s="43"/>
      <c r="G242" s="33"/>
      <c r="H242" s="33"/>
      <c r="I242" s="33"/>
      <c r="J242" s="33"/>
      <c r="K242" s="33"/>
      <c r="L242" s="33"/>
      <c r="M242" s="33"/>
      <c r="N242" s="33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t="13.2" x14ac:dyDescent="0.25">
      <c r="A243" s="43"/>
      <c r="B243" s="63"/>
      <c r="C243" s="64"/>
      <c r="D243" s="64"/>
      <c r="E243" s="43"/>
      <c r="F243" s="43"/>
      <c r="G243" s="33"/>
      <c r="H243" s="33"/>
      <c r="I243" s="33"/>
      <c r="J243" s="33"/>
      <c r="K243" s="33"/>
      <c r="L243" s="33"/>
      <c r="M243" s="33"/>
      <c r="N243" s="33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t="13.2" x14ac:dyDescent="0.25">
      <c r="A244" s="43"/>
      <c r="B244" s="63"/>
      <c r="C244" s="64"/>
      <c r="D244" s="64"/>
      <c r="E244" s="43"/>
      <c r="F244" s="43"/>
      <c r="G244" s="33"/>
      <c r="H244" s="33"/>
      <c r="I244" s="33"/>
      <c r="J244" s="33"/>
      <c r="K244" s="33"/>
      <c r="L244" s="33"/>
      <c r="M244" s="33"/>
      <c r="N244" s="33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t="13.2" x14ac:dyDescent="0.25">
      <c r="A245" s="68"/>
      <c r="B245" s="69"/>
      <c r="C245" s="70"/>
      <c r="D245" s="70"/>
      <c r="E245" s="33"/>
      <c r="F245" s="42"/>
      <c r="G245" s="42"/>
      <c r="H245" s="42"/>
      <c r="I245" s="42"/>
      <c r="J245" s="42"/>
      <c r="K245" s="42"/>
      <c r="L245" s="42"/>
      <c r="M245" s="42"/>
      <c r="N245" s="42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t="13.2" x14ac:dyDescent="0.25">
      <c r="A246" s="59"/>
      <c r="B246" s="2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t="13.2" x14ac:dyDescent="0.25">
      <c r="A247" s="59"/>
      <c r="B247" s="63"/>
      <c r="C247" s="64"/>
      <c r="D247" s="64"/>
      <c r="E247" s="43"/>
      <c r="F247" s="33"/>
      <c r="G247" s="33"/>
      <c r="H247" s="33"/>
      <c r="I247" s="33"/>
      <c r="J247" s="33"/>
      <c r="K247" s="33"/>
      <c r="L247" s="33"/>
      <c r="M247" s="33"/>
      <c r="N247" s="33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t="13.2" x14ac:dyDescent="0.25">
      <c r="A248" s="59"/>
      <c r="B248" s="63"/>
      <c r="C248" s="64"/>
      <c r="D248" s="64"/>
      <c r="E248" s="43"/>
      <c r="F248" s="43"/>
      <c r="G248" s="33"/>
      <c r="H248" s="33"/>
      <c r="I248" s="33"/>
      <c r="J248" s="33"/>
      <c r="K248" s="33"/>
      <c r="L248" s="33"/>
      <c r="M248" s="33"/>
      <c r="N248" s="33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t="13.2" x14ac:dyDescent="0.25">
      <c r="A249" s="59"/>
      <c r="B249" s="63"/>
      <c r="C249" s="64"/>
      <c r="D249" s="64"/>
      <c r="E249" s="43"/>
      <c r="F249" s="43"/>
      <c r="G249" s="33"/>
      <c r="H249" s="33"/>
      <c r="I249" s="33"/>
      <c r="J249" s="33"/>
      <c r="K249" s="33"/>
      <c r="L249" s="33"/>
      <c r="M249" s="33"/>
      <c r="N249" s="33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t="13.2" x14ac:dyDescent="0.25">
      <c r="A250" s="59"/>
      <c r="B250" s="63"/>
      <c r="C250" s="64"/>
      <c r="D250" s="64"/>
      <c r="E250" s="43"/>
      <c r="F250" s="33"/>
      <c r="G250" s="33"/>
      <c r="H250" s="43"/>
      <c r="I250" s="43"/>
      <c r="J250" s="43"/>
      <c r="K250" s="43"/>
      <c r="L250" s="43"/>
      <c r="M250" s="33"/>
      <c r="N250" s="33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t="13.2" x14ac:dyDescent="0.25">
      <c r="A251" s="59"/>
      <c r="B251" s="63"/>
      <c r="C251" s="64"/>
      <c r="D251" s="64"/>
      <c r="E251" s="43"/>
      <c r="F251" s="43"/>
      <c r="G251" s="33"/>
      <c r="H251" s="33"/>
      <c r="I251" s="33"/>
      <c r="J251" s="33"/>
      <c r="K251" s="33"/>
      <c r="L251" s="33"/>
      <c r="M251" s="33"/>
      <c r="N251" s="33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t="13.2" x14ac:dyDescent="0.25">
      <c r="A252" s="59"/>
      <c r="B252" s="63"/>
      <c r="C252" s="64"/>
      <c r="D252" s="64"/>
      <c r="E252" s="43"/>
      <c r="F252" s="33"/>
      <c r="G252" s="33"/>
      <c r="H252" s="33"/>
      <c r="I252" s="33"/>
      <c r="J252" s="33"/>
      <c r="K252" s="33"/>
      <c r="L252" s="33"/>
      <c r="M252" s="33"/>
      <c r="N252" s="33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t="13.2" x14ac:dyDescent="0.25">
      <c r="A253" s="59"/>
      <c r="B253" s="63"/>
      <c r="C253" s="64"/>
      <c r="D253" s="64"/>
      <c r="E253" s="43"/>
      <c r="F253" s="33"/>
      <c r="G253" s="33"/>
      <c r="H253" s="33"/>
      <c r="I253" s="33"/>
      <c r="J253" s="33"/>
      <c r="K253" s="33"/>
      <c r="L253" s="33"/>
      <c r="M253" s="33"/>
      <c r="N253" s="33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t="13.2" x14ac:dyDescent="0.25">
      <c r="A254" s="59"/>
      <c r="B254" s="63"/>
      <c r="C254" s="64"/>
      <c r="D254" s="64"/>
      <c r="E254" s="43"/>
      <c r="F254" s="33"/>
      <c r="G254" s="33"/>
      <c r="H254" s="43"/>
      <c r="I254" s="43"/>
      <c r="J254" s="43"/>
      <c r="K254" s="43"/>
      <c r="L254" s="43"/>
      <c r="M254" s="33"/>
      <c r="N254" s="33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t="13.2" x14ac:dyDescent="0.25">
      <c r="A255" s="59"/>
      <c r="B255" s="63"/>
      <c r="C255" s="64"/>
      <c r="D255" s="64"/>
      <c r="E255" s="43"/>
      <c r="F255" s="33"/>
      <c r="G255" s="33"/>
      <c r="H255" s="33"/>
      <c r="I255" s="33"/>
      <c r="J255" s="33"/>
      <c r="K255" s="33"/>
      <c r="L255" s="33"/>
      <c r="M255" s="33"/>
      <c r="N255" s="33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t="13.2" x14ac:dyDescent="0.25">
      <c r="A256" s="59"/>
      <c r="B256" s="63"/>
      <c r="C256" s="64"/>
      <c r="D256" s="64"/>
      <c r="E256" s="43"/>
      <c r="F256" s="43"/>
      <c r="G256" s="33"/>
      <c r="H256" s="33"/>
      <c r="I256" s="33"/>
      <c r="J256" s="33"/>
      <c r="K256" s="33"/>
      <c r="L256" s="33"/>
      <c r="M256" s="33"/>
      <c r="N256" s="33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t="13.2" x14ac:dyDescent="0.25">
      <c r="A257" s="59"/>
      <c r="B257" s="63"/>
      <c r="C257" s="64"/>
      <c r="D257" s="64"/>
      <c r="E257" s="43"/>
      <c r="F257" s="43"/>
      <c r="G257" s="33"/>
      <c r="H257" s="33"/>
      <c r="I257" s="33"/>
      <c r="J257" s="33"/>
      <c r="K257" s="33"/>
      <c r="L257" s="33"/>
      <c r="M257" s="33"/>
      <c r="N257" s="33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13.2" x14ac:dyDescent="0.25">
      <c r="A258" s="59"/>
      <c r="B258" s="63"/>
      <c r="C258" s="64"/>
      <c r="D258" s="64"/>
      <c r="E258" s="43"/>
      <c r="F258" s="33"/>
      <c r="G258" s="33"/>
      <c r="H258" s="33"/>
      <c r="I258" s="33"/>
      <c r="J258" s="33"/>
      <c r="K258" s="33"/>
      <c r="L258" s="33"/>
      <c r="M258" s="33"/>
      <c r="N258" s="33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t="13.2" x14ac:dyDescent="0.25">
      <c r="A259" s="59"/>
      <c r="B259" s="63"/>
      <c r="C259" s="64"/>
      <c r="D259" s="64"/>
      <c r="E259" s="43"/>
      <c r="F259" s="33"/>
      <c r="G259" s="33"/>
      <c r="H259" s="33"/>
      <c r="I259" s="33"/>
      <c r="J259" s="33"/>
      <c r="K259" s="33"/>
      <c r="L259" s="33"/>
      <c r="M259" s="33"/>
      <c r="N259" s="33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t="13.2" x14ac:dyDescent="0.25">
      <c r="A260" s="59"/>
      <c r="B260" s="63"/>
      <c r="C260" s="64"/>
      <c r="D260" s="64"/>
      <c r="E260" s="43"/>
      <c r="F260" s="33"/>
      <c r="G260" s="33"/>
      <c r="H260" s="33"/>
      <c r="I260" s="33"/>
      <c r="J260" s="33"/>
      <c r="K260" s="33"/>
      <c r="L260" s="33"/>
      <c r="M260" s="33"/>
      <c r="N260" s="33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t="13.2" x14ac:dyDescent="0.25">
      <c r="A261" s="59"/>
      <c r="B261" s="63"/>
      <c r="C261" s="64"/>
      <c r="D261" s="64"/>
      <c r="E261" s="43"/>
      <c r="F261" s="33"/>
      <c r="G261" s="33"/>
      <c r="H261" s="33"/>
      <c r="I261" s="33"/>
      <c r="J261" s="33"/>
      <c r="K261" s="33"/>
      <c r="L261" s="33"/>
      <c r="M261" s="33"/>
      <c r="N261" s="33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3.2" x14ac:dyDescent="0.25">
      <c r="A262" s="59"/>
      <c r="B262" s="63"/>
      <c r="C262" s="64"/>
      <c r="D262" s="64"/>
      <c r="E262" s="43"/>
      <c r="F262" s="33"/>
      <c r="G262" s="33"/>
      <c r="H262" s="43"/>
      <c r="I262" s="43"/>
      <c r="J262" s="43"/>
      <c r="K262" s="43"/>
      <c r="L262" s="43"/>
      <c r="M262" s="33"/>
      <c r="N262" s="33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t="13.2" x14ac:dyDescent="0.25">
      <c r="A263" s="59"/>
      <c r="B263" s="63"/>
      <c r="C263" s="64"/>
      <c r="D263" s="64"/>
      <c r="E263" s="43"/>
      <c r="F263" s="33"/>
      <c r="G263" s="33"/>
      <c r="H263" s="43"/>
      <c r="I263" s="43"/>
      <c r="J263" s="43"/>
      <c r="K263" s="43"/>
      <c r="L263" s="43"/>
      <c r="M263" s="33"/>
      <c r="N263" s="33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t="13.2" x14ac:dyDescent="0.25">
      <c r="A264" s="59"/>
      <c r="B264" s="63"/>
      <c r="C264" s="64"/>
      <c r="D264" s="64"/>
      <c r="E264" s="43"/>
      <c r="F264" s="43"/>
      <c r="G264" s="33"/>
      <c r="H264" s="33"/>
      <c r="I264" s="33"/>
      <c r="J264" s="33"/>
      <c r="K264" s="33"/>
      <c r="L264" s="33"/>
      <c r="M264" s="33"/>
      <c r="N264" s="33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3.2" x14ac:dyDescent="0.25">
      <c r="A265" s="59"/>
      <c r="B265" s="63"/>
      <c r="C265" s="64"/>
      <c r="D265" s="64"/>
      <c r="E265" s="43"/>
      <c r="F265" s="33"/>
      <c r="G265" s="33"/>
      <c r="H265" s="43"/>
      <c r="I265" s="43"/>
      <c r="J265" s="43"/>
      <c r="K265" s="43"/>
      <c r="L265" s="43"/>
      <c r="M265" s="43"/>
      <c r="N265" s="33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t="13.2" x14ac:dyDescent="0.25">
      <c r="A266" s="59"/>
      <c r="B266" s="63"/>
      <c r="C266" s="64"/>
      <c r="D266" s="64"/>
      <c r="E266" s="43"/>
      <c r="F266" s="33"/>
      <c r="G266" s="33"/>
      <c r="H266" s="33"/>
      <c r="I266" s="41"/>
      <c r="J266" s="41"/>
      <c r="K266" s="41"/>
      <c r="L266" s="41"/>
      <c r="M266" s="33"/>
      <c r="N266" s="33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t="13.2" x14ac:dyDescent="0.25">
      <c r="A267" s="59"/>
      <c r="B267" s="63"/>
      <c r="C267" s="64"/>
      <c r="D267" s="64"/>
      <c r="E267" s="43"/>
      <c r="F267" s="33"/>
      <c r="G267" s="33"/>
      <c r="H267" s="33"/>
      <c r="I267" s="43"/>
      <c r="J267" s="43"/>
      <c r="K267" s="33"/>
      <c r="L267" s="33"/>
      <c r="M267" s="33"/>
      <c r="N267" s="33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t="13.2" x14ac:dyDescent="0.25">
      <c r="A268" s="59"/>
      <c r="B268" s="63"/>
      <c r="C268" s="64"/>
      <c r="D268" s="64"/>
      <c r="E268" s="43"/>
      <c r="F268" s="33"/>
      <c r="G268" s="33"/>
      <c r="H268" s="33"/>
      <c r="I268" s="33"/>
      <c r="J268" s="33"/>
      <c r="K268" s="33"/>
      <c r="L268" s="33"/>
      <c r="M268" s="33"/>
      <c r="N268" s="33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t="13.2" x14ac:dyDescent="0.25">
      <c r="A269" s="59"/>
      <c r="B269" s="63"/>
      <c r="C269" s="64"/>
      <c r="D269" s="64"/>
      <c r="E269" s="43"/>
      <c r="F269" s="43"/>
      <c r="G269" s="33"/>
      <c r="H269" s="33"/>
      <c r="I269" s="33"/>
      <c r="J269" s="33"/>
      <c r="K269" s="33"/>
      <c r="L269" s="33"/>
      <c r="M269" s="33"/>
      <c r="N269" s="33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13.2" x14ac:dyDescent="0.25">
      <c r="A270" s="59"/>
      <c r="B270" s="63"/>
      <c r="C270" s="64"/>
      <c r="D270" s="64"/>
      <c r="E270" s="43"/>
      <c r="F270" s="43"/>
      <c r="G270" s="33"/>
      <c r="H270" s="33"/>
      <c r="I270" s="33"/>
      <c r="J270" s="33"/>
      <c r="K270" s="33"/>
      <c r="L270" s="33"/>
      <c r="M270" s="33"/>
      <c r="N270" s="33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t="13.2" x14ac:dyDescent="0.25">
      <c r="A271" s="59"/>
      <c r="B271" s="63"/>
      <c r="C271" s="64"/>
      <c r="D271" s="64"/>
      <c r="E271" s="43"/>
      <c r="F271" s="33"/>
      <c r="G271" s="33"/>
      <c r="H271" s="33"/>
      <c r="I271" s="33"/>
      <c r="J271" s="33"/>
      <c r="K271" s="33"/>
      <c r="L271" s="33"/>
      <c r="M271" s="33"/>
      <c r="N271" s="33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t="13.2" x14ac:dyDescent="0.25">
      <c r="A272" s="59"/>
      <c r="B272" s="63"/>
      <c r="C272" s="64"/>
      <c r="D272" s="64"/>
      <c r="E272" s="43"/>
      <c r="F272" s="43"/>
      <c r="G272" s="33"/>
      <c r="H272" s="33"/>
      <c r="I272" s="33"/>
      <c r="J272" s="33"/>
      <c r="K272" s="33"/>
      <c r="L272" s="33"/>
      <c r="M272" s="33"/>
      <c r="N272" s="33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t="13.2" x14ac:dyDescent="0.25">
      <c r="A273" s="59"/>
      <c r="B273" s="63"/>
      <c r="C273" s="64"/>
      <c r="D273" s="64"/>
      <c r="E273" s="43"/>
      <c r="F273" s="33"/>
      <c r="G273" s="33"/>
      <c r="H273" s="33"/>
      <c r="I273" s="33"/>
      <c r="J273" s="33"/>
      <c r="K273" s="33"/>
      <c r="L273" s="33"/>
      <c r="M273" s="33"/>
      <c r="N273" s="33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t="13.2" x14ac:dyDescent="0.25">
      <c r="A274" s="59"/>
      <c r="B274" s="63"/>
      <c r="C274" s="64"/>
      <c r="D274" s="64"/>
      <c r="E274" s="43"/>
      <c r="F274" s="33"/>
      <c r="G274" s="33"/>
      <c r="H274" s="43"/>
      <c r="I274" s="43"/>
      <c r="J274" s="43"/>
      <c r="K274" s="43"/>
      <c r="L274" s="43"/>
      <c r="M274" s="33"/>
      <c r="N274" s="33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t="13.2" x14ac:dyDescent="0.25">
      <c r="A275" s="59"/>
      <c r="B275" s="63"/>
      <c r="C275" s="64"/>
      <c r="D275" s="64"/>
      <c r="E275" s="43"/>
      <c r="F275" s="33"/>
      <c r="G275" s="33"/>
      <c r="H275" s="33"/>
      <c r="I275" s="33"/>
      <c r="J275" s="33"/>
      <c r="K275" s="33"/>
      <c r="L275" s="33"/>
      <c r="M275" s="33"/>
      <c r="N275" s="33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t="13.2" x14ac:dyDescent="0.25">
      <c r="A276" s="59"/>
      <c r="B276" s="63"/>
      <c r="C276" s="64"/>
      <c r="D276" s="64"/>
      <c r="E276" s="43"/>
      <c r="F276" s="33"/>
      <c r="G276" s="33"/>
      <c r="H276" s="33"/>
      <c r="I276" s="33"/>
      <c r="J276" s="33"/>
      <c r="K276" s="33"/>
      <c r="L276" s="33"/>
      <c r="M276" s="33"/>
      <c r="N276" s="33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t="13.2" x14ac:dyDescent="0.25">
      <c r="A277" s="59"/>
      <c r="B277" s="63"/>
      <c r="C277" s="64"/>
      <c r="D277" s="64"/>
      <c r="E277" s="43"/>
      <c r="F277" s="43"/>
      <c r="G277" s="33"/>
      <c r="H277" s="33"/>
      <c r="I277" s="33"/>
      <c r="J277" s="33"/>
      <c r="K277" s="33"/>
      <c r="L277" s="33"/>
      <c r="M277" s="33"/>
      <c r="N277" s="33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t="13.2" x14ac:dyDescent="0.25">
      <c r="A278" s="59"/>
      <c r="B278" s="63"/>
      <c r="C278" s="64"/>
      <c r="D278" s="64"/>
      <c r="E278" s="43"/>
      <c r="F278" s="33"/>
      <c r="G278" s="33"/>
      <c r="H278" s="33"/>
      <c r="I278" s="43"/>
      <c r="J278" s="43"/>
      <c r="K278" s="43"/>
      <c r="L278" s="33"/>
      <c r="M278" s="33"/>
      <c r="N278" s="33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t="13.2" x14ac:dyDescent="0.25">
      <c r="A279" s="59"/>
      <c r="B279" s="63"/>
      <c r="C279" s="64"/>
      <c r="D279" s="64"/>
      <c r="E279" s="43"/>
      <c r="F279" s="43"/>
      <c r="G279" s="33"/>
      <c r="H279" s="33"/>
      <c r="I279" s="33"/>
      <c r="J279" s="33"/>
      <c r="K279" s="33"/>
      <c r="L279" s="33"/>
      <c r="M279" s="33"/>
      <c r="N279" s="33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t="13.2" x14ac:dyDescent="0.25">
      <c r="A280" s="59"/>
      <c r="B280" s="63"/>
      <c r="C280" s="64"/>
      <c r="D280" s="64"/>
      <c r="E280" s="43"/>
      <c r="F280" s="33"/>
      <c r="G280" s="33"/>
      <c r="H280" s="33"/>
      <c r="I280" s="33"/>
      <c r="J280" s="33"/>
      <c r="K280" s="33"/>
      <c r="L280" s="33"/>
      <c r="M280" s="33"/>
      <c r="N280" s="33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t="13.2" x14ac:dyDescent="0.25">
      <c r="A281" s="59"/>
      <c r="B281" s="63"/>
      <c r="C281" s="64"/>
      <c r="D281" s="64"/>
      <c r="E281" s="43"/>
      <c r="F281" s="33"/>
      <c r="G281" s="33"/>
      <c r="H281" s="33"/>
      <c r="I281" s="33"/>
      <c r="J281" s="33"/>
      <c r="K281" s="33"/>
      <c r="L281" s="33"/>
      <c r="M281" s="33"/>
      <c r="N281" s="33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t="13.2" x14ac:dyDescent="0.25">
      <c r="A282" s="59"/>
      <c r="B282" s="63"/>
      <c r="C282" s="64"/>
      <c r="D282" s="64"/>
      <c r="E282" s="43"/>
      <c r="F282" s="33"/>
      <c r="G282" s="33"/>
      <c r="H282" s="33"/>
      <c r="I282" s="33"/>
      <c r="J282" s="33"/>
      <c r="K282" s="33"/>
      <c r="L282" s="33"/>
      <c r="M282" s="33"/>
      <c r="N282" s="33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13.2" x14ac:dyDescent="0.25">
      <c r="A283" s="59"/>
      <c r="B283" s="63"/>
      <c r="C283" s="64"/>
      <c r="D283" s="64"/>
      <c r="E283" s="43"/>
      <c r="F283" s="33"/>
      <c r="G283" s="33"/>
      <c r="H283" s="33"/>
      <c r="I283" s="33"/>
      <c r="J283" s="33"/>
      <c r="K283" s="33"/>
      <c r="L283" s="33"/>
      <c r="M283" s="33"/>
      <c r="N283" s="33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t="13.2" x14ac:dyDescent="0.25">
      <c r="A284" s="59"/>
      <c r="B284" s="63"/>
      <c r="C284" s="64"/>
      <c r="D284" s="64"/>
      <c r="E284" s="43"/>
      <c r="F284" s="33"/>
      <c r="G284" s="33"/>
      <c r="H284" s="33"/>
      <c r="I284" s="33"/>
      <c r="J284" s="33"/>
      <c r="K284" s="33"/>
      <c r="L284" s="33"/>
      <c r="M284" s="33"/>
      <c r="N284" s="33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t="13.2" x14ac:dyDescent="0.25">
      <c r="A285" s="59"/>
      <c r="B285" s="63"/>
      <c r="C285" s="64"/>
      <c r="D285" s="64"/>
      <c r="E285" s="43"/>
      <c r="F285" s="33"/>
      <c r="G285" s="33"/>
      <c r="H285" s="33"/>
      <c r="I285" s="33"/>
      <c r="J285" s="33"/>
      <c r="K285" s="33"/>
      <c r="L285" s="33"/>
      <c r="M285" s="33"/>
      <c r="N285" s="33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t="13.2" x14ac:dyDescent="0.25">
      <c r="A286" s="59"/>
      <c r="B286" s="63"/>
      <c r="C286" s="64"/>
      <c r="D286" s="64"/>
      <c r="E286" s="43"/>
      <c r="F286" s="43"/>
      <c r="G286" s="33"/>
      <c r="H286" s="33"/>
      <c r="I286" s="33"/>
      <c r="J286" s="33"/>
      <c r="K286" s="33"/>
      <c r="L286" s="33"/>
      <c r="M286" s="33"/>
      <c r="N286" s="33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t="13.2" x14ac:dyDescent="0.25">
      <c r="A287" s="59"/>
      <c r="B287" s="63"/>
      <c r="C287" s="64"/>
      <c r="D287" s="64"/>
      <c r="E287" s="43"/>
      <c r="F287" s="43"/>
      <c r="G287" s="33"/>
      <c r="H287" s="33"/>
      <c r="I287" s="33"/>
      <c r="J287" s="33"/>
      <c r="K287" s="33"/>
      <c r="L287" s="33"/>
      <c r="M287" s="33"/>
      <c r="N287" s="33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t="13.2" x14ac:dyDescent="0.25">
      <c r="A288" s="59"/>
      <c r="B288" s="63"/>
      <c r="C288" s="64"/>
      <c r="D288" s="64"/>
      <c r="E288" s="43"/>
      <c r="F288" s="43"/>
      <c r="G288" s="33"/>
      <c r="H288" s="33"/>
      <c r="I288" s="33"/>
      <c r="J288" s="33"/>
      <c r="K288" s="33"/>
      <c r="L288" s="33"/>
      <c r="M288" s="33"/>
      <c r="N288" s="33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t="13.2" x14ac:dyDescent="0.25">
      <c r="A289" s="59"/>
      <c r="B289" s="63"/>
      <c r="C289" s="64"/>
      <c r="D289" s="64"/>
      <c r="E289" s="43"/>
      <c r="F289" s="43"/>
      <c r="G289" s="33"/>
      <c r="H289" s="33"/>
      <c r="I289" s="33"/>
      <c r="J289" s="33"/>
      <c r="K289" s="33"/>
      <c r="L289" s="33"/>
      <c r="M289" s="33"/>
      <c r="N289" s="33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t="13.2" x14ac:dyDescent="0.25">
      <c r="A290" s="59"/>
      <c r="B290" s="63"/>
      <c r="C290" s="64"/>
      <c r="D290" s="64"/>
      <c r="E290" s="43"/>
      <c r="F290" s="43"/>
      <c r="G290" s="33"/>
      <c r="H290" s="33"/>
      <c r="I290" s="33"/>
      <c r="J290" s="33"/>
      <c r="K290" s="33"/>
      <c r="L290" s="33"/>
      <c r="M290" s="33"/>
      <c r="N290" s="33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t="13.2" x14ac:dyDescent="0.25">
      <c r="A291" s="59"/>
      <c r="B291" s="63"/>
      <c r="C291" s="64"/>
      <c r="D291" s="64"/>
      <c r="E291" s="43"/>
      <c r="F291" s="43"/>
      <c r="G291" s="33"/>
      <c r="H291" s="33"/>
      <c r="I291" s="33"/>
      <c r="J291" s="33"/>
      <c r="K291" s="33"/>
      <c r="L291" s="33"/>
      <c r="M291" s="33"/>
      <c r="N291" s="33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t="13.2" x14ac:dyDescent="0.25">
      <c r="A292" s="59"/>
      <c r="B292" s="65"/>
      <c r="C292" s="66"/>
      <c r="D292" s="6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t="13.2" x14ac:dyDescent="0.25">
      <c r="A293" s="1"/>
      <c r="B293" s="2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t="13.2" x14ac:dyDescent="0.25">
      <c r="A294" s="43"/>
      <c r="B294" s="63"/>
      <c r="C294" s="64"/>
      <c r="D294" s="64"/>
      <c r="E294" s="43"/>
      <c r="F294" s="43"/>
      <c r="G294" s="33"/>
      <c r="H294" s="33"/>
      <c r="I294" s="33"/>
      <c r="J294" s="33"/>
      <c r="K294" s="33"/>
      <c r="L294" s="33"/>
      <c r="M294" s="33"/>
      <c r="N294" s="33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t="13.2" x14ac:dyDescent="0.25">
      <c r="A295" s="43"/>
      <c r="B295" s="63"/>
      <c r="C295" s="64"/>
      <c r="D295" s="64"/>
      <c r="E295" s="43"/>
      <c r="F295" s="43"/>
      <c r="G295" s="33"/>
      <c r="H295" s="33"/>
      <c r="I295" s="33"/>
      <c r="J295" s="33"/>
      <c r="K295" s="33"/>
      <c r="L295" s="33"/>
      <c r="M295" s="33"/>
      <c r="N295" s="33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13.2" x14ac:dyDescent="0.25">
      <c r="A296" s="43"/>
      <c r="B296" s="63"/>
      <c r="C296" s="64"/>
      <c r="D296" s="64"/>
      <c r="E296" s="43"/>
      <c r="F296" s="43"/>
      <c r="G296" s="33"/>
      <c r="H296" s="33"/>
      <c r="I296" s="33"/>
      <c r="J296" s="33"/>
      <c r="K296" s="33"/>
      <c r="L296" s="33"/>
      <c r="M296" s="33"/>
      <c r="N296" s="33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t="13.2" x14ac:dyDescent="0.25">
      <c r="A297" s="43"/>
      <c r="B297" s="63"/>
      <c r="C297" s="70"/>
      <c r="D297" s="70"/>
      <c r="E297" s="43"/>
      <c r="F297" s="43"/>
      <c r="G297" s="33"/>
      <c r="H297" s="33"/>
      <c r="I297" s="33"/>
      <c r="J297" s="33"/>
      <c r="K297" s="33"/>
      <c r="L297" s="33"/>
      <c r="M297" s="33"/>
      <c r="N297" s="33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t="13.2" x14ac:dyDescent="0.25">
      <c r="A298" s="43"/>
      <c r="B298" s="63"/>
      <c r="C298" s="70"/>
      <c r="D298" s="70"/>
      <c r="E298" s="43"/>
      <c r="F298" s="43"/>
      <c r="G298" s="33"/>
      <c r="H298" s="33"/>
      <c r="I298" s="33"/>
      <c r="J298" s="33"/>
      <c r="K298" s="33"/>
      <c r="L298" s="33"/>
      <c r="M298" s="33"/>
      <c r="N298" s="33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t="13.2" x14ac:dyDescent="0.25">
      <c r="A299" s="43"/>
      <c r="B299" s="63"/>
      <c r="C299" s="64"/>
      <c r="D299" s="64"/>
      <c r="E299" s="43"/>
      <c r="F299" s="43"/>
      <c r="G299" s="33"/>
      <c r="H299" s="33"/>
      <c r="I299" s="33"/>
      <c r="J299" s="33"/>
      <c r="K299" s="33"/>
      <c r="L299" s="33"/>
      <c r="M299" s="33"/>
      <c r="N299" s="33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t="13.2" x14ac:dyDescent="0.25">
      <c r="A300" s="43"/>
      <c r="B300" s="63"/>
      <c r="C300" s="64"/>
      <c r="D300" s="64"/>
      <c r="E300" s="43"/>
      <c r="F300" s="43"/>
      <c r="G300" s="33"/>
      <c r="H300" s="33"/>
      <c r="I300" s="33"/>
      <c r="J300" s="33"/>
      <c r="K300" s="33"/>
      <c r="L300" s="33"/>
      <c r="M300" s="33"/>
      <c r="N300" s="33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t="13.2" x14ac:dyDescent="0.25">
      <c r="A301" s="43"/>
      <c r="B301" s="63"/>
      <c r="C301" s="70"/>
      <c r="D301" s="70"/>
      <c r="E301" s="43"/>
      <c r="F301" s="43"/>
      <c r="G301" s="33"/>
      <c r="H301" s="33"/>
      <c r="I301" s="33"/>
      <c r="J301" s="33"/>
      <c r="K301" s="33"/>
      <c r="L301" s="33"/>
      <c r="M301" s="33"/>
      <c r="N301" s="33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t="13.2" x14ac:dyDescent="0.25">
      <c r="A302" s="43"/>
      <c r="B302" s="63"/>
      <c r="C302" s="70"/>
      <c r="D302" s="70"/>
      <c r="E302" s="43"/>
      <c r="F302" s="43"/>
      <c r="G302" s="33"/>
      <c r="H302" s="33"/>
      <c r="I302" s="33"/>
      <c r="J302" s="33"/>
      <c r="K302" s="33"/>
      <c r="L302" s="33"/>
      <c r="M302" s="33"/>
      <c r="N302" s="33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t="13.2" x14ac:dyDescent="0.25">
      <c r="A303" s="43"/>
      <c r="B303" s="63"/>
      <c r="C303" s="70"/>
      <c r="D303" s="70"/>
      <c r="E303" s="43"/>
      <c r="F303" s="43"/>
      <c r="G303" s="33"/>
      <c r="H303" s="33"/>
      <c r="I303" s="33"/>
      <c r="J303" s="33"/>
      <c r="K303" s="33"/>
      <c r="L303" s="33"/>
      <c r="M303" s="33"/>
      <c r="N303" s="33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t="13.2" x14ac:dyDescent="0.25">
      <c r="A304" s="43"/>
      <c r="B304" s="63"/>
      <c r="C304" s="70"/>
      <c r="D304" s="70"/>
      <c r="E304" s="43"/>
      <c r="F304" s="43"/>
      <c r="G304" s="33"/>
      <c r="H304" s="33"/>
      <c r="I304" s="33"/>
      <c r="J304" s="33"/>
      <c r="K304" s="33"/>
      <c r="L304" s="33"/>
      <c r="M304" s="33"/>
      <c r="N304" s="33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t="13.2" x14ac:dyDescent="0.25">
      <c r="A305" s="43"/>
      <c r="B305" s="63"/>
      <c r="C305" s="70"/>
      <c r="D305" s="70"/>
      <c r="E305" s="43"/>
      <c r="F305" s="43"/>
      <c r="G305" s="33"/>
      <c r="H305" s="33"/>
      <c r="I305" s="33"/>
      <c r="J305" s="33"/>
      <c r="K305" s="33"/>
      <c r="L305" s="33"/>
      <c r="M305" s="33"/>
      <c r="N305" s="33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t="13.2" x14ac:dyDescent="0.25">
      <c r="A306" s="43"/>
      <c r="B306" s="63"/>
      <c r="C306" s="70"/>
      <c r="D306" s="70"/>
      <c r="E306" s="43"/>
      <c r="F306" s="43"/>
      <c r="G306" s="33"/>
      <c r="H306" s="33"/>
      <c r="I306" s="33"/>
      <c r="J306" s="33"/>
      <c r="K306" s="33"/>
      <c r="L306" s="33"/>
      <c r="M306" s="33"/>
      <c r="N306" s="33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t="13.2" x14ac:dyDescent="0.25">
      <c r="A307" s="43"/>
      <c r="B307" s="63"/>
      <c r="C307" s="70"/>
      <c r="D307" s="70"/>
      <c r="E307" s="43"/>
      <c r="F307" s="43"/>
      <c r="G307" s="33"/>
      <c r="H307" s="33"/>
      <c r="I307" s="33"/>
      <c r="J307" s="33"/>
      <c r="K307" s="33"/>
      <c r="L307" s="33"/>
      <c r="M307" s="33"/>
      <c r="N307" s="33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13.2" x14ac:dyDescent="0.25">
      <c r="A308" s="43"/>
      <c r="B308" s="63"/>
      <c r="C308" s="70"/>
      <c r="D308" s="70"/>
      <c r="E308" s="43"/>
      <c r="F308" s="43"/>
      <c r="G308" s="33"/>
      <c r="H308" s="33"/>
      <c r="I308" s="33"/>
      <c r="J308" s="33"/>
      <c r="K308" s="33"/>
      <c r="L308" s="33"/>
      <c r="M308" s="33"/>
      <c r="N308" s="33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t="13.2" x14ac:dyDescent="0.25">
      <c r="A309" s="43"/>
      <c r="B309" s="63"/>
      <c r="C309" s="70"/>
      <c r="D309" s="70"/>
      <c r="E309" s="43"/>
      <c r="F309" s="33"/>
      <c r="G309" s="33"/>
      <c r="H309" s="33"/>
      <c r="I309" s="33"/>
      <c r="J309" s="33"/>
      <c r="K309" s="33"/>
      <c r="L309" s="33"/>
      <c r="M309" s="33"/>
      <c r="N309" s="33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t="13.2" x14ac:dyDescent="0.25">
      <c r="A310" s="43"/>
      <c r="B310" s="63"/>
      <c r="C310" s="70"/>
      <c r="D310" s="70"/>
      <c r="E310" s="43"/>
      <c r="F310" s="43"/>
      <c r="G310" s="33"/>
      <c r="H310" s="33"/>
      <c r="I310" s="33"/>
      <c r="J310" s="33"/>
      <c r="K310" s="33"/>
      <c r="L310" s="33"/>
      <c r="M310" s="33"/>
      <c r="N310" s="33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t="13.2" x14ac:dyDescent="0.25">
      <c r="A311" s="43"/>
      <c r="B311" s="63"/>
      <c r="C311" s="64"/>
      <c r="D311" s="64"/>
      <c r="E311" s="43"/>
      <c r="F311" s="43"/>
      <c r="G311" s="33"/>
      <c r="H311" s="33"/>
      <c r="I311" s="33"/>
      <c r="J311" s="33"/>
      <c r="K311" s="33"/>
      <c r="L311" s="33"/>
      <c r="M311" s="33"/>
      <c r="N311" s="33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t="13.2" x14ac:dyDescent="0.25">
      <c r="A312" s="71"/>
      <c r="B312" s="63"/>
      <c r="C312" s="64"/>
      <c r="D312" s="64"/>
      <c r="E312" s="43"/>
      <c r="F312" s="43"/>
      <c r="G312" s="33"/>
      <c r="H312" s="33"/>
      <c r="I312" s="33"/>
      <c r="J312" s="33"/>
      <c r="K312" s="33"/>
      <c r="L312" s="33"/>
      <c r="M312" s="33"/>
      <c r="N312" s="33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t="13.2" x14ac:dyDescent="0.25">
      <c r="A313" s="71"/>
      <c r="B313" s="63"/>
      <c r="C313" s="70"/>
      <c r="D313" s="70"/>
      <c r="E313" s="43"/>
      <c r="F313" s="43"/>
      <c r="G313" s="33"/>
      <c r="H313" s="33"/>
      <c r="I313" s="33"/>
      <c r="J313" s="33"/>
      <c r="K313" s="33"/>
      <c r="L313" s="33"/>
      <c r="M313" s="33"/>
      <c r="N313" s="33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t="13.2" x14ac:dyDescent="0.25">
      <c r="A314" s="43"/>
      <c r="B314" s="63"/>
      <c r="C314" s="70"/>
      <c r="D314" s="70"/>
      <c r="E314" s="43"/>
      <c r="F314" s="43"/>
      <c r="G314" s="33"/>
      <c r="H314" s="33"/>
      <c r="I314" s="33"/>
      <c r="J314" s="33"/>
      <c r="K314" s="33"/>
      <c r="L314" s="33"/>
      <c r="M314" s="33"/>
      <c r="N314" s="33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t="13.2" x14ac:dyDescent="0.25">
      <c r="A315" s="43"/>
      <c r="B315" s="63"/>
      <c r="C315" s="70"/>
      <c r="D315" s="70"/>
      <c r="E315" s="43"/>
      <c r="F315" s="33"/>
      <c r="G315" s="33"/>
      <c r="H315" s="33"/>
      <c r="I315" s="33"/>
      <c r="J315" s="33"/>
      <c r="K315" s="33"/>
      <c r="L315" s="33"/>
      <c r="M315" s="33"/>
      <c r="N315" s="33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t="13.2" x14ac:dyDescent="0.25">
      <c r="A316" s="43"/>
      <c r="B316" s="63"/>
      <c r="C316" s="70"/>
      <c r="D316" s="70"/>
      <c r="E316" s="43"/>
      <c r="F316" s="43"/>
      <c r="G316" s="33"/>
      <c r="H316" s="33"/>
      <c r="I316" s="33"/>
      <c r="J316" s="33"/>
      <c r="K316" s="33"/>
      <c r="L316" s="33"/>
      <c r="M316" s="33"/>
      <c r="N316" s="33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t="13.2" x14ac:dyDescent="0.25">
      <c r="A317" s="43"/>
      <c r="B317" s="63"/>
      <c r="C317" s="70"/>
      <c r="D317" s="70"/>
      <c r="E317" s="43"/>
      <c r="F317" s="43"/>
      <c r="G317" s="33"/>
      <c r="H317" s="33"/>
      <c r="I317" s="33"/>
      <c r="J317" s="33"/>
      <c r="K317" s="33"/>
      <c r="L317" s="33"/>
      <c r="M317" s="33"/>
      <c r="N317" s="33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t="13.2" x14ac:dyDescent="0.25">
      <c r="A318" s="43"/>
      <c r="B318" s="63"/>
      <c r="C318" s="70"/>
      <c r="D318" s="70"/>
      <c r="E318" s="43"/>
      <c r="F318" s="43"/>
      <c r="G318" s="33"/>
      <c r="H318" s="33"/>
      <c r="I318" s="33"/>
      <c r="J318" s="33"/>
      <c r="K318" s="33"/>
      <c r="L318" s="33"/>
      <c r="M318" s="33"/>
      <c r="N318" s="33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t="13.2" x14ac:dyDescent="0.25">
      <c r="A319" s="43"/>
      <c r="B319" s="63"/>
      <c r="C319" s="70"/>
      <c r="D319" s="70"/>
      <c r="E319" s="43"/>
      <c r="F319" s="43"/>
      <c r="G319" s="33"/>
      <c r="H319" s="33"/>
      <c r="I319" s="33"/>
      <c r="J319" s="33"/>
      <c r="K319" s="33"/>
      <c r="L319" s="33"/>
      <c r="M319" s="33"/>
      <c r="N319" s="33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t="13.2" x14ac:dyDescent="0.25">
      <c r="A320" s="43"/>
      <c r="B320" s="63"/>
      <c r="C320" s="64"/>
      <c r="D320" s="64"/>
      <c r="E320" s="43"/>
      <c r="F320" s="43"/>
      <c r="G320" s="33"/>
      <c r="H320" s="33"/>
      <c r="I320" s="33"/>
      <c r="J320" s="33"/>
      <c r="K320" s="33"/>
      <c r="L320" s="33"/>
      <c r="M320" s="33"/>
      <c r="N320" s="33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13.2" x14ac:dyDescent="0.25">
      <c r="A321" s="43"/>
      <c r="B321" s="63"/>
      <c r="C321" s="64"/>
      <c r="D321" s="64"/>
      <c r="E321" s="43"/>
      <c r="F321" s="43"/>
      <c r="G321" s="33"/>
      <c r="H321" s="33"/>
      <c r="I321" s="33"/>
      <c r="J321" s="33"/>
      <c r="K321" s="33"/>
      <c r="L321" s="33"/>
      <c r="M321" s="33"/>
      <c r="N321" s="33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t="13.2" x14ac:dyDescent="0.25">
      <c r="A322" s="43"/>
      <c r="B322" s="63"/>
      <c r="C322" s="64"/>
      <c r="D322" s="64"/>
      <c r="E322" s="43"/>
      <c r="F322" s="43"/>
      <c r="G322" s="33"/>
      <c r="H322" s="33"/>
      <c r="I322" s="33"/>
      <c r="J322" s="33"/>
      <c r="K322" s="33"/>
      <c r="L322" s="33"/>
      <c r="M322" s="33"/>
      <c r="N322" s="33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t="13.2" x14ac:dyDescent="0.25">
      <c r="A323" s="43"/>
      <c r="B323" s="63"/>
      <c r="C323" s="64"/>
      <c r="D323" s="64"/>
      <c r="E323" s="43"/>
      <c r="F323" s="33"/>
      <c r="G323" s="33"/>
      <c r="H323" s="33"/>
      <c r="I323" s="33"/>
      <c r="J323" s="43"/>
      <c r="K323" s="33"/>
      <c r="L323" s="33"/>
      <c r="M323" s="33"/>
      <c r="N323" s="33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t="13.2" x14ac:dyDescent="0.25">
      <c r="A324" s="43"/>
      <c r="B324" s="63"/>
      <c r="C324" s="64"/>
      <c r="D324" s="64"/>
      <c r="E324" s="43"/>
      <c r="F324" s="33"/>
      <c r="G324" s="33"/>
      <c r="H324" s="33"/>
      <c r="I324" s="33"/>
      <c r="J324" s="43"/>
      <c r="K324" s="33"/>
      <c r="L324" s="33"/>
      <c r="M324" s="33"/>
      <c r="N324" s="33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t="13.2" x14ac:dyDescent="0.25">
      <c r="A325" s="43"/>
      <c r="B325" s="63"/>
      <c r="C325" s="64"/>
      <c r="D325" s="64"/>
      <c r="E325" s="43"/>
      <c r="F325" s="33"/>
      <c r="G325" s="33"/>
      <c r="H325" s="33"/>
      <c r="I325" s="33"/>
      <c r="J325" s="43"/>
      <c r="K325" s="33"/>
      <c r="L325" s="33"/>
      <c r="M325" s="33"/>
      <c r="N325" s="33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t="13.2" x14ac:dyDescent="0.25">
      <c r="A326" s="43"/>
      <c r="B326" s="63"/>
      <c r="C326" s="64"/>
      <c r="D326" s="64"/>
      <c r="E326" s="43"/>
      <c r="F326" s="43"/>
      <c r="G326" s="33"/>
      <c r="H326" s="33"/>
      <c r="I326" s="33"/>
      <c r="J326" s="33"/>
      <c r="K326" s="33"/>
      <c r="L326" s="33"/>
      <c r="M326" s="33"/>
      <c r="N326" s="33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t="13.2" x14ac:dyDescent="0.25">
      <c r="A327" s="43"/>
      <c r="B327" s="63"/>
      <c r="C327" s="64"/>
      <c r="D327" s="64"/>
      <c r="E327" s="43"/>
      <c r="F327" s="43"/>
      <c r="G327" s="33"/>
      <c r="H327" s="33"/>
      <c r="I327" s="33"/>
      <c r="J327" s="33"/>
      <c r="K327" s="33"/>
      <c r="L327" s="33"/>
      <c r="M327" s="33"/>
      <c r="N327" s="33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t="13.2" x14ac:dyDescent="0.25">
      <c r="A328" s="43"/>
      <c r="B328" s="63"/>
      <c r="C328" s="50"/>
      <c r="D328" s="50"/>
      <c r="E328" s="43"/>
      <c r="F328" s="43"/>
      <c r="G328" s="41"/>
      <c r="H328" s="41"/>
      <c r="I328" s="41"/>
      <c r="J328" s="41"/>
      <c r="K328" s="41"/>
      <c r="L328" s="41"/>
      <c r="M328" s="41"/>
      <c r="N328" s="41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t="13.2" x14ac:dyDescent="0.25">
      <c r="A329" s="43"/>
      <c r="B329" s="63"/>
      <c r="C329" s="50"/>
      <c r="D329" s="50"/>
      <c r="E329" s="43"/>
      <c r="F329" s="43"/>
      <c r="G329" s="41"/>
      <c r="H329" s="41"/>
      <c r="I329" s="41"/>
      <c r="J329" s="41"/>
      <c r="K329" s="41"/>
      <c r="L329" s="41"/>
      <c r="M329" s="41"/>
      <c r="N329" s="41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t="13.2" x14ac:dyDescent="0.25">
      <c r="A330" s="43"/>
      <c r="B330" s="63"/>
      <c r="C330" s="50"/>
      <c r="D330" s="50"/>
      <c r="E330" s="43"/>
      <c r="F330" s="43"/>
      <c r="G330" s="41"/>
      <c r="H330" s="41"/>
      <c r="I330" s="41"/>
      <c r="J330" s="41"/>
      <c r="K330" s="41"/>
      <c r="L330" s="41"/>
      <c r="M330" s="41"/>
      <c r="N330" s="41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t="13.2" x14ac:dyDescent="0.25">
      <c r="A331" s="43"/>
      <c r="B331" s="63"/>
      <c r="C331" s="50"/>
      <c r="D331" s="50"/>
      <c r="E331" s="43"/>
      <c r="F331" s="43"/>
      <c r="G331" s="41"/>
      <c r="H331" s="41"/>
      <c r="I331" s="41"/>
      <c r="J331" s="41"/>
      <c r="K331" s="41"/>
      <c r="L331" s="41"/>
      <c r="M331" s="41"/>
      <c r="N331" s="41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t="13.2" x14ac:dyDescent="0.25">
      <c r="A332" s="43"/>
      <c r="B332" s="63"/>
      <c r="C332" s="50"/>
      <c r="D332" s="50"/>
      <c r="E332" s="43"/>
      <c r="F332" s="43"/>
      <c r="G332" s="41"/>
      <c r="H332" s="41"/>
      <c r="I332" s="41"/>
      <c r="J332" s="41"/>
      <c r="K332" s="41"/>
      <c r="L332" s="41"/>
      <c r="M332" s="41"/>
      <c r="N332" s="41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13.2" x14ac:dyDescent="0.25">
      <c r="A333" s="43"/>
      <c r="B333" s="63"/>
      <c r="C333" s="50"/>
      <c r="D333" s="50"/>
      <c r="E333" s="43"/>
      <c r="F333" s="43"/>
      <c r="G333" s="41"/>
      <c r="H333" s="41"/>
      <c r="I333" s="41"/>
      <c r="J333" s="41"/>
      <c r="K333" s="41"/>
      <c r="L333" s="41"/>
      <c r="M333" s="41"/>
      <c r="N333" s="41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t="13.2" x14ac:dyDescent="0.25">
      <c r="A334" s="43"/>
      <c r="B334" s="63"/>
      <c r="C334" s="50"/>
      <c r="D334" s="50"/>
      <c r="E334" s="43"/>
      <c r="F334" s="78"/>
      <c r="G334" s="41"/>
      <c r="H334" s="41"/>
      <c r="I334" s="41"/>
      <c r="J334" s="41"/>
      <c r="K334" s="41"/>
      <c r="L334" s="41"/>
      <c r="M334" s="41"/>
      <c r="N334" s="41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t="13.2" x14ac:dyDescent="0.25">
      <c r="A335" s="43"/>
      <c r="B335" s="63"/>
      <c r="C335" s="50"/>
      <c r="D335" s="50"/>
      <c r="E335" s="43"/>
      <c r="F335" s="43"/>
      <c r="G335" s="41"/>
      <c r="H335" s="41"/>
      <c r="I335" s="41"/>
      <c r="J335" s="41"/>
      <c r="K335" s="41"/>
      <c r="L335" s="41"/>
      <c r="M335" s="41"/>
      <c r="N335" s="41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t="13.2" x14ac:dyDescent="0.25">
      <c r="A336" s="43"/>
      <c r="B336" s="63"/>
      <c r="C336" s="50"/>
      <c r="D336" s="50"/>
      <c r="E336" s="43"/>
      <c r="F336" s="43"/>
      <c r="G336" s="41"/>
      <c r="H336" s="41"/>
      <c r="I336" s="41"/>
      <c r="J336" s="41"/>
      <c r="K336" s="41"/>
      <c r="L336" s="41"/>
      <c r="M336" s="41"/>
      <c r="N336" s="41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t="13.2" x14ac:dyDescent="0.25">
      <c r="A337" s="43"/>
      <c r="B337" s="63"/>
      <c r="C337" s="64"/>
      <c r="D337" s="64"/>
      <c r="E337" s="43"/>
      <c r="F337" s="43"/>
      <c r="G337" s="33"/>
      <c r="H337" s="33"/>
      <c r="I337" s="33"/>
      <c r="J337" s="33"/>
      <c r="K337" s="33"/>
      <c r="L337" s="33"/>
      <c r="M337" s="33"/>
      <c r="N337" s="33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t="13.2" x14ac:dyDescent="0.25">
      <c r="A338" s="43"/>
      <c r="B338" s="63"/>
      <c r="C338" s="64"/>
      <c r="D338" s="64"/>
      <c r="E338" s="43"/>
      <c r="F338" s="43"/>
      <c r="G338" s="33"/>
      <c r="H338" s="33"/>
      <c r="I338" s="33"/>
      <c r="J338" s="33"/>
      <c r="K338" s="33"/>
      <c r="L338" s="33"/>
      <c r="M338" s="33"/>
      <c r="N338" s="33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t="13.2" x14ac:dyDescent="0.25">
      <c r="A339" s="43"/>
      <c r="B339" s="63"/>
      <c r="C339" s="64"/>
      <c r="D339" s="64"/>
      <c r="E339" s="43"/>
      <c r="F339" s="43"/>
      <c r="G339" s="33"/>
      <c r="H339" s="33"/>
      <c r="I339" s="33"/>
      <c r="J339" s="33"/>
      <c r="K339" s="33"/>
      <c r="L339" s="33"/>
      <c r="M339" s="33"/>
      <c r="N339" s="33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t="13.2" x14ac:dyDescent="0.25">
      <c r="A340" s="68"/>
      <c r="B340" s="69"/>
      <c r="C340" s="70"/>
      <c r="D340" s="70"/>
      <c r="E340" s="33"/>
      <c r="F340" s="42"/>
      <c r="G340" s="42"/>
      <c r="H340" s="42"/>
      <c r="I340" s="42"/>
      <c r="J340" s="42"/>
      <c r="K340" s="42"/>
      <c r="L340" s="42"/>
      <c r="M340" s="42"/>
      <c r="N340" s="42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t="13.2" x14ac:dyDescent="0.25">
      <c r="A341" s="59"/>
      <c r="B341" s="2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t="13.2" x14ac:dyDescent="0.25">
      <c r="A342" s="59"/>
      <c r="B342" s="63"/>
      <c r="C342" s="64"/>
      <c r="D342" s="64"/>
      <c r="E342" s="43"/>
      <c r="F342" s="43"/>
      <c r="G342" s="33"/>
      <c r="H342" s="33"/>
      <c r="I342" s="33"/>
      <c r="J342" s="33"/>
      <c r="K342" s="33"/>
      <c r="L342" s="33"/>
      <c r="M342" s="33"/>
      <c r="N342" s="33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t="13.2" x14ac:dyDescent="0.25">
      <c r="A343" s="59"/>
      <c r="B343" s="63"/>
      <c r="C343" s="64"/>
      <c r="D343" s="64"/>
      <c r="E343" s="43"/>
      <c r="F343" s="43"/>
      <c r="G343" s="33"/>
      <c r="H343" s="33"/>
      <c r="I343" s="33"/>
      <c r="J343" s="33"/>
      <c r="K343" s="33"/>
      <c r="L343" s="33"/>
      <c r="M343" s="33"/>
      <c r="N343" s="33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t="13.2" x14ac:dyDescent="0.25">
      <c r="A344" s="59"/>
      <c r="B344" s="63"/>
      <c r="C344" s="64"/>
      <c r="D344" s="64"/>
      <c r="E344" s="43"/>
      <c r="F344" s="43"/>
      <c r="G344" s="33"/>
      <c r="H344" s="33"/>
      <c r="I344" s="33"/>
      <c r="J344" s="33"/>
      <c r="K344" s="33"/>
      <c r="L344" s="33"/>
      <c r="M344" s="33"/>
      <c r="N344" s="33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t="13.2" x14ac:dyDescent="0.25">
      <c r="A345" s="59"/>
      <c r="B345" s="63"/>
      <c r="C345" s="70"/>
      <c r="D345" s="70"/>
      <c r="E345" s="43"/>
      <c r="F345" s="43"/>
      <c r="G345" s="33"/>
      <c r="H345" s="33"/>
      <c r="I345" s="33"/>
      <c r="J345" s="33"/>
      <c r="K345" s="33"/>
      <c r="L345" s="33"/>
      <c r="M345" s="33"/>
      <c r="N345" s="33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t="13.2" x14ac:dyDescent="0.25">
      <c r="A346" s="59"/>
      <c r="B346" s="63"/>
      <c r="C346" s="70"/>
      <c r="D346" s="70"/>
      <c r="E346" s="43"/>
      <c r="F346" s="43"/>
      <c r="G346" s="33"/>
      <c r="H346" s="33"/>
      <c r="I346" s="33"/>
      <c r="J346" s="33"/>
      <c r="K346" s="33"/>
      <c r="L346" s="33"/>
      <c r="M346" s="33"/>
      <c r="N346" s="33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t="13.2" x14ac:dyDescent="0.25">
      <c r="A347" s="59"/>
      <c r="B347" s="63"/>
      <c r="C347" s="64"/>
      <c r="D347" s="64"/>
      <c r="E347" s="43"/>
      <c r="F347" s="43"/>
      <c r="G347" s="33"/>
      <c r="H347" s="33"/>
      <c r="I347" s="33"/>
      <c r="J347" s="33"/>
      <c r="K347" s="33"/>
      <c r="L347" s="33"/>
      <c r="M347" s="33"/>
      <c r="N347" s="33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t="13.2" x14ac:dyDescent="0.25">
      <c r="A348" s="59"/>
      <c r="B348" s="63"/>
      <c r="C348" s="64"/>
      <c r="D348" s="64"/>
      <c r="E348" s="43"/>
      <c r="F348" s="43"/>
      <c r="G348" s="33"/>
      <c r="H348" s="33"/>
      <c r="I348" s="33"/>
      <c r="J348" s="33"/>
      <c r="K348" s="33"/>
      <c r="L348" s="33"/>
      <c r="M348" s="33"/>
      <c r="N348" s="33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ht="13.2" x14ac:dyDescent="0.25">
      <c r="A349" s="59"/>
      <c r="B349" s="63"/>
      <c r="C349" s="70"/>
      <c r="D349" s="70"/>
      <c r="E349" s="43"/>
      <c r="F349" s="43"/>
      <c r="G349" s="33"/>
      <c r="H349" s="33"/>
      <c r="I349" s="33"/>
      <c r="J349" s="33"/>
      <c r="K349" s="33"/>
      <c r="L349" s="33"/>
      <c r="M349" s="33"/>
      <c r="N349" s="33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ht="13.2" x14ac:dyDescent="0.25">
      <c r="A350" s="59"/>
      <c r="B350" s="63"/>
      <c r="C350" s="70"/>
      <c r="D350" s="70"/>
      <c r="E350" s="43"/>
      <c r="F350" s="43"/>
      <c r="G350" s="33"/>
      <c r="H350" s="33"/>
      <c r="I350" s="33"/>
      <c r="J350" s="33"/>
      <c r="K350" s="33"/>
      <c r="L350" s="33"/>
      <c r="M350" s="33"/>
      <c r="N350" s="33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ht="13.2" x14ac:dyDescent="0.25">
      <c r="A351" s="59"/>
      <c r="B351" s="63"/>
      <c r="C351" s="70"/>
      <c r="D351" s="70"/>
      <c r="E351" s="43"/>
      <c r="F351" s="43"/>
      <c r="G351" s="33"/>
      <c r="H351" s="33"/>
      <c r="I351" s="33"/>
      <c r="J351" s="33"/>
      <c r="K351" s="33"/>
      <c r="L351" s="33"/>
      <c r="M351" s="33"/>
      <c r="N351" s="33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ht="13.2" x14ac:dyDescent="0.25">
      <c r="A352" s="59"/>
      <c r="B352" s="63"/>
      <c r="C352" s="70"/>
      <c r="D352" s="70"/>
      <c r="E352" s="43"/>
      <c r="F352" s="43"/>
      <c r="G352" s="33"/>
      <c r="H352" s="33"/>
      <c r="I352" s="33"/>
      <c r="J352" s="33"/>
      <c r="K352" s="33"/>
      <c r="L352" s="33"/>
      <c r="M352" s="33"/>
      <c r="N352" s="33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ht="13.2" x14ac:dyDescent="0.25">
      <c r="A353" s="59"/>
      <c r="B353" s="63"/>
      <c r="C353" s="70"/>
      <c r="D353" s="70"/>
      <c r="E353" s="43"/>
      <c r="F353" s="43"/>
      <c r="G353" s="33"/>
      <c r="H353" s="33"/>
      <c r="I353" s="33"/>
      <c r="J353" s="33"/>
      <c r="K353" s="33"/>
      <c r="L353" s="33"/>
      <c r="M353" s="33"/>
      <c r="N353" s="33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ht="13.2" x14ac:dyDescent="0.25">
      <c r="A354" s="59"/>
      <c r="B354" s="63"/>
      <c r="C354" s="70"/>
      <c r="D354" s="70"/>
      <c r="E354" s="43"/>
      <c r="F354" s="43"/>
      <c r="G354" s="33"/>
      <c r="H354" s="33"/>
      <c r="I354" s="33"/>
      <c r="J354" s="33"/>
      <c r="K354" s="33"/>
      <c r="L354" s="33"/>
      <c r="M354" s="33"/>
      <c r="N354" s="33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ht="13.2" x14ac:dyDescent="0.25">
      <c r="A355" s="59"/>
      <c r="B355" s="63"/>
      <c r="C355" s="70"/>
      <c r="D355" s="70"/>
      <c r="E355" s="43"/>
      <c r="F355" s="43"/>
      <c r="G355" s="33"/>
      <c r="H355" s="33"/>
      <c r="I355" s="33"/>
      <c r="J355" s="33"/>
      <c r="K355" s="33"/>
      <c r="L355" s="33"/>
      <c r="M355" s="33"/>
      <c r="N355" s="33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ht="13.2" x14ac:dyDescent="0.25">
      <c r="A356" s="59"/>
      <c r="B356" s="63"/>
      <c r="C356" s="70"/>
      <c r="D356" s="70"/>
      <c r="E356" s="43"/>
      <c r="F356" s="43"/>
      <c r="G356" s="33"/>
      <c r="H356" s="33"/>
      <c r="I356" s="33"/>
      <c r="J356" s="33"/>
      <c r="K356" s="33"/>
      <c r="L356" s="33"/>
      <c r="M356" s="33"/>
      <c r="N356" s="33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ht="13.2" x14ac:dyDescent="0.25">
      <c r="A357" s="59"/>
      <c r="B357" s="63"/>
      <c r="C357" s="70"/>
      <c r="D357" s="70"/>
      <c r="E357" s="43"/>
      <c r="F357" s="43"/>
      <c r="G357" s="33"/>
      <c r="H357" s="33"/>
      <c r="I357" s="33"/>
      <c r="J357" s="33"/>
      <c r="K357" s="33"/>
      <c r="L357" s="33"/>
      <c r="M357" s="33"/>
      <c r="N357" s="33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ht="13.2" x14ac:dyDescent="0.25">
      <c r="A358" s="59"/>
      <c r="B358" s="63"/>
      <c r="C358" s="70"/>
      <c r="D358" s="70"/>
      <c r="E358" s="43"/>
      <c r="F358" s="78"/>
      <c r="G358" s="33"/>
      <c r="H358" s="33"/>
      <c r="I358" s="33"/>
      <c r="J358" s="33"/>
      <c r="K358" s="33"/>
      <c r="L358" s="33"/>
      <c r="M358" s="33"/>
      <c r="N358" s="33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ht="13.2" x14ac:dyDescent="0.25">
      <c r="A359" s="59"/>
      <c r="B359" s="63"/>
      <c r="C359" s="64"/>
      <c r="D359" s="64"/>
      <c r="E359" s="43"/>
      <c r="F359" s="78"/>
      <c r="G359" s="33"/>
      <c r="H359" s="33"/>
      <c r="I359" s="33"/>
      <c r="J359" s="33"/>
      <c r="K359" s="33"/>
      <c r="L359" s="33"/>
      <c r="M359" s="33"/>
      <c r="N359" s="33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ht="13.2" x14ac:dyDescent="0.25">
      <c r="A360" s="59"/>
      <c r="B360" s="63"/>
      <c r="C360" s="64"/>
      <c r="D360" s="64"/>
      <c r="E360" s="43"/>
      <c r="F360" s="43"/>
      <c r="G360" s="33"/>
      <c r="H360" s="33"/>
      <c r="I360" s="33"/>
      <c r="J360" s="33"/>
      <c r="K360" s="33"/>
      <c r="L360" s="33"/>
      <c r="M360" s="33"/>
      <c r="N360" s="33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ht="13.2" x14ac:dyDescent="0.25">
      <c r="A361" s="59"/>
      <c r="B361" s="63"/>
      <c r="C361" s="70"/>
      <c r="D361" s="70"/>
      <c r="E361" s="43"/>
      <c r="F361" s="43"/>
      <c r="G361" s="33"/>
      <c r="H361" s="33"/>
      <c r="I361" s="33"/>
      <c r="J361" s="33"/>
      <c r="K361" s="33"/>
      <c r="L361" s="33"/>
      <c r="M361" s="33"/>
      <c r="N361" s="33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ht="13.2" x14ac:dyDescent="0.25">
      <c r="A362" s="59"/>
      <c r="B362" s="63"/>
      <c r="C362" s="70"/>
      <c r="D362" s="70"/>
      <c r="E362" s="43"/>
      <c r="F362" s="78"/>
      <c r="G362" s="33"/>
      <c r="H362" s="33"/>
      <c r="I362" s="33"/>
      <c r="J362" s="33"/>
      <c r="K362" s="33"/>
      <c r="L362" s="33"/>
      <c r="M362" s="33"/>
      <c r="N362" s="33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ht="13.2" x14ac:dyDescent="0.25">
      <c r="A363" s="59"/>
      <c r="B363" s="63"/>
      <c r="C363" s="70"/>
      <c r="D363" s="70"/>
      <c r="E363" s="43"/>
      <c r="F363" s="43"/>
      <c r="G363" s="33"/>
      <c r="H363" s="33"/>
      <c r="I363" s="41"/>
      <c r="J363" s="41"/>
      <c r="K363" s="41"/>
      <c r="L363" s="41"/>
      <c r="M363" s="41"/>
      <c r="N363" s="33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ht="13.2" x14ac:dyDescent="0.25">
      <c r="A364" s="59"/>
      <c r="B364" s="63"/>
      <c r="C364" s="70"/>
      <c r="D364" s="70"/>
      <c r="E364" s="43"/>
      <c r="F364" s="43"/>
      <c r="G364" s="33"/>
      <c r="H364" s="33"/>
      <c r="I364" s="33"/>
      <c r="J364" s="33"/>
      <c r="K364" s="33"/>
      <c r="L364" s="33"/>
      <c r="M364" s="33"/>
      <c r="N364" s="33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ht="13.2" x14ac:dyDescent="0.25">
      <c r="A365" s="59"/>
      <c r="B365" s="63"/>
      <c r="C365" s="70"/>
      <c r="D365" s="70"/>
      <c r="E365" s="43"/>
      <c r="F365" s="43"/>
      <c r="G365" s="33"/>
      <c r="H365" s="33"/>
      <c r="I365" s="41"/>
      <c r="J365" s="41"/>
      <c r="K365" s="41"/>
      <c r="L365" s="41"/>
      <c r="M365" s="41"/>
      <c r="N365" s="33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ht="13.2" x14ac:dyDescent="0.25">
      <c r="A366" s="59"/>
      <c r="B366" s="63"/>
      <c r="C366" s="70"/>
      <c r="D366" s="70"/>
      <c r="E366" s="43"/>
      <c r="F366" s="43"/>
      <c r="G366" s="33"/>
      <c r="H366" s="33"/>
      <c r="I366" s="41"/>
      <c r="J366" s="41"/>
      <c r="K366" s="41"/>
      <c r="L366" s="41"/>
      <c r="M366" s="41"/>
      <c r="N366" s="33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ht="13.2" x14ac:dyDescent="0.25">
      <c r="A367" s="59"/>
      <c r="B367" s="63"/>
      <c r="C367" s="70"/>
      <c r="D367" s="70"/>
      <c r="E367" s="43"/>
      <c r="F367" s="43"/>
      <c r="G367" s="33"/>
      <c r="H367" s="33"/>
      <c r="I367" s="33"/>
      <c r="J367" s="33"/>
      <c r="K367" s="33"/>
      <c r="L367" s="33"/>
      <c r="M367" s="33"/>
      <c r="N367" s="33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ht="13.2" x14ac:dyDescent="0.25">
      <c r="A368" s="59"/>
      <c r="B368" s="63"/>
      <c r="C368" s="64"/>
      <c r="D368" s="64"/>
      <c r="E368" s="43"/>
      <c r="F368" s="33"/>
      <c r="G368" s="33"/>
      <c r="H368" s="33"/>
      <c r="I368" s="33"/>
      <c r="J368" s="33"/>
      <c r="K368" s="33"/>
      <c r="L368" s="33"/>
      <c r="M368" s="33"/>
      <c r="N368" s="33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ht="13.2" x14ac:dyDescent="0.25">
      <c r="A369" s="59"/>
      <c r="B369" s="63"/>
      <c r="C369" s="64"/>
      <c r="D369" s="64"/>
      <c r="E369" s="43"/>
      <c r="F369" s="33"/>
      <c r="G369" s="33"/>
      <c r="H369" s="33"/>
      <c r="I369" s="33"/>
      <c r="J369" s="33"/>
      <c r="K369" s="33"/>
      <c r="L369" s="33"/>
      <c r="M369" s="33"/>
      <c r="N369" s="33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ht="13.2" x14ac:dyDescent="0.25">
      <c r="A370" s="59"/>
      <c r="B370" s="63"/>
      <c r="C370" s="64"/>
      <c r="D370" s="64"/>
      <c r="E370" s="43"/>
      <c r="F370" s="33"/>
      <c r="G370" s="33"/>
      <c r="H370" s="33"/>
      <c r="I370" s="33"/>
      <c r="J370" s="43"/>
      <c r="K370" s="43"/>
      <c r="L370" s="43"/>
      <c r="M370" s="43"/>
      <c r="N370" s="33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ht="13.2" x14ac:dyDescent="0.25">
      <c r="A371" s="59"/>
      <c r="B371" s="63"/>
      <c r="C371" s="64"/>
      <c r="D371" s="64"/>
      <c r="E371" s="43"/>
      <c r="F371" s="33"/>
      <c r="G371" s="33"/>
      <c r="H371" s="33"/>
      <c r="I371" s="33"/>
      <c r="J371" s="33"/>
      <c r="K371" s="33"/>
      <c r="L371" s="33"/>
      <c r="M371" s="33"/>
      <c r="N371" s="33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ht="13.2" x14ac:dyDescent="0.25">
      <c r="A372" s="59"/>
      <c r="B372" s="63"/>
      <c r="C372" s="64"/>
      <c r="D372" s="64"/>
      <c r="E372" s="43"/>
      <c r="F372" s="33"/>
      <c r="G372" s="33"/>
      <c r="H372" s="33"/>
      <c r="I372" s="33"/>
      <c r="J372" s="33"/>
      <c r="K372" s="33"/>
      <c r="L372" s="33"/>
      <c r="M372" s="33"/>
      <c r="N372" s="33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ht="13.2" x14ac:dyDescent="0.25">
      <c r="A373" s="59"/>
      <c r="B373" s="63"/>
      <c r="C373" s="64"/>
      <c r="D373" s="64"/>
      <c r="E373" s="43"/>
      <c r="F373" s="33"/>
      <c r="G373" s="33"/>
      <c r="H373" s="33"/>
      <c r="I373" s="33"/>
      <c r="J373" s="33"/>
      <c r="K373" s="33"/>
      <c r="L373" s="33"/>
      <c r="M373" s="33"/>
      <c r="N373" s="33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ht="13.2" x14ac:dyDescent="0.25">
      <c r="A374" s="59"/>
      <c r="B374" s="63"/>
      <c r="C374" s="64"/>
      <c r="D374" s="64"/>
      <c r="E374" s="43"/>
      <c r="F374" s="33"/>
      <c r="G374" s="33"/>
      <c r="H374" s="33"/>
      <c r="I374" s="43"/>
      <c r="J374" s="43"/>
      <c r="K374" s="43"/>
      <c r="L374" s="43"/>
      <c r="M374" s="43"/>
      <c r="N374" s="43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ht="13.2" x14ac:dyDescent="0.25">
      <c r="A375" s="59"/>
      <c r="B375" s="63"/>
      <c r="C375" s="64"/>
      <c r="D375" s="64"/>
      <c r="E375" s="43"/>
      <c r="F375" s="43"/>
      <c r="G375" s="33"/>
      <c r="H375" s="33"/>
      <c r="I375" s="33"/>
      <c r="J375" s="33"/>
      <c r="K375" s="33"/>
      <c r="L375" s="33"/>
      <c r="M375" s="33"/>
      <c r="N375" s="33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ht="13.2" x14ac:dyDescent="0.25">
      <c r="A376" s="59"/>
      <c r="B376" s="63"/>
      <c r="C376" s="50"/>
      <c r="D376" s="50"/>
      <c r="E376" s="43"/>
      <c r="F376" s="41"/>
      <c r="G376" s="41"/>
      <c r="H376" s="41"/>
      <c r="I376" s="78"/>
      <c r="J376" s="78"/>
      <c r="K376" s="78"/>
      <c r="L376" s="78"/>
      <c r="M376" s="41"/>
      <c r="N376" s="41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ht="13.2" x14ac:dyDescent="0.25">
      <c r="A377" s="59"/>
      <c r="B377" s="63"/>
      <c r="C377" s="50"/>
      <c r="D377" s="50"/>
      <c r="E377" s="43"/>
      <c r="F377" s="41"/>
      <c r="G377" s="41"/>
      <c r="H377" s="78"/>
      <c r="I377" s="78"/>
      <c r="J377" s="78"/>
      <c r="K377" s="78"/>
      <c r="L377" s="78"/>
      <c r="M377" s="41"/>
      <c r="N377" s="41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ht="13.2" x14ac:dyDescent="0.25">
      <c r="A378" s="59"/>
      <c r="B378" s="63"/>
      <c r="C378" s="50"/>
      <c r="D378" s="50"/>
      <c r="E378" s="43"/>
      <c r="F378" s="41"/>
      <c r="G378" s="41"/>
      <c r="H378" s="78"/>
      <c r="I378" s="78"/>
      <c r="J378" s="78"/>
      <c r="K378" s="78"/>
      <c r="L378" s="78"/>
      <c r="M378" s="41"/>
      <c r="N378" s="41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ht="13.2" x14ac:dyDescent="0.25">
      <c r="A379" s="59"/>
      <c r="B379" s="63"/>
      <c r="C379" s="50"/>
      <c r="D379" s="50"/>
      <c r="E379" s="43"/>
      <c r="F379" s="41"/>
      <c r="G379" s="41"/>
      <c r="H379" s="41"/>
      <c r="I379" s="41"/>
      <c r="J379" s="41"/>
      <c r="K379" s="41"/>
      <c r="L379" s="41"/>
      <c r="M379" s="41"/>
      <c r="N379" s="41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ht="13.2" x14ac:dyDescent="0.25">
      <c r="A380" s="59"/>
      <c r="B380" s="63"/>
      <c r="C380" s="50"/>
      <c r="D380" s="50"/>
      <c r="E380" s="43"/>
      <c r="F380" s="41"/>
      <c r="G380" s="41"/>
      <c r="H380" s="41"/>
      <c r="I380" s="41"/>
      <c r="J380" s="41"/>
      <c r="K380" s="41"/>
      <c r="L380" s="41"/>
      <c r="M380" s="41"/>
      <c r="N380" s="41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ht="13.2" x14ac:dyDescent="0.25">
      <c r="A381" s="59"/>
      <c r="B381" s="63"/>
      <c r="C381" s="50"/>
      <c r="D381" s="50"/>
      <c r="E381" s="43"/>
      <c r="F381" s="41"/>
      <c r="G381" s="41"/>
      <c r="H381" s="41"/>
      <c r="I381" s="41"/>
      <c r="J381" s="41"/>
      <c r="K381" s="41"/>
      <c r="L381" s="41"/>
      <c r="M381" s="41"/>
      <c r="N381" s="41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ht="13.2" x14ac:dyDescent="0.25">
      <c r="A382" s="59"/>
      <c r="B382" s="63"/>
      <c r="C382" s="50"/>
      <c r="D382" s="50"/>
      <c r="E382" s="43"/>
      <c r="F382" s="41"/>
      <c r="G382" s="41"/>
      <c r="H382" s="41"/>
      <c r="I382" s="41"/>
      <c r="J382" s="41"/>
      <c r="K382" s="41"/>
      <c r="L382" s="41"/>
      <c r="M382" s="41"/>
      <c r="N382" s="41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ht="13.2" x14ac:dyDescent="0.25">
      <c r="A383" s="59"/>
      <c r="B383" s="63"/>
      <c r="C383" s="50"/>
      <c r="D383" s="50"/>
      <c r="E383" s="43"/>
      <c r="F383" s="41"/>
      <c r="G383" s="41"/>
      <c r="H383" s="41"/>
      <c r="I383" s="41"/>
      <c r="J383" s="41"/>
      <c r="K383" s="41"/>
      <c r="L383" s="41"/>
      <c r="M383" s="41"/>
      <c r="N383" s="41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ht="13.2" x14ac:dyDescent="0.25">
      <c r="A384" s="59"/>
      <c r="B384" s="63"/>
      <c r="C384" s="50"/>
      <c r="D384" s="50"/>
      <c r="E384" s="43"/>
      <c r="F384" s="41"/>
      <c r="G384" s="41"/>
      <c r="H384" s="78"/>
      <c r="I384" s="78"/>
      <c r="J384" s="78"/>
      <c r="K384" s="78"/>
      <c r="L384" s="78"/>
      <c r="M384" s="41"/>
      <c r="N384" s="41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ht="13.2" x14ac:dyDescent="0.25">
      <c r="A385" s="59"/>
      <c r="B385" s="63"/>
      <c r="C385" s="64"/>
      <c r="D385" s="64"/>
      <c r="E385" s="43"/>
      <c r="F385" s="33"/>
      <c r="G385" s="33"/>
      <c r="H385" s="33"/>
      <c r="I385" s="33"/>
      <c r="J385" s="33"/>
      <c r="K385" s="33"/>
      <c r="L385" s="33"/>
      <c r="M385" s="33"/>
      <c r="N385" s="33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ht="13.2" x14ac:dyDescent="0.25">
      <c r="A386" s="59"/>
      <c r="B386" s="63"/>
      <c r="C386" s="64"/>
      <c r="D386" s="64"/>
      <c r="E386" s="43"/>
      <c r="F386" s="33"/>
      <c r="G386" s="33"/>
      <c r="H386" s="33"/>
      <c r="I386" s="33"/>
      <c r="J386" s="33"/>
      <c r="K386" s="33"/>
      <c r="L386" s="33"/>
      <c r="M386" s="33"/>
      <c r="N386" s="33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ht="13.2" x14ac:dyDescent="0.25">
      <c r="A387" s="59"/>
      <c r="B387" s="63"/>
      <c r="C387" s="64"/>
      <c r="D387" s="64"/>
      <c r="E387" s="43"/>
      <c r="F387" s="33"/>
      <c r="G387" s="33"/>
      <c r="H387" s="33"/>
      <c r="I387" s="33"/>
      <c r="J387" s="33"/>
      <c r="K387" s="33"/>
      <c r="L387" s="33"/>
      <c r="M387" s="33"/>
      <c r="N387" s="33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ht="13.2" x14ac:dyDescent="0.25">
      <c r="A388" s="59"/>
      <c r="B388" s="65"/>
      <c r="C388" s="66"/>
      <c r="D388" s="6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ht="13.2" x14ac:dyDescent="0.25">
      <c r="A389" s="1"/>
      <c r="B389" s="2"/>
      <c r="C389" s="3"/>
      <c r="D389" s="3"/>
      <c r="E389" s="1"/>
      <c r="F389" s="79"/>
      <c r="G389" s="78"/>
      <c r="H389" s="79"/>
      <c r="I389" s="79"/>
      <c r="J389" s="79"/>
      <c r="K389" s="79"/>
      <c r="L389" s="79"/>
      <c r="M389" s="79"/>
      <c r="N389" s="79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ht="13.2" x14ac:dyDescent="0.25">
      <c r="A390" s="43"/>
      <c r="B390" s="63"/>
      <c r="C390" s="64"/>
      <c r="D390" s="64"/>
      <c r="E390" s="43"/>
      <c r="F390" s="43"/>
      <c r="G390" s="33"/>
      <c r="H390" s="33"/>
      <c r="I390" s="33"/>
      <c r="J390" s="33"/>
      <c r="K390" s="33"/>
      <c r="L390" s="33"/>
      <c r="M390" s="33"/>
      <c r="N390" s="33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ht="13.2" x14ac:dyDescent="0.25">
      <c r="A391" s="43"/>
      <c r="B391" s="63"/>
      <c r="C391" s="50"/>
      <c r="D391" s="50"/>
      <c r="E391" s="43"/>
      <c r="F391" s="43"/>
      <c r="G391" s="41"/>
      <c r="H391" s="41"/>
      <c r="I391" s="41"/>
      <c r="J391" s="41"/>
      <c r="K391" s="41"/>
      <c r="L391" s="41"/>
      <c r="M391" s="41"/>
      <c r="N391" s="41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ht="13.2" x14ac:dyDescent="0.25">
      <c r="A392" s="43"/>
      <c r="B392" s="63"/>
      <c r="C392" s="64"/>
      <c r="D392" s="64"/>
      <c r="E392" s="43"/>
      <c r="F392" s="41"/>
      <c r="G392" s="33"/>
      <c r="H392" s="33"/>
      <c r="I392" s="43"/>
      <c r="J392" s="43"/>
      <c r="K392" s="43"/>
      <c r="L392" s="33"/>
      <c r="M392" s="33"/>
      <c r="N392" s="33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ht="13.2" x14ac:dyDescent="0.25">
      <c r="A393" s="43"/>
      <c r="B393" s="63"/>
      <c r="C393" s="64"/>
      <c r="D393" s="64"/>
      <c r="E393" s="43"/>
      <c r="F393" s="41"/>
      <c r="G393" s="33"/>
      <c r="H393" s="41"/>
      <c r="I393" s="78"/>
      <c r="J393" s="78"/>
      <c r="K393" s="78"/>
      <c r="L393" s="41"/>
      <c r="M393" s="41"/>
      <c r="N393" s="33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ht="13.2" x14ac:dyDescent="0.25">
      <c r="A394" s="43"/>
      <c r="B394" s="63"/>
      <c r="C394" s="64"/>
      <c r="D394" s="64"/>
      <c r="E394" s="43"/>
      <c r="F394" s="41"/>
      <c r="G394" s="33"/>
      <c r="H394" s="41"/>
      <c r="I394" s="41"/>
      <c r="J394" s="41"/>
      <c r="K394" s="41"/>
      <c r="L394" s="41"/>
      <c r="M394" s="41"/>
      <c r="N394" s="33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ht="13.2" x14ac:dyDescent="0.25">
      <c r="A395" s="43"/>
      <c r="B395" s="63"/>
      <c r="C395" s="64"/>
      <c r="D395" s="64"/>
      <c r="E395" s="43"/>
      <c r="F395" s="41"/>
      <c r="G395" s="33"/>
      <c r="H395" s="41"/>
      <c r="I395" s="41"/>
      <c r="J395" s="41"/>
      <c r="K395" s="41"/>
      <c r="L395" s="41"/>
      <c r="M395" s="41"/>
      <c r="N395" s="33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ht="13.2" x14ac:dyDescent="0.25">
      <c r="A396" s="43"/>
      <c r="B396" s="63"/>
      <c r="C396" s="64"/>
      <c r="D396" s="64"/>
      <c r="E396" s="43"/>
      <c r="F396" s="41"/>
      <c r="G396" s="33"/>
      <c r="H396" s="41"/>
      <c r="I396" s="41"/>
      <c r="J396" s="41"/>
      <c r="K396" s="41"/>
      <c r="L396" s="41"/>
      <c r="M396" s="41"/>
      <c r="N396" s="78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ht="13.2" x14ac:dyDescent="0.25">
      <c r="A397" s="43"/>
      <c r="B397" s="63"/>
      <c r="C397" s="64"/>
      <c r="D397" s="64"/>
      <c r="E397" s="43"/>
      <c r="F397" s="43"/>
      <c r="G397" s="33"/>
      <c r="H397" s="41"/>
      <c r="I397" s="41"/>
      <c r="J397" s="41"/>
      <c r="K397" s="41"/>
      <c r="L397" s="41"/>
      <c r="M397" s="41"/>
      <c r="N397" s="33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ht="13.2" x14ac:dyDescent="0.25">
      <c r="A398" s="43"/>
      <c r="B398" s="63"/>
      <c r="C398" s="64"/>
      <c r="D398" s="64"/>
      <c r="E398" s="43"/>
      <c r="F398" s="43"/>
      <c r="G398" s="33"/>
      <c r="H398" s="41"/>
      <c r="I398" s="41"/>
      <c r="J398" s="41"/>
      <c r="K398" s="41"/>
      <c r="L398" s="41"/>
      <c r="M398" s="41"/>
      <c r="N398" s="33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ht="13.2" x14ac:dyDescent="0.25">
      <c r="A399" s="43"/>
      <c r="B399" s="63"/>
      <c r="C399" s="64"/>
      <c r="D399" s="64"/>
      <c r="E399" s="43"/>
      <c r="F399" s="78"/>
      <c r="G399" s="33"/>
      <c r="H399" s="41"/>
      <c r="I399" s="41"/>
      <c r="J399" s="41"/>
      <c r="K399" s="41"/>
      <c r="L399" s="41"/>
      <c r="M399" s="41"/>
      <c r="N399" s="33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ht="13.2" x14ac:dyDescent="0.25">
      <c r="A400" s="43"/>
      <c r="B400" s="63"/>
      <c r="C400" s="64"/>
      <c r="D400" s="64"/>
      <c r="E400" s="43"/>
      <c r="F400" s="78"/>
      <c r="G400" s="33"/>
      <c r="H400" s="41"/>
      <c r="I400" s="41"/>
      <c r="J400" s="41"/>
      <c r="K400" s="41"/>
      <c r="L400" s="41"/>
      <c r="M400" s="41"/>
      <c r="N400" s="33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ht="13.2" x14ac:dyDescent="0.25">
      <c r="A401" s="43"/>
      <c r="B401" s="63"/>
      <c r="C401" s="64"/>
      <c r="D401" s="64"/>
      <c r="E401" s="43"/>
      <c r="F401" s="78"/>
      <c r="G401" s="33"/>
      <c r="H401" s="41"/>
      <c r="I401" s="41"/>
      <c r="J401" s="41"/>
      <c r="K401" s="41"/>
      <c r="L401" s="41"/>
      <c r="M401" s="41"/>
      <c r="N401" s="33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ht="13.2" x14ac:dyDescent="0.25">
      <c r="A402" s="43"/>
      <c r="B402" s="63"/>
      <c r="C402" s="64"/>
      <c r="D402" s="64"/>
      <c r="E402" s="43"/>
      <c r="F402" s="41"/>
      <c r="G402" s="33"/>
      <c r="H402" s="33"/>
      <c r="I402" s="33"/>
      <c r="J402" s="33"/>
      <c r="K402" s="33"/>
      <c r="L402" s="33"/>
      <c r="M402" s="33"/>
      <c r="N402" s="33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ht="13.2" x14ac:dyDescent="0.25">
      <c r="A403" s="43"/>
      <c r="B403" s="63"/>
      <c r="C403" s="64"/>
      <c r="D403" s="64"/>
      <c r="E403" s="43"/>
      <c r="F403" s="41"/>
      <c r="G403" s="33"/>
      <c r="H403" s="41"/>
      <c r="I403" s="41"/>
      <c r="J403" s="78"/>
      <c r="K403" s="41"/>
      <c r="L403" s="78"/>
      <c r="M403" s="41"/>
      <c r="N403" s="33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ht="13.2" x14ac:dyDescent="0.25">
      <c r="A404" s="43"/>
      <c r="B404" s="63"/>
      <c r="C404" s="64"/>
      <c r="D404" s="64"/>
      <c r="E404" s="43"/>
      <c r="F404" s="41"/>
      <c r="G404" s="33"/>
      <c r="H404" s="41"/>
      <c r="I404" s="41"/>
      <c r="J404" s="78"/>
      <c r="K404" s="78"/>
      <c r="L404" s="78"/>
      <c r="M404" s="41"/>
      <c r="N404" s="33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ht="13.2" x14ac:dyDescent="0.25">
      <c r="A405" s="43"/>
      <c r="B405" s="63"/>
      <c r="C405" s="64"/>
      <c r="D405" s="64"/>
      <c r="E405" s="43"/>
      <c r="F405" s="41"/>
      <c r="G405" s="33"/>
      <c r="H405" s="41"/>
      <c r="I405" s="41"/>
      <c r="J405" s="41"/>
      <c r="K405" s="41"/>
      <c r="L405" s="41"/>
      <c r="M405" s="41"/>
      <c r="N405" s="33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ht="13.2" x14ac:dyDescent="0.25">
      <c r="A406" s="43"/>
      <c r="B406" s="63"/>
      <c r="C406" s="64"/>
      <c r="D406" s="64"/>
      <c r="E406" s="43"/>
      <c r="F406" s="78"/>
      <c r="G406" s="33"/>
      <c r="H406" s="41"/>
      <c r="I406" s="41"/>
      <c r="J406" s="41"/>
      <c r="K406" s="41"/>
      <c r="L406" s="41"/>
      <c r="M406" s="41"/>
      <c r="N406" s="33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ht="13.2" x14ac:dyDescent="0.25">
      <c r="A407" s="43"/>
      <c r="B407" s="63"/>
      <c r="C407" s="64"/>
      <c r="D407" s="64"/>
      <c r="E407" s="43"/>
      <c r="F407" s="41"/>
      <c r="G407" s="33"/>
      <c r="H407" s="41"/>
      <c r="I407" s="41"/>
      <c r="J407" s="41"/>
      <c r="K407" s="41"/>
      <c r="L407" s="41"/>
      <c r="M407" s="41"/>
      <c r="N407" s="33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ht="13.2" x14ac:dyDescent="0.25">
      <c r="A408" s="43"/>
      <c r="B408" s="63"/>
      <c r="C408" s="64"/>
      <c r="D408" s="64"/>
      <c r="E408" s="43"/>
      <c r="F408" s="41"/>
      <c r="G408" s="33"/>
      <c r="H408" s="41"/>
      <c r="I408" s="78"/>
      <c r="J408" s="78"/>
      <c r="K408" s="41"/>
      <c r="L408" s="41"/>
      <c r="M408" s="41"/>
      <c r="N408" s="33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ht="13.2" x14ac:dyDescent="0.25">
      <c r="A409" s="43"/>
      <c r="B409" s="63"/>
      <c r="C409" s="64"/>
      <c r="D409" s="64"/>
      <c r="E409" s="43"/>
      <c r="F409" s="41"/>
      <c r="G409" s="33"/>
      <c r="H409" s="41"/>
      <c r="I409" s="41"/>
      <c r="J409" s="78"/>
      <c r="K409" s="78"/>
      <c r="L409" s="78"/>
      <c r="M409" s="41"/>
      <c r="N409" s="33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ht="13.2" x14ac:dyDescent="0.25">
      <c r="A410" s="43"/>
      <c r="B410" s="63"/>
      <c r="C410" s="64"/>
      <c r="D410" s="64"/>
      <c r="E410" s="43"/>
      <c r="F410" s="78"/>
      <c r="G410" s="33"/>
      <c r="H410" s="33"/>
      <c r="I410" s="33"/>
      <c r="J410" s="33"/>
      <c r="K410" s="33"/>
      <c r="L410" s="33"/>
      <c r="M410" s="33"/>
      <c r="N410" s="33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ht="13.2" x14ac:dyDescent="0.25">
      <c r="A411" s="43"/>
      <c r="B411" s="63"/>
      <c r="C411" s="64"/>
      <c r="D411" s="64"/>
      <c r="E411" s="43"/>
      <c r="F411" s="78"/>
      <c r="G411" s="33"/>
      <c r="H411" s="33"/>
      <c r="I411" s="33"/>
      <c r="J411" s="33"/>
      <c r="K411" s="33"/>
      <c r="L411" s="33"/>
      <c r="M411" s="33"/>
      <c r="N411" s="33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ht="13.2" x14ac:dyDescent="0.25">
      <c r="A412" s="43"/>
      <c r="B412" s="63"/>
      <c r="C412" s="64"/>
      <c r="D412" s="64"/>
      <c r="E412" s="43"/>
      <c r="F412" s="78"/>
      <c r="G412" s="33"/>
      <c r="H412" s="33"/>
      <c r="I412" s="33"/>
      <c r="J412" s="33"/>
      <c r="K412" s="33"/>
      <c r="L412" s="33"/>
      <c r="M412" s="33"/>
      <c r="N412" s="33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ht="13.2" x14ac:dyDescent="0.25">
      <c r="A413" s="43"/>
      <c r="B413" s="63"/>
      <c r="C413" s="64"/>
      <c r="D413" s="64"/>
      <c r="E413" s="43"/>
      <c r="F413" s="41"/>
      <c r="G413" s="33"/>
      <c r="H413" s="33"/>
      <c r="I413" s="33"/>
      <c r="J413" s="33"/>
      <c r="K413" s="33"/>
      <c r="L413" s="33"/>
      <c r="M413" s="33"/>
      <c r="N413" s="33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ht="13.2" x14ac:dyDescent="0.25">
      <c r="A414" s="43"/>
      <c r="B414" s="63"/>
      <c r="C414" s="64"/>
      <c r="D414" s="64"/>
      <c r="E414" s="43"/>
      <c r="F414" s="41"/>
      <c r="G414" s="33"/>
      <c r="H414" s="33"/>
      <c r="I414" s="43"/>
      <c r="J414" s="43"/>
      <c r="K414" s="43"/>
      <c r="L414" s="33"/>
      <c r="M414" s="33"/>
      <c r="N414" s="33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ht="13.2" x14ac:dyDescent="0.25">
      <c r="A415" s="43"/>
      <c r="B415" s="63"/>
      <c r="C415" s="64"/>
      <c r="D415" s="64"/>
      <c r="E415" s="43"/>
      <c r="F415" s="41"/>
      <c r="G415" s="33"/>
      <c r="H415" s="43"/>
      <c r="I415" s="43"/>
      <c r="J415" s="43"/>
      <c r="K415" s="43"/>
      <c r="L415" s="33"/>
      <c r="M415" s="33"/>
      <c r="N415" s="33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ht="13.2" x14ac:dyDescent="0.25">
      <c r="A416" s="43"/>
      <c r="B416" s="63"/>
      <c r="C416" s="64"/>
      <c r="D416" s="64"/>
      <c r="E416" s="43"/>
      <c r="F416" s="43"/>
      <c r="G416" s="33"/>
      <c r="H416" s="33"/>
      <c r="I416" s="33"/>
      <c r="J416" s="33"/>
      <c r="K416" s="33"/>
      <c r="L416" s="33"/>
      <c r="M416" s="33"/>
      <c r="N416" s="33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ht="13.2" x14ac:dyDescent="0.25">
      <c r="A417" s="43"/>
      <c r="B417" s="63"/>
      <c r="C417" s="64"/>
      <c r="D417" s="64"/>
      <c r="E417" s="43"/>
      <c r="F417" s="33"/>
      <c r="G417" s="33"/>
      <c r="H417" s="33"/>
      <c r="I417" s="33"/>
      <c r="J417" s="33"/>
      <c r="K417" s="33"/>
      <c r="L417" s="33"/>
      <c r="M417" s="33"/>
      <c r="N417" s="33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ht="13.2" x14ac:dyDescent="0.25">
      <c r="A418" s="43"/>
      <c r="B418" s="63"/>
      <c r="C418" s="64"/>
      <c r="D418" s="64"/>
      <c r="E418" s="43"/>
      <c r="F418" s="43"/>
      <c r="G418" s="33"/>
      <c r="H418" s="43"/>
      <c r="I418" s="43"/>
      <c r="J418" s="43"/>
      <c r="K418" s="43"/>
      <c r="L418" s="43"/>
      <c r="M418" s="33"/>
      <c r="N418" s="33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ht="13.2" x14ac:dyDescent="0.25">
      <c r="A419" s="43"/>
      <c r="B419" s="63"/>
      <c r="C419" s="64"/>
      <c r="D419" s="64"/>
      <c r="E419" s="43"/>
      <c r="F419" s="33"/>
      <c r="G419" s="33"/>
      <c r="H419" s="33"/>
      <c r="I419" s="33"/>
      <c r="J419" s="43"/>
      <c r="K419" s="33"/>
      <c r="L419" s="33"/>
      <c r="M419" s="33"/>
      <c r="N419" s="33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ht="13.2" x14ac:dyDescent="0.25">
      <c r="A420" s="43"/>
      <c r="B420" s="63"/>
      <c r="C420" s="64"/>
      <c r="D420" s="64"/>
      <c r="E420" s="43"/>
      <c r="F420" s="41"/>
      <c r="G420" s="33"/>
      <c r="H420" s="33"/>
      <c r="I420" s="33"/>
      <c r="J420" s="33"/>
      <c r="K420" s="43"/>
      <c r="L420" s="33"/>
      <c r="M420" s="33"/>
      <c r="N420" s="33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ht="13.2" x14ac:dyDescent="0.25">
      <c r="A421" s="43"/>
      <c r="B421" s="63"/>
      <c r="C421" s="64"/>
      <c r="D421" s="64"/>
      <c r="E421" s="43"/>
      <c r="F421" s="41"/>
      <c r="G421" s="33"/>
      <c r="H421" s="33"/>
      <c r="I421" s="43"/>
      <c r="J421" s="43"/>
      <c r="K421" s="43"/>
      <c r="L421" s="33"/>
      <c r="M421" s="33"/>
      <c r="N421" s="33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ht="13.2" x14ac:dyDescent="0.25">
      <c r="A422" s="43"/>
      <c r="B422" s="63"/>
      <c r="C422" s="64"/>
      <c r="D422" s="64"/>
      <c r="E422" s="43"/>
      <c r="F422" s="41"/>
      <c r="G422" s="33"/>
      <c r="H422" s="33"/>
      <c r="I422" s="33"/>
      <c r="J422" s="43"/>
      <c r="K422" s="33"/>
      <c r="L422" s="43"/>
      <c r="M422" s="43"/>
      <c r="N422" s="33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ht="13.2" x14ac:dyDescent="0.25">
      <c r="A423" s="43"/>
      <c r="B423" s="63"/>
      <c r="C423" s="64"/>
      <c r="D423" s="64"/>
      <c r="E423" s="43"/>
      <c r="F423" s="41"/>
      <c r="G423" s="33"/>
      <c r="H423" s="33"/>
      <c r="I423" s="33"/>
      <c r="J423" s="33"/>
      <c r="K423" s="33"/>
      <c r="L423" s="33"/>
      <c r="M423" s="33"/>
      <c r="N423" s="33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ht="13.2" x14ac:dyDescent="0.25">
      <c r="A424" s="43"/>
      <c r="B424" s="63"/>
      <c r="C424" s="64"/>
      <c r="D424" s="64"/>
      <c r="E424" s="43"/>
      <c r="F424" s="78"/>
      <c r="G424" s="33"/>
      <c r="H424" s="33"/>
      <c r="I424" s="33"/>
      <c r="J424" s="33"/>
      <c r="K424" s="33"/>
      <c r="L424" s="33"/>
      <c r="M424" s="33"/>
      <c r="N424" s="33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ht="13.2" x14ac:dyDescent="0.25">
      <c r="A425" s="43"/>
      <c r="B425" s="63"/>
      <c r="C425" s="64"/>
      <c r="D425" s="64"/>
      <c r="E425" s="43"/>
      <c r="F425" s="41"/>
      <c r="G425" s="33"/>
      <c r="H425" s="33"/>
      <c r="I425" s="33"/>
      <c r="J425" s="33"/>
      <c r="K425" s="33"/>
      <c r="L425" s="33"/>
      <c r="M425" s="33"/>
      <c r="N425" s="33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ht="13.2" x14ac:dyDescent="0.25">
      <c r="A426" s="43"/>
      <c r="B426" s="63"/>
      <c r="C426" s="64"/>
      <c r="D426" s="64"/>
      <c r="E426" s="43"/>
      <c r="F426" s="78"/>
      <c r="G426" s="33"/>
      <c r="H426" s="33"/>
      <c r="I426" s="33"/>
      <c r="J426" s="33"/>
      <c r="K426" s="33"/>
      <c r="L426" s="33"/>
      <c r="M426" s="33"/>
      <c r="N426" s="33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ht="13.2" x14ac:dyDescent="0.25">
      <c r="A427" s="43"/>
      <c r="B427" s="63"/>
      <c r="C427" s="64"/>
      <c r="D427" s="64"/>
      <c r="E427" s="43"/>
      <c r="F427" s="78"/>
      <c r="G427" s="33"/>
      <c r="H427" s="33"/>
      <c r="I427" s="33"/>
      <c r="J427" s="33"/>
      <c r="K427" s="33"/>
      <c r="L427" s="33"/>
      <c r="M427" s="33"/>
      <c r="N427" s="33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ht="13.2" x14ac:dyDescent="0.25">
      <c r="A428" s="43"/>
      <c r="B428" s="63"/>
      <c r="C428" s="64"/>
      <c r="D428" s="64"/>
      <c r="E428" s="43"/>
      <c r="F428" s="78"/>
      <c r="G428" s="33"/>
      <c r="H428" s="33"/>
      <c r="I428" s="33"/>
      <c r="J428" s="33"/>
      <c r="K428" s="33"/>
      <c r="L428" s="33"/>
      <c r="M428" s="33"/>
      <c r="N428" s="33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ht="13.2" x14ac:dyDescent="0.25">
      <c r="A429" s="43"/>
      <c r="B429" s="63"/>
      <c r="C429" s="64"/>
      <c r="D429" s="64"/>
      <c r="E429" s="43"/>
      <c r="F429" s="41"/>
      <c r="G429" s="33"/>
      <c r="H429" s="43"/>
      <c r="I429" s="43"/>
      <c r="J429" s="43"/>
      <c r="K429" s="43"/>
      <c r="L429" s="43"/>
      <c r="M429" s="43"/>
      <c r="N429" s="33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ht="13.2" x14ac:dyDescent="0.25">
      <c r="A430" s="43"/>
      <c r="B430" s="63"/>
      <c r="C430" s="64"/>
      <c r="D430" s="64"/>
      <c r="E430" s="43"/>
      <c r="F430" s="78"/>
      <c r="G430" s="33"/>
      <c r="H430" s="33"/>
      <c r="I430" s="33"/>
      <c r="J430" s="33"/>
      <c r="K430" s="33"/>
      <c r="L430" s="33"/>
      <c r="M430" s="33"/>
      <c r="N430" s="33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ht="13.2" x14ac:dyDescent="0.25">
      <c r="A431" s="43"/>
      <c r="B431" s="63"/>
      <c r="C431" s="64"/>
      <c r="D431" s="64"/>
      <c r="E431" s="43"/>
      <c r="F431" s="78"/>
      <c r="G431" s="33"/>
      <c r="H431" s="33"/>
      <c r="I431" s="33"/>
      <c r="J431" s="33"/>
      <c r="K431" s="33"/>
      <c r="L431" s="33"/>
      <c r="M431" s="33"/>
      <c r="N431" s="33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ht="13.2" x14ac:dyDescent="0.25">
      <c r="A432" s="43"/>
      <c r="B432" s="63"/>
      <c r="C432" s="64"/>
      <c r="D432" s="64"/>
      <c r="E432" s="43"/>
      <c r="F432" s="78"/>
      <c r="G432" s="33"/>
      <c r="H432" s="33"/>
      <c r="I432" s="33"/>
      <c r="J432" s="33"/>
      <c r="K432" s="33"/>
      <c r="L432" s="33"/>
      <c r="M432" s="33"/>
      <c r="N432" s="33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ht="13.2" x14ac:dyDescent="0.25">
      <c r="A433" s="43"/>
      <c r="B433" s="63"/>
      <c r="C433" s="64"/>
      <c r="D433" s="64"/>
      <c r="E433" s="43"/>
      <c r="F433" s="42"/>
      <c r="G433" s="42"/>
      <c r="H433" s="42"/>
      <c r="I433" s="82"/>
      <c r="J433" s="82"/>
      <c r="K433" s="82"/>
      <c r="L433" s="82"/>
      <c r="M433" s="82"/>
      <c r="N433" s="82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ht="13.2" x14ac:dyDescent="0.25">
      <c r="A434" s="43"/>
      <c r="B434" s="63"/>
      <c r="C434" s="64"/>
      <c r="D434" s="64"/>
      <c r="E434" s="43"/>
      <c r="F434" s="42"/>
      <c r="G434" s="42"/>
      <c r="H434" s="42"/>
      <c r="I434" s="82"/>
      <c r="J434" s="82"/>
      <c r="K434" s="82"/>
      <c r="L434" s="82"/>
      <c r="M434" s="82"/>
      <c r="N434" s="82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ht="13.2" x14ac:dyDescent="0.25">
      <c r="A435" s="43"/>
      <c r="B435" s="63"/>
      <c r="C435" s="64"/>
      <c r="D435" s="64"/>
      <c r="E435" s="43"/>
      <c r="F435" s="82"/>
      <c r="G435" s="42"/>
      <c r="H435" s="42"/>
      <c r="I435" s="42"/>
      <c r="J435" s="42"/>
      <c r="K435" s="42"/>
      <c r="L435" s="42"/>
      <c r="M435" s="42"/>
      <c r="N435" s="42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ht="13.2" x14ac:dyDescent="0.25">
      <c r="A436" s="43"/>
      <c r="B436" s="63"/>
      <c r="C436" s="64"/>
      <c r="D436" s="64"/>
      <c r="E436" s="43"/>
      <c r="F436" s="82"/>
      <c r="G436" s="42"/>
      <c r="H436" s="42"/>
      <c r="I436" s="42"/>
      <c r="J436" s="42"/>
      <c r="K436" s="42"/>
      <c r="L436" s="42"/>
      <c r="M436" s="42"/>
      <c r="N436" s="42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ht="13.2" x14ac:dyDescent="0.25">
      <c r="A437" s="59"/>
      <c r="B437" s="65"/>
      <c r="C437" s="66"/>
      <c r="D437" s="6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ht="13.2" x14ac:dyDescent="0.25">
      <c r="A438" s="59"/>
      <c r="B438" s="2"/>
      <c r="C438" s="3"/>
      <c r="D438" s="3"/>
      <c r="E438" s="1"/>
      <c r="F438" s="79"/>
      <c r="G438" s="79"/>
      <c r="H438" s="79"/>
      <c r="I438" s="79"/>
      <c r="J438" s="79"/>
      <c r="K438" s="79"/>
      <c r="L438" s="79"/>
      <c r="M438" s="79"/>
      <c r="N438" s="79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ht="13.2" x14ac:dyDescent="0.25">
      <c r="A439" s="59"/>
      <c r="B439" s="63"/>
      <c r="C439" s="64"/>
      <c r="D439" s="64"/>
      <c r="E439" s="43"/>
      <c r="F439" s="33"/>
      <c r="G439" s="33"/>
      <c r="H439" s="33"/>
      <c r="I439" s="33"/>
      <c r="J439" s="33"/>
      <c r="K439" s="33"/>
      <c r="L439" s="33"/>
      <c r="M439" s="33"/>
      <c r="N439" s="33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ht="13.2" x14ac:dyDescent="0.25">
      <c r="A440" s="59"/>
      <c r="B440" s="63"/>
      <c r="C440" s="50"/>
      <c r="D440" s="50"/>
      <c r="E440" s="43"/>
      <c r="F440" s="78"/>
      <c r="G440" s="41"/>
      <c r="H440" s="41"/>
      <c r="I440" s="41"/>
      <c r="J440" s="41"/>
      <c r="K440" s="41"/>
      <c r="L440" s="41"/>
      <c r="M440" s="41"/>
      <c r="N440" s="41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ht="13.2" x14ac:dyDescent="0.25">
      <c r="A441" s="59"/>
      <c r="B441" s="63"/>
      <c r="C441" s="64"/>
      <c r="D441" s="64"/>
      <c r="E441" s="43"/>
      <c r="F441" s="41"/>
      <c r="G441" s="33"/>
      <c r="H441" s="41"/>
      <c r="I441" s="78"/>
      <c r="J441" s="41"/>
      <c r="K441" s="78"/>
      <c r="L441" s="78"/>
      <c r="M441" s="41"/>
      <c r="N441" s="41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ht="13.2" x14ac:dyDescent="0.25">
      <c r="A442" s="59"/>
      <c r="B442" s="63"/>
      <c r="C442" s="64"/>
      <c r="D442" s="64"/>
      <c r="E442" s="43"/>
      <c r="F442" s="41"/>
      <c r="G442" s="33"/>
      <c r="H442" s="41"/>
      <c r="I442" s="78"/>
      <c r="J442" s="78"/>
      <c r="K442" s="41"/>
      <c r="L442" s="41"/>
      <c r="M442" s="41"/>
      <c r="N442" s="41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ht="13.2" x14ac:dyDescent="0.25">
      <c r="A443" s="59"/>
      <c r="B443" s="63"/>
      <c r="C443" s="64"/>
      <c r="D443" s="64"/>
      <c r="E443" s="43"/>
      <c r="F443" s="41"/>
      <c r="G443" s="33"/>
      <c r="H443" s="41"/>
      <c r="I443" s="41"/>
      <c r="J443" s="78"/>
      <c r="K443" s="41"/>
      <c r="L443" s="41"/>
      <c r="M443" s="41"/>
      <c r="N443" s="41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ht="13.2" x14ac:dyDescent="0.25">
      <c r="A444" s="59"/>
      <c r="B444" s="63"/>
      <c r="C444" s="64"/>
      <c r="D444" s="64"/>
      <c r="E444" s="43"/>
      <c r="F444" s="41"/>
      <c r="G444" s="33"/>
      <c r="H444" s="41"/>
      <c r="I444" s="41"/>
      <c r="J444" s="78"/>
      <c r="K444" s="78"/>
      <c r="L444" s="78"/>
      <c r="M444" s="41"/>
      <c r="N444" s="41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ht="13.2" x14ac:dyDescent="0.25">
      <c r="A445" s="59"/>
      <c r="B445" s="63"/>
      <c r="C445" s="64"/>
      <c r="D445" s="64"/>
      <c r="E445" s="43"/>
      <c r="F445" s="41"/>
      <c r="G445" s="33"/>
      <c r="H445" s="41"/>
      <c r="I445" s="41"/>
      <c r="J445" s="41"/>
      <c r="K445" s="41"/>
      <c r="L445" s="78"/>
      <c r="M445" s="78"/>
      <c r="N445" s="78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ht="13.2" x14ac:dyDescent="0.25">
      <c r="A446" s="59"/>
      <c r="B446" s="63"/>
      <c r="C446" s="64"/>
      <c r="D446" s="64"/>
      <c r="E446" s="43"/>
      <c r="F446" s="43"/>
      <c r="G446" s="33"/>
      <c r="H446" s="41"/>
      <c r="I446" s="41"/>
      <c r="J446" s="41"/>
      <c r="K446" s="41"/>
      <c r="L446" s="41"/>
      <c r="M446" s="41"/>
      <c r="N446" s="41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ht="13.2" x14ac:dyDescent="0.25">
      <c r="A447" s="59"/>
      <c r="B447" s="63"/>
      <c r="C447" s="64"/>
      <c r="D447" s="64"/>
      <c r="E447" s="43"/>
      <c r="F447" s="43"/>
      <c r="G447" s="33"/>
      <c r="H447" s="41"/>
      <c r="I447" s="41"/>
      <c r="J447" s="41"/>
      <c r="K447" s="41"/>
      <c r="L447" s="41"/>
      <c r="M447" s="41"/>
      <c r="N447" s="41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ht="13.2" x14ac:dyDescent="0.25">
      <c r="A448" s="59"/>
      <c r="B448" s="63"/>
      <c r="C448" s="64"/>
      <c r="D448" s="64"/>
      <c r="E448" s="43"/>
      <c r="F448" s="41"/>
      <c r="G448" s="33"/>
      <c r="H448" s="41"/>
      <c r="I448" s="41"/>
      <c r="J448" s="41"/>
      <c r="K448" s="41"/>
      <c r="L448" s="41"/>
      <c r="M448" s="41"/>
      <c r="N448" s="41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ht="13.2" x14ac:dyDescent="0.25">
      <c r="A449" s="59"/>
      <c r="B449" s="63"/>
      <c r="C449" s="64"/>
      <c r="D449" s="64"/>
      <c r="E449" s="43"/>
      <c r="F449" s="43"/>
      <c r="G449" s="33"/>
      <c r="H449" s="41"/>
      <c r="I449" s="41"/>
      <c r="J449" s="41"/>
      <c r="K449" s="41"/>
      <c r="L449" s="41"/>
      <c r="M449" s="41"/>
      <c r="N449" s="41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ht="13.2" x14ac:dyDescent="0.25">
      <c r="A450" s="59"/>
      <c r="B450" s="63"/>
      <c r="C450" s="64"/>
      <c r="D450" s="64"/>
      <c r="E450" s="43"/>
      <c r="F450" s="43"/>
      <c r="G450" s="33"/>
      <c r="H450" s="41"/>
      <c r="I450" s="41"/>
      <c r="J450" s="41"/>
      <c r="K450" s="41"/>
      <c r="L450" s="41"/>
      <c r="M450" s="41"/>
      <c r="N450" s="41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ht="13.2" x14ac:dyDescent="0.25">
      <c r="A451" s="59"/>
      <c r="B451" s="63"/>
      <c r="C451" s="64"/>
      <c r="D451" s="64"/>
      <c r="E451" s="43"/>
      <c r="F451" s="41"/>
      <c r="G451" s="33"/>
      <c r="H451" s="78"/>
      <c r="I451" s="78"/>
      <c r="J451" s="78"/>
      <c r="K451" s="41"/>
      <c r="L451" s="41"/>
      <c r="M451" s="41"/>
      <c r="N451" s="41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ht="13.2" x14ac:dyDescent="0.25">
      <c r="A452" s="59"/>
      <c r="B452" s="63"/>
      <c r="C452" s="64"/>
      <c r="D452" s="64"/>
      <c r="E452" s="43"/>
      <c r="F452" s="33"/>
      <c r="G452" s="33"/>
      <c r="H452" s="33"/>
      <c r="I452" s="43"/>
      <c r="J452" s="43"/>
      <c r="K452" s="33"/>
      <c r="L452" s="43"/>
      <c r="M452" s="33"/>
      <c r="N452" s="41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ht="13.2" x14ac:dyDescent="0.25">
      <c r="A453" s="59"/>
      <c r="B453" s="63"/>
      <c r="C453" s="64"/>
      <c r="D453" s="64"/>
      <c r="E453" s="43"/>
      <c r="F453" s="41"/>
      <c r="G453" s="33"/>
      <c r="H453" s="41"/>
      <c r="I453" s="41"/>
      <c r="J453" s="41"/>
      <c r="K453" s="78"/>
      <c r="L453" s="78"/>
      <c r="M453" s="41"/>
      <c r="N453" s="41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ht="13.2" x14ac:dyDescent="0.25">
      <c r="A454" s="59"/>
      <c r="B454" s="63"/>
      <c r="C454" s="64"/>
      <c r="D454" s="64"/>
      <c r="E454" s="43"/>
      <c r="F454" s="41"/>
      <c r="G454" s="33"/>
      <c r="H454" s="41"/>
      <c r="I454" s="41"/>
      <c r="J454" s="41"/>
      <c r="K454" s="78"/>
      <c r="L454" s="78"/>
      <c r="M454" s="41"/>
      <c r="N454" s="41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ht="13.2" x14ac:dyDescent="0.25">
      <c r="A455" s="59"/>
      <c r="B455" s="63"/>
      <c r="C455" s="64"/>
      <c r="D455" s="64"/>
      <c r="E455" s="43"/>
      <c r="F455" s="43"/>
      <c r="G455" s="33"/>
      <c r="H455" s="41"/>
      <c r="I455" s="41"/>
      <c r="J455" s="41"/>
      <c r="K455" s="41"/>
      <c r="L455" s="41"/>
      <c r="M455" s="41"/>
      <c r="N455" s="41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ht="13.2" x14ac:dyDescent="0.25">
      <c r="A456" s="59"/>
      <c r="B456" s="63"/>
      <c r="C456" s="64"/>
      <c r="D456" s="64"/>
      <c r="E456" s="43"/>
      <c r="F456" s="41"/>
      <c r="G456" s="33"/>
      <c r="H456" s="41"/>
      <c r="I456" s="41"/>
      <c r="J456" s="78"/>
      <c r="K456" s="78"/>
      <c r="L456" s="78"/>
      <c r="M456" s="41"/>
      <c r="N456" s="41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ht="13.2" x14ac:dyDescent="0.25">
      <c r="A457" s="59"/>
      <c r="B457" s="63"/>
      <c r="C457" s="64"/>
      <c r="D457" s="64"/>
      <c r="E457" s="43"/>
      <c r="F457" s="41"/>
      <c r="G457" s="33"/>
      <c r="H457" s="41"/>
      <c r="I457" s="78"/>
      <c r="J457" s="78"/>
      <c r="K457" s="78"/>
      <c r="L457" s="78"/>
      <c r="M457" s="41"/>
      <c r="N457" s="41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ht="13.2" x14ac:dyDescent="0.25">
      <c r="A458" s="59"/>
      <c r="B458" s="63"/>
      <c r="C458" s="64"/>
      <c r="D458" s="64"/>
      <c r="E458" s="43"/>
      <c r="F458" s="41"/>
      <c r="G458" s="33"/>
      <c r="H458" s="41"/>
      <c r="I458" s="41"/>
      <c r="J458" s="41"/>
      <c r="K458" s="41"/>
      <c r="L458" s="41"/>
      <c r="M458" s="41"/>
      <c r="N458" s="41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ht="13.2" x14ac:dyDescent="0.25">
      <c r="A459" s="59"/>
      <c r="B459" s="63"/>
      <c r="C459" s="64"/>
      <c r="D459" s="64"/>
      <c r="E459" s="43"/>
      <c r="F459" s="33"/>
      <c r="G459" s="33"/>
      <c r="H459" s="33"/>
      <c r="I459" s="41"/>
      <c r="J459" s="33"/>
      <c r="K459" s="33"/>
      <c r="L459" s="33"/>
      <c r="M459" s="33"/>
      <c r="N459" s="33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ht="13.2" x14ac:dyDescent="0.25">
      <c r="A460" s="59"/>
      <c r="B460" s="63"/>
      <c r="C460" s="64"/>
      <c r="D460" s="64"/>
      <c r="E460" s="43"/>
      <c r="F460" s="43"/>
      <c r="G460" s="33"/>
      <c r="H460" s="33"/>
      <c r="I460" s="41"/>
      <c r="J460" s="33"/>
      <c r="K460" s="33"/>
      <c r="L460" s="33"/>
      <c r="M460" s="33"/>
      <c r="N460" s="33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ht="13.2" x14ac:dyDescent="0.25">
      <c r="A461" s="59"/>
      <c r="B461" s="63"/>
      <c r="C461" s="64"/>
      <c r="D461" s="64"/>
      <c r="E461" s="43"/>
      <c r="F461" s="33"/>
      <c r="G461" s="33"/>
      <c r="H461" s="41"/>
      <c r="I461" s="78"/>
      <c r="J461" s="78"/>
      <c r="K461" s="78"/>
      <c r="L461" s="78"/>
      <c r="M461" s="41"/>
      <c r="N461" s="33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ht="13.2" x14ac:dyDescent="0.25">
      <c r="A462" s="59"/>
      <c r="B462" s="63"/>
      <c r="C462" s="64"/>
      <c r="D462" s="64"/>
      <c r="E462" s="43"/>
      <c r="F462" s="33"/>
      <c r="G462" s="33"/>
      <c r="H462" s="41"/>
      <c r="I462" s="78"/>
      <c r="J462" s="78"/>
      <c r="K462" s="78"/>
      <c r="L462" s="78"/>
      <c r="M462" s="41"/>
      <c r="N462" s="33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ht="13.2" x14ac:dyDescent="0.25">
      <c r="A463" s="59"/>
      <c r="B463" s="63"/>
      <c r="C463" s="64"/>
      <c r="D463" s="64"/>
      <c r="E463" s="43"/>
      <c r="F463" s="33"/>
      <c r="G463" s="33"/>
      <c r="H463" s="41"/>
      <c r="I463" s="78"/>
      <c r="J463" s="78"/>
      <c r="K463" s="78"/>
      <c r="L463" s="41"/>
      <c r="M463" s="33"/>
      <c r="N463" s="33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ht="13.2" x14ac:dyDescent="0.25">
      <c r="A464" s="59"/>
      <c r="B464" s="63"/>
      <c r="C464" s="64"/>
      <c r="D464" s="64"/>
      <c r="E464" s="43"/>
      <c r="F464" s="33"/>
      <c r="G464" s="33"/>
      <c r="H464" s="78"/>
      <c r="I464" s="78"/>
      <c r="J464" s="78"/>
      <c r="K464" s="78"/>
      <c r="L464" s="78"/>
      <c r="M464" s="33"/>
      <c r="N464" s="33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ht="13.2" x14ac:dyDescent="0.25">
      <c r="A465" s="59"/>
      <c r="B465" s="63"/>
      <c r="C465" s="64"/>
      <c r="D465" s="64"/>
      <c r="E465" s="43"/>
      <c r="F465" s="33"/>
      <c r="G465" s="33"/>
      <c r="H465" s="43"/>
      <c r="I465" s="43"/>
      <c r="J465" s="43"/>
      <c r="K465" s="43"/>
      <c r="L465" s="43"/>
      <c r="M465" s="33"/>
      <c r="N465" s="33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ht="13.2" x14ac:dyDescent="0.25">
      <c r="A466" s="59"/>
      <c r="B466" s="63"/>
      <c r="C466" s="64"/>
      <c r="D466" s="64"/>
      <c r="E466" s="43"/>
      <c r="F466" s="33"/>
      <c r="G466" s="33"/>
      <c r="H466" s="41"/>
      <c r="I466" s="78"/>
      <c r="J466" s="78"/>
      <c r="K466" s="78"/>
      <c r="L466" s="78"/>
      <c r="M466" s="41"/>
      <c r="N466" s="33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ht="13.2" x14ac:dyDescent="0.25">
      <c r="A467" s="59"/>
      <c r="B467" s="63"/>
      <c r="C467" s="64"/>
      <c r="D467" s="64"/>
      <c r="E467" s="43"/>
      <c r="F467" s="33"/>
      <c r="G467" s="33"/>
      <c r="H467" s="43"/>
      <c r="I467" s="43"/>
      <c r="J467" s="43"/>
      <c r="K467" s="43"/>
      <c r="L467" s="43"/>
      <c r="M467" s="33"/>
      <c r="N467" s="33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ht="13.2" x14ac:dyDescent="0.25">
      <c r="A468" s="59"/>
      <c r="B468" s="63"/>
      <c r="C468" s="64"/>
      <c r="D468" s="64"/>
      <c r="E468" s="43"/>
      <c r="F468" s="33"/>
      <c r="G468" s="33"/>
      <c r="H468" s="33"/>
      <c r="I468" s="43"/>
      <c r="J468" s="43"/>
      <c r="K468" s="43"/>
      <c r="L468" s="33"/>
      <c r="M468" s="33"/>
      <c r="N468" s="33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ht="13.2" x14ac:dyDescent="0.25">
      <c r="A469" s="59"/>
      <c r="B469" s="63"/>
      <c r="C469" s="64"/>
      <c r="D469" s="64"/>
      <c r="E469" s="43"/>
      <c r="F469" s="33"/>
      <c r="G469" s="33"/>
      <c r="H469" s="41"/>
      <c r="I469" s="41"/>
      <c r="J469" s="41"/>
      <c r="K469" s="78"/>
      <c r="L469" s="41"/>
      <c r="M469" s="41"/>
      <c r="N469" s="33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ht="13.2" x14ac:dyDescent="0.25">
      <c r="A470" s="59"/>
      <c r="B470" s="63"/>
      <c r="C470" s="64"/>
      <c r="D470" s="64"/>
      <c r="E470" s="43"/>
      <c r="F470" s="33"/>
      <c r="G470" s="33"/>
      <c r="H470" s="41"/>
      <c r="I470" s="43"/>
      <c r="J470" s="43"/>
      <c r="K470" s="43"/>
      <c r="L470" s="41"/>
      <c r="M470" s="33"/>
      <c r="N470" s="33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ht="13.2" x14ac:dyDescent="0.25">
      <c r="A471" s="59"/>
      <c r="B471" s="63"/>
      <c r="C471" s="64"/>
      <c r="D471" s="64"/>
      <c r="E471" s="43"/>
      <c r="F471" s="33"/>
      <c r="G471" s="33"/>
      <c r="H471" s="41"/>
      <c r="I471" s="41"/>
      <c r="J471" s="41"/>
      <c r="K471" s="41"/>
      <c r="L471" s="78"/>
      <c r="M471" s="78"/>
      <c r="N471" s="33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ht="13.2" x14ac:dyDescent="0.25">
      <c r="A472" s="59"/>
      <c r="B472" s="63"/>
      <c r="C472" s="64"/>
      <c r="D472" s="64"/>
      <c r="E472" s="43"/>
      <c r="F472" s="33"/>
      <c r="G472" s="33"/>
      <c r="H472" s="41"/>
      <c r="I472" s="78"/>
      <c r="J472" s="78"/>
      <c r="K472" s="78"/>
      <c r="L472" s="78"/>
      <c r="M472" s="41"/>
      <c r="N472" s="33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ht="13.2" x14ac:dyDescent="0.25">
      <c r="A473" s="59"/>
      <c r="B473" s="63"/>
      <c r="C473" s="64"/>
      <c r="D473" s="64"/>
      <c r="E473" s="43"/>
      <c r="F473" s="33"/>
      <c r="G473" s="33"/>
      <c r="H473" s="41"/>
      <c r="I473" s="33"/>
      <c r="J473" s="33"/>
      <c r="K473" s="33"/>
      <c r="L473" s="41"/>
      <c r="M473" s="33"/>
      <c r="N473" s="33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ht="13.2" x14ac:dyDescent="0.25">
      <c r="A474" s="59"/>
      <c r="B474" s="63"/>
      <c r="C474" s="64"/>
      <c r="D474" s="64"/>
      <c r="E474" s="43"/>
      <c r="F474" s="43"/>
      <c r="G474" s="33"/>
      <c r="H474" s="41"/>
      <c r="I474" s="33"/>
      <c r="J474" s="33"/>
      <c r="K474" s="33"/>
      <c r="L474" s="41"/>
      <c r="M474" s="33"/>
      <c r="N474" s="33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ht="13.2" x14ac:dyDescent="0.25">
      <c r="A475" s="59"/>
      <c r="B475" s="63"/>
      <c r="C475" s="64"/>
      <c r="D475" s="64"/>
      <c r="E475" s="43"/>
      <c r="F475" s="33"/>
      <c r="G475" s="33"/>
      <c r="H475" s="33"/>
      <c r="I475" s="41"/>
      <c r="J475" s="33"/>
      <c r="K475" s="33"/>
      <c r="L475" s="33"/>
      <c r="M475" s="33"/>
      <c r="N475" s="33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ht="13.2" x14ac:dyDescent="0.25">
      <c r="A476" s="59"/>
      <c r="B476" s="63"/>
      <c r="C476" s="64"/>
      <c r="D476" s="64"/>
      <c r="E476" s="43"/>
      <c r="F476" s="33"/>
      <c r="G476" s="33"/>
      <c r="H476" s="33"/>
      <c r="I476" s="41"/>
      <c r="J476" s="33"/>
      <c r="K476" s="33"/>
      <c r="L476" s="33"/>
      <c r="M476" s="33"/>
      <c r="N476" s="33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ht="13.2" x14ac:dyDescent="0.25">
      <c r="A477" s="59"/>
      <c r="B477" s="63"/>
      <c r="C477" s="64"/>
      <c r="D477" s="64"/>
      <c r="E477" s="43"/>
      <c r="F477" s="33"/>
      <c r="G477" s="33"/>
      <c r="H477" s="41"/>
      <c r="I477" s="33"/>
      <c r="J477" s="33"/>
      <c r="K477" s="33"/>
      <c r="L477" s="41"/>
      <c r="M477" s="33"/>
      <c r="N477" s="33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ht="13.2" x14ac:dyDescent="0.25">
      <c r="A478" s="59"/>
      <c r="B478" s="63"/>
      <c r="C478" s="64"/>
      <c r="D478" s="64"/>
      <c r="E478" s="43"/>
      <c r="F478" s="33"/>
      <c r="G478" s="33"/>
      <c r="H478" s="41"/>
      <c r="I478" s="33"/>
      <c r="J478" s="33"/>
      <c r="K478" s="33"/>
      <c r="L478" s="41"/>
      <c r="M478" s="33"/>
      <c r="N478" s="33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ht="13.2" x14ac:dyDescent="0.25">
      <c r="A479" s="59"/>
      <c r="B479" s="63"/>
      <c r="C479" s="64"/>
      <c r="D479" s="64"/>
      <c r="E479" s="43"/>
      <c r="F479" s="43"/>
      <c r="G479" s="33"/>
      <c r="H479" s="41"/>
      <c r="I479" s="33"/>
      <c r="J479" s="33"/>
      <c r="K479" s="33"/>
      <c r="L479" s="41"/>
      <c r="M479" s="33"/>
      <c r="N479" s="33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ht="13.2" x14ac:dyDescent="0.25">
      <c r="A480" s="59"/>
      <c r="B480" s="63"/>
      <c r="C480" s="64"/>
      <c r="D480" s="64"/>
      <c r="E480" s="43"/>
      <c r="F480" s="43"/>
      <c r="G480" s="33"/>
      <c r="H480" s="41"/>
      <c r="I480" s="33"/>
      <c r="J480" s="33"/>
      <c r="K480" s="33"/>
      <c r="L480" s="41"/>
      <c r="M480" s="33"/>
      <c r="N480" s="33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ht="13.2" x14ac:dyDescent="0.25">
      <c r="A481" s="59"/>
      <c r="B481" s="63"/>
      <c r="C481" s="64"/>
      <c r="D481" s="64"/>
      <c r="E481" s="43"/>
      <c r="F481" s="43"/>
      <c r="G481" s="33"/>
      <c r="H481" s="41"/>
      <c r="I481" s="33"/>
      <c r="J481" s="33"/>
      <c r="K481" s="33"/>
      <c r="L481" s="41"/>
      <c r="M481" s="33"/>
      <c r="N481" s="33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ht="13.2" x14ac:dyDescent="0.25">
      <c r="A482" s="59"/>
      <c r="B482" s="63"/>
      <c r="C482" s="64"/>
      <c r="D482" s="64"/>
      <c r="E482" s="43"/>
      <c r="F482" s="42"/>
      <c r="G482" s="42"/>
      <c r="H482" s="42"/>
      <c r="I482" s="82"/>
      <c r="J482" s="82"/>
      <c r="K482" s="82"/>
      <c r="L482" s="82"/>
      <c r="M482" s="82"/>
      <c r="N482" s="82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ht="13.2" x14ac:dyDescent="0.25">
      <c r="A483" s="59"/>
      <c r="B483" s="63"/>
      <c r="C483" s="64"/>
      <c r="D483" s="64"/>
      <c r="E483" s="43"/>
      <c r="F483" s="42"/>
      <c r="G483" s="42"/>
      <c r="H483" s="42"/>
      <c r="I483" s="82"/>
      <c r="J483" s="82"/>
      <c r="K483" s="82"/>
      <c r="L483" s="82"/>
      <c r="M483" s="82"/>
      <c r="N483" s="82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ht="13.2" x14ac:dyDescent="0.25">
      <c r="A484" s="59"/>
      <c r="B484" s="63"/>
      <c r="C484" s="64"/>
      <c r="D484" s="64"/>
      <c r="E484" s="43"/>
      <c r="F484" s="42"/>
      <c r="G484" s="42"/>
      <c r="H484" s="42"/>
      <c r="I484" s="42"/>
      <c r="J484" s="42"/>
      <c r="K484" s="42"/>
      <c r="L484" s="42"/>
      <c r="M484" s="42"/>
      <c r="N484" s="42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ht="13.2" x14ac:dyDescent="0.25">
      <c r="A485" s="59"/>
      <c r="B485" s="63"/>
      <c r="C485" s="64"/>
      <c r="D485" s="64"/>
      <c r="E485" s="43"/>
      <c r="F485" s="82"/>
      <c r="G485" s="42"/>
      <c r="H485" s="42"/>
      <c r="I485" s="42"/>
      <c r="J485" s="42"/>
      <c r="K485" s="42"/>
      <c r="L485" s="42"/>
      <c r="M485" s="42"/>
      <c r="N485" s="42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ht="13.2" x14ac:dyDescent="0.25">
      <c r="A486" s="59"/>
      <c r="B486" s="65"/>
      <c r="C486" s="66"/>
      <c r="D486" s="6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ht="13.2" x14ac:dyDescent="0.25">
      <c r="A487" s="85"/>
      <c r="B487" s="2"/>
      <c r="C487" s="3"/>
      <c r="D487" s="3"/>
      <c r="E487" s="1"/>
      <c r="F487" s="79"/>
      <c r="G487" s="79"/>
      <c r="H487" s="79"/>
      <c r="I487" s="79"/>
      <c r="J487" s="79"/>
      <c r="K487" s="79"/>
      <c r="L487" s="79"/>
      <c r="M487" s="79"/>
      <c r="N487" s="79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ht="13.2" x14ac:dyDescent="0.25">
      <c r="A488" s="43"/>
      <c r="B488" s="63"/>
      <c r="C488" s="64"/>
      <c r="D488" s="64"/>
      <c r="E488" s="43"/>
      <c r="F488" s="43"/>
      <c r="G488" s="42"/>
      <c r="H488" s="42"/>
      <c r="I488" s="42"/>
      <c r="J488" s="42"/>
      <c r="K488" s="42"/>
      <c r="L488" s="42"/>
      <c r="M488" s="42"/>
      <c r="N488" s="42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ht="13.2" x14ac:dyDescent="0.25">
      <c r="A489" s="43"/>
      <c r="B489" s="63"/>
      <c r="C489" s="64"/>
      <c r="D489" s="64"/>
      <c r="E489" s="43"/>
      <c r="F489" s="78"/>
      <c r="G489" s="33"/>
      <c r="H489" s="33"/>
      <c r="I489" s="33"/>
      <c r="J489" s="33"/>
      <c r="K489" s="33"/>
      <c r="L489" s="33"/>
      <c r="M489" s="33"/>
      <c r="N489" s="33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ht="13.2" x14ac:dyDescent="0.25">
      <c r="A490" s="43"/>
      <c r="B490" s="63"/>
      <c r="C490" s="64"/>
      <c r="D490" s="64"/>
      <c r="E490" s="43"/>
      <c r="F490" s="78"/>
      <c r="G490" s="33"/>
      <c r="H490" s="33"/>
      <c r="I490" s="33"/>
      <c r="J490" s="33"/>
      <c r="K490" s="33"/>
      <c r="L490" s="33"/>
      <c r="M490" s="33"/>
      <c r="N490" s="33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ht="13.2" x14ac:dyDescent="0.25">
      <c r="A491" s="43"/>
      <c r="B491" s="63"/>
      <c r="C491" s="64"/>
      <c r="D491" s="64"/>
      <c r="E491" s="43"/>
      <c r="F491" s="43"/>
      <c r="G491" s="33"/>
      <c r="H491" s="33"/>
      <c r="I491" s="33"/>
      <c r="J491" s="33"/>
      <c r="K491" s="33"/>
      <c r="L491" s="33"/>
      <c r="M491" s="33"/>
      <c r="N491" s="33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ht="13.2" x14ac:dyDescent="0.25">
      <c r="A492" s="43"/>
      <c r="B492" s="63"/>
      <c r="C492" s="64"/>
      <c r="D492" s="64"/>
      <c r="E492" s="43"/>
      <c r="F492" s="43"/>
      <c r="G492" s="33"/>
      <c r="H492" s="33"/>
      <c r="I492" s="33"/>
      <c r="J492" s="33"/>
      <c r="K492" s="33"/>
      <c r="L492" s="33"/>
      <c r="M492" s="33"/>
      <c r="N492" s="33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ht="13.2" x14ac:dyDescent="0.25">
      <c r="A493" s="43"/>
      <c r="B493" s="63"/>
      <c r="C493" s="64"/>
      <c r="D493" s="64"/>
      <c r="E493" s="43"/>
      <c r="F493" s="43"/>
      <c r="G493" s="33"/>
      <c r="H493" s="33"/>
      <c r="I493" s="33"/>
      <c r="J493" s="33"/>
      <c r="K493" s="33"/>
      <c r="L493" s="33"/>
      <c r="M493" s="33"/>
      <c r="N493" s="33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ht="13.2" x14ac:dyDescent="0.25">
      <c r="A494" s="43"/>
      <c r="B494" s="63"/>
      <c r="C494" s="64"/>
      <c r="D494" s="64"/>
      <c r="E494" s="43"/>
      <c r="F494" s="43"/>
      <c r="G494" s="33"/>
      <c r="H494" s="33"/>
      <c r="I494" s="33"/>
      <c r="J494" s="33"/>
      <c r="K494" s="33"/>
      <c r="L494" s="33"/>
      <c r="M494" s="33"/>
      <c r="N494" s="33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ht="13.2" x14ac:dyDescent="0.25">
      <c r="A495" s="43"/>
      <c r="B495" s="63"/>
      <c r="C495" s="64"/>
      <c r="D495" s="64"/>
      <c r="E495" s="43"/>
      <c r="F495" s="33"/>
      <c r="G495" s="33"/>
      <c r="H495" s="33"/>
      <c r="I495" s="43"/>
      <c r="J495" s="43"/>
      <c r="K495" s="43"/>
      <c r="L495" s="33"/>
      <c r="M495" s="33"/>
      <c r="N495" s="33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ht="13.2" x14ac:dyDescent="0.25">
      <c r="A496" s="43"/>
      <c r="B496" s="63"/>
      <c r="C496" s="64"/>
      <c r="D496" s="64"/>
      <c r="E496" s="43"/>
      <c r="F496" s="43"/>
      <c r="G496" s="68"/>
      <c r="H496" s="68"/>
      <c r="I496" s="68"/>
      <c r="J496" s="68"/>
      <c r="K496" s="68"/>
      <c r="L496" s="85"/>
      <c r="M496" s="68"/>
      <c r="N496" s="68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ht="13.2" x14ac:dyDescent="0.25">
      <c r="A497" s="43"/>
      <c r="B497" s="63"/>
      <c r="C497" s="64"/>
      <c r="D497" s="64"/>
      <c r="E497" s="43"/>
      <c r="F497" s="43"/>
      <c r="G497" s="86"/>
      <c r="H497" s="86"/>
      <c r="I497" s="86"/>
      <c r="J497" s="86"/>
      <c r="K497" s="86"/>
      <c r="L497" s="86"/>
      <c r="M497" s="86"/>
      <c r="N497" s="86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ht="13.2" x14ac:dyDescent="0.25">
      <c r="A498" s="43"/>
      <c r="B498" s="63"/>
      <c r="C498" s="64"/>
      <c r="D498" s="64"/>
      <c r="E498" s="43"/>
      <c r="F498" s="68"/>
      <c r="G498" s="43"/>
      <c r="H498" s="43"/>
      <c r="I498" s="43"/>
      <c r="J498" s="43"/>
      <c r="K498" s="68"/>
      <c r="L498" s="68"/>
      <c r="M498" s="68"/>
      <c r="N498" s="68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ht="13.2" x14ac:dyDescent="0.25">
      <c r="A499" s="43"/>
      <c r="B499" s="63"/>
      <c r="C499" s="64"/>
      <c r="D499" s="64"/>
      <c r="E499" s="43"/>
      <c r="F499" s="68"/>
      <c r="G499" s="68"/>
      <c r="H499" s="43"/>
      <c r="I499" s="43"/>
      <c r="J499" s="43"/>
      <c r="K499" s="43"/>
      <c r="L499" s="68"/>
      <c r="M499" s="68"/>
      <c r="N499" s="68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ht="13.2" x14ac:dyDescent="0.25">
      <c r="A500" s="43"/>
      <c r="B500" s="63"/>
      <c r="C500" s="64"/>
      <c r="D500" s="64"/>
      <c r="E500" s="43"/>
      <c r="F500" s="43"/>
      <c r="G500" s="68"/>
      <c r="H500" s="68"/>
      <c r="I500" s="68"/>
      <c r="J500" s="68"/>
      <c r="K500" s="68"/>
      <c r="L500" s="68"/>
      <c r="M500" s="68"/>
      <c r="N500" s="68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ht="13.2" x14ac:dyDescent="0.25">
      <c r="A501" s="43"/>
      <c r="B501" s="63"/>
      <c r="C501" s="64"/>
      <c r="D501" s="64"/>
      <c r="E501" s="43"/>
      <c r="F501" s="43"/>
      <c r="G501" s="68"/>
      <c r="H501" s="68"/>
      <c r="I501" s="68"/>
      <c r="J501" s="68"/>
      <c r="K501" s="68"/>
      <c r="L501" s="68"/>
      <c r="M501" s="68"/>
      <c r="N501" s="68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ht="13.2" x14ac:dyDescent="0.25">
      <c r="A502" s="43"/>
      <c r="B502" s="63"/>
      <c r="C502" s="64"/>
      <c r="D502" s="64"/>
      <c r="E502" s="43"/>
      <c r="F502" s="43"/>
      <c r="G502" s="68"/>
      <c r="H502" s="68"/>
      <c r="I502" s="68"/>
      <c r="J502" s="68"/>
      <c r="K502" s="68"/>
      <c r="L502" s="68"/>
      <c r="M502" s="68"/>
      <c r="N502" s="68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ht="13.2" x14ac:dyDescent="0.25">
      <c r="A503" s="43"/>
      <c r="B503" s="63"/>
      <c r="C503" s="64"/>
      <c r="D503" s="64"/>
      <c r="E503" s="43"/>
      <c r="F503" s="87"/>
      <c r="G503" s="68"/>
      <c r="H503" s="78"/>
      <c r="I503" s="78"/>
      <c r="J503" s="78"/>
      <c r="K503" s="78"/>
      <c r="L503" s="78"/>
      <c r="M503" s="78"/>
      <c r="N503" s="68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ht="13.2" x14ac:dyDescent="0.25">
      <c r="A504" s="43"/>
      <c r="B504" s="63"/>
      <c r="C504" s="64"/>
      <c r="D504" s="64"/>
      <c r="E504" s="43"/>
      <c r="F504" s="43"/>
      <c r="G504" s="68"/>
      <c r="H504" s="68"/>
      <c r="I504" s="68"/>
      <c r="J504" s="68"/>
      <c r="K504" s="68"/>
      <c r="L504" s="68"/>
      <c r="M504" s="68"/>
      <c r="N504" s="68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ht="13.2" x14ac:dyDescent="0.25">
      <c r="A505" s="43"/>
      <c r="B505" s="63"/>
      <c r="C505" s="64"/>
      <c r="D505" s="64"/>
      <c r="E505" s="43"/>
      <c r="F505" s="43"/>
      <c r="G505" s="68"/>
      <c r="H505" s="68"/>
      <c r="I505" s="68"/>
      <c r="J505" s="68"/>
      <c r="K505" s="68"/>
      <c r="L505" s="68"/>
      <c r="M505" s="68"/>
      <c r="N505" s="68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ht="13.2" x14ac:dyDescent="0.25">
      <c r="A506" s="43"/>
      <c r="B506" s="63"/>
      <c r="C506" s="64"/>
      <c r="D506" s="64"/>
      <c r="E506" s="43"/>
      <c r="F506" s="43"/>
      <c r="G506" s="68"/>
      <c r="H506" s="68"/>
      <c r="I506" s="68"/>
      <c r="J506" s="68"/>
      <c r="K506" s="68"/>
      <c r="L506" s="68"/>
      <c r="M506" s="68"/>
      <c r="N506" s="68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ht="13.2" x14ac:dyDescent="0.25">
      <c r="A507" s="43"/>
      <c r="B507" s="63"/>
      <c r="C507" s="64"/>
      <c r="D507" s="64"/>
      <c r="E507" s="43"/>
      <c r="F507" s="43"/>
      <c r="G507" s="85"/>
      <c r="H507" s="85"/>
      <c r="I507" s="85"/>
      <c r="J507" s="85"/>
      <c r="K507" s="85"/>
      <c r="L507" s="85"/>
      <c r="M507" s="85"/>
      <c r="N507" s="85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ht="13.2" x14ac:dyDescent="0.25">
      <c r="A508" s="43"/>
      <c r="B508" s="63"/>
      <c r="C508" s="64"/>
      <c r="D508" s="64"/>
      <c r="E508" s="43"/>
      <c r="F508" s="43"/>
      <c r="G508" s="68"/>
      <c r="H508" s="68"/>
      <c r="I508" s="68"/>
      <c r="J508" s="68"/>
      <c r="K508" s="68"/>
      <c r="L508" s="85"/>
      <c r="M508" s="68"/>
      <c r="N508" s="68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ht="13.2" x14ac:dyDescent="0.25">
      <c r="A509" s="43"/>
      <c r="B509" s="63"/>
      <c r="C509" s="64"/>
      <c r="D509" s="64"/>
      <c r="E509" s="43"/>
      <c r="F509" s="43"/>
      <c r="G509" s="68"/>
      <c r="H509" s="68"/>
      <c r="I509" s="68"/>
      <c r="J509" s="68"/>
      <c r="K509" s="68"/>
      <c r="L509" s="68"/>
      <c r="M509" s="68"/>
      <c r="N509" s="68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ht="13.2" x14ac:dyDescent="0.25">
      <c r="A510" s="59"/>
      <c r="B510" s="65"/>
      <c r="C510" s="66"/>
      <c r="D510" s="6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ht="13.2" x14ac:dyDescent="0.25">
      <c r="A511" s="59"/>
      <c r="B511" s="2"/>
      <c r="C511" s="3"/>
      <c r="D511" s="3"/>
      <c r="E511" s="1"/>
      <c r="F511" s="79"/>
      <c r="G511" s="79"/>
      <c r="H511" s="79"/>
      <c r="I511" s="79"/>
      <c r="J511" s="79"/>
      <c r="K511" s="79"/>
      <c r="L511" s="79"/>
      <c r="M511" s="79"/>
      <c r="N511" s="79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ht="13.2" x14ac:dyDescent="0.25">
      <c r="A512" s="59"/>
      <c r="B512" s="63"/>
      <c r="C512" s="64"/>
      <c r="D512" s="64"/>
      <c r="E512" s="43"/>
      <c r="F512" s="43"/>
      <c r="G512" s="42"/>
      <c r="H512" s="42"/>
      <c r="I512" s="42"/>
      <c r="J512" s="42"/>
      <c r="K512" s="42"/>
      <c r="L512" s="42"/>
      <c r="M512" s="42"/>
      <c r="N512" s="42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ht="13.2" x14ac:dyDescent="0.25">
      <c r="A513" s="59"/>
      <c r="B513" s="63"/>
      <c r="C513" s="64"/>
      <c r="D513" s="64"/>
      <c r="E513" s="43"/>
      <c r="F513" s="33"/>
      <c r="G513" s="33"/>
      <c r="H513" s="41"/>
      <c r="I513" s="43"/>
      <c r="J513" s="43"/>
      <c r="K513" s="43"/>
      <c r="L513" s="78"/>
      <c r="M513" s="33"/>
      <c r="N513" s="33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ht="13.2" x14ac:dyDescent="0.25">
      <c r="A514" s="59"/>
      <c r="B514" s="63"/>
      <c r="C514" s="64"/>
      <c r="D514" s="64"/>
      <c r="E514" s="43"/>
      <c r="F514" s="43"/>
      <c r="G514" s="33"/>
      <c r="H514" s="41"/>
      <c r="I514" s="43"/>
      <c r="J514" s="43"/>
      <c r="K514" s="43"/>
      <c r="L514" s="41"/>
      <c r="M514" s="33"/>
      <c r="N514" s="33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ht="13.2" x14ac:dyDescent="0.25">
      <c r="A515" s="59"/>
      <c r="B515" s="63"/>
      <c r="C515" s="64"/>
      <c r="D515" s="64"/>
      <c r="E515" s="43"/>
      <c r="F515" s="33"/>
      <c r="G515" s="33"/>
      <c r="H515" s="33"/>
      <c r="I515" s="43"/>
      <c r="J515" s="43"/>
      <c r="K515" s="43"/>
      <c r="L515" s="43"/>
      <c r="M515" s="33"/>
      <c r="N515" s="33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ht="13.2" x14ac:dyDescent="0.25">
      <c r="A516" s="59"/>
      <c r="B516" s="63"/>
      <c r="C516" s="64"/>
      <c r="D516" s="64"/>
      <c r="E516" s="43"/>
      <c r="F516" s="33"/>
      <c r="G516" s="33"/>
      <c r="H516" s="33"/>
      <c r="I516" s="43"/>
      <c r="J516" s="43"/>
      <c r="K516" s="43"/>
      <c r="L516" s="43"/>
      <c r="M516" s="33"/>
      <c r="N516" s="33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ht="13.2" x14ac:dyDescent="0.25">
      <c r="A517" s="59"/>
      <c r="B517" s="63"/>
      <c r="C517" s="64"/>
      <c r="D517" s="64"/>
      <c r="E517" s="43"/>
      <c r="F517" s="33"/>
      <c r="G517" s="33"/>
      <c r="H517" s="33"/>
      <c r="I517" s="33"/>
      <c r="J517" s="33"/>
      <c r="K517" s="33"/>
      <c r="L517" s="33"/>
      <c r="M517" s="33"/>
      <c r="N517" s="33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ht="13.2" x14ac:dyDescent="0.25">
      <c r="A518" s="59"/>
      <c r="B518" s="63"/>
      <c r="C518" s="64"/>
      <c r="D518" s="64"/>
      <c r="E518" s="43"/>
      <c r="F518" s="33"/>
      <c r="G518" s="33"/>
      <c r="H518" s="33"/>
      <c r="I518" s="33"/>
      <c r="J518" s="33"/>
      <c r="K518" s="33"/>
      <c r="L518" s="33"/>
      <c r="M518" s="33"/>
      <c r="N518" s="33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ht="13.2" x14ac:dyDescent="0.25">
      <c r="A519" s="59"/>
      <c r="B519" s="63"/>
      <c r="C519" s="64"/>
      <c r="D519" s="64"/>
      <c r="E519" s="43"/>
      <c r="F519" s="33"/>
      <c r="G519" s="33"/>
      <c r="H519" s="33"/>
      <c r="I519" s="43"/>
      <c r="J519" s="43"/>
      <c r="K519" s="43"/>
      <c r="L519" s="33"/>
      <c r="M519" s="33"/>
      <c r="N519" s="33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ht="13.2" x14ac:dyDescent="0.25">
      <c r="A520" s="59"/>
      <c r="B520" s="63"/>
      <c r="C520" s="64"/>
      <c r="D520" s="64"/>
      <c r="E520" s="43"/>
      <c r="F520" s="43"/>
      <c r="G520" s="68"/>
      <c r="H520" s="68"/>
      <c r="I520" s="68"/>
      <c r="J520" s="68"/>
      <c r="K520" s="68"/>
      <c r="L520" s="68"/>
      <c r="M520" s="68"/>
      <c r="N520" s="68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ht="13.2" x14ac:dyDescent="0.25">
      <c r="A521" s="59"/>
      <c r="B521" s="63"/>
      <c r="C521" s="64"/>
      <c r="D521" s="64"/>
      <c r="E521" s="43"/>
      <c r="F521" s="68"/>
      <c r="G521" s="86"/>
      <c r="H521" s="86"/>
      <c r="I521" s="86"/>
      <c r="J521" s="86"/>
      <c r="K521" s="86"/>
      <c r="L521" s="86"/>
      <c r="M521" s="86"/>
      <c r="N521" s="86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ht="13.2" x14ac:dyDescent="0.25">
      <c r="A522" s="59"/>
      <c r="B522" s="63"/>
      <c r="C522" s="64"/>
      <c r="D522" s="64"/>
      <c r="E522" s="43"/>
      <c r="F522" s="68"/>
      <c r="G522" s="43"/>
      <c r="H522" s="43"/>
      <c r="I522" s="43"/>
      <c r="J522" s="43"/>
      <c r="K522" s="68"/>
      <c r="L522" s="68"/>
      <c r="M522" s="68"/>
      <c r="N522" s="68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ht="13.2" x14ac:dyDescent="0.25">
      <c r="A523" s="59"/>
      <c r="B523" s="63"/>
      <c r="C523" s="64"/>
      <c r="D523" s="64"/>
      <c r="E523" s="43"/>
      <c r="F523" s="68"/>
      <c r="G523" s="68"/>
      <c r="H523" s="43"/>
      <c r="I523" s="43"/>
      <c r="J523" s="43"/>
      <c r="K523" s="43"/>
      <c r="L523" s="68"/>
      <c r="M523" s="68"/>
      <c r="N523" s="68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ht="13.2" x14ac:dyDescent="0.25">
      <c r="A524" s="59"/>
      <c r="B524" s="63"/>
      <c r="C524" s="64"/>
      <c r="D524" s="64"/>
      <c r="E524" s="43"/>
      <c r="F524" s="68"/>
      <c r="G524" s="68"/>
      <c r="H524" s="68"/>
      <c r="I524" s="43"/>
      <c r="J524" s="43"/>
      <c r="K524" s="43"/>
      <c r="L524" s="43"/>
      <c r="M524" s="43"/>
      <c r="N524" s="68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ht="13.2" x14ac:dyDescent="0.25">
      <c r="A525" s="59"/>
      <c r="B525" s="63"/>
      <c r="C525" s="64"/>
      <c r="D525" s="64"/>
      <c r="E525" s="43"/>
      <c r="F525" s="43"/>
      <c r="G525" s="68"/>
      <c r="H525" s="68"/>
      <c r="I525" s="43"/>
      <c r="J525" s="43"/>
      <c r="K525" s="43"/>
      <c r="L525" s="68"/>
      <c r="M525" s="68"/>
      <c r="N525" s="68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ht="13.2" x14ac:dyDescent="0.25">
      <c r="A526" s="59"/>
      <c r="B526" s="63"/>
      <c r="C526" s="64"/>
      <c r="D526" s="64"/>
      <c r="E526" s="43"/>
      <c r="F526" s="43"/>
      <c r="G526" s="68"/>
      <c r="H526" s="68"/>
      <c r="I526" s="68"/>
      <c r="J526" s="68"/>
      <c r="K526" s="68"/>
      <c r="L526" s="68"/>
      <c r="M526" s="68"/>
      <c r="N526" s="68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ht="13.2" x14ac:dyDescent="0.25">
      <c r="A527" s="59"/>
      <c r="B527" s="63"/>
      <c r="C527" s="64"/>
      <c r="D527" s="64"/>
      <c r="E527" s="43"/>
      <c r="F527" s="87"/>
      <c r="G527" s="68"/>
      <c r="H527" s="78"/>
      <c r="I527" s="78"/>
      <c r="J527" s="78"/>
      <c r="K527" s="78"/>
      <c r="L527" s="78"/>
      <c r="M527" s="78"/>
      <c r="N527" s="78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ht="13.2" x14ac:dyDescent="0.25">
      <c r="A528" s="59"/>
      <c r="B528" s="63"/>
      <c r="C528" s="64"/>
      <c r="D528" s="64"/>
      <c r="E528" s="43"/>
      <c r="F528" s="68"/>
      <c r="G528" s="68"/>
      <c r="H528" s="68"/>
      <c r="I528" s="68"/>
      <c r="J528" s="68"/>
      <c r="K528" s="68"/>
      <c r="L528" s="68"/>
      <c r="M528" s="68"/>
      <c r="N528" s="68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ht="13.2" x14ac:dyDescent="0.25">
      <c r="A529" s="59"/>
      <c r="B529" s="63"/>
      <c r="C529" s="64"/>
      <c r="D529" s="64"/>
      <c r="E529" s="43"/>
      <c r="F529" s="43"/>
      <c r="G529" s="68"/>
      <c r="H529" s="68"/>
      <c r="I529" s="68"/>
      <c r="J529" s="68"/>
      <c r="K529" s="68"/>
      <c r="L529" s="68"/>
      <c r="M529" s="68"/>
      <c r="N529" s="68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ht="13.2" x14ac:dyDescent="0.25">
      <c r="A530" s="59"/>
      <c r="B530" s="63"/>
      <c r="C530" s="64"/>
      <c r="D530" s="64"/>
      <c r="E530" s="43"/>
      <c r="F530" s="68"/>
      <c r="G530" s="68"/>
      <c r="H530" s="68"/>
      <c r="I530" s="68"/>
      <c r="J530" s="68"/>
      <c r="K530" s="68"/>
      <c r="L530" s="68"/>
      <c r="M530" s="68"/>
      <c r="N530" s="68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ht="13.2" x14ac:dyDescent="0.25">
      <c r="A531" s="59"/>
      <c r="B531" s="63"/>
      <c r="C531" s="64"/>
      <c r="D531" s="64"/>
      <c r="E531" s="43"/>
      <c r="F531" s="85"/>
      <c r="G531" s="85"/>
      <c r="H531" s="68"/>
      <c r="I531" s="43"/>
      <c r="J531" s="43"/>
      <c r="K531" s="43"/>
      <c r="L531" s="68"/>
      <c r="M531" s="68"/>
      <c r="N531" s="85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ht="13.2" x14ac:dyDescent="0.25">
      <c r="A532" s="59"/>
      <c r="B532" s="63"/>
      <c r="C532" s="64"/>
      <c r="D532" s="64"/>
      <c r="E532" s="43"/>
      <c r="F532" s="68"/>
      <c r="G532" s="68"/>
      <c r="H532" s="68"/>
      <c r="I532" s="68"/>
      <c r="J532" s="68"/>
      <c r="K532" s="68"/>
      <c r="L532" s="68"/>
      <c r="M532" s="68"/>
      <c r="N532" s="68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ht="13.2" x14ac:dyDescent="0.25">
      <c r="A533" s="59"/>
      <c r="B533" s="63"/>
      <c r="C533" s="64"/>
      <c r="D533" s="64"/>
      <c r="E533" s="43"/>
      <c r="F533" s="68"/>
      <c r="G533" s="68"/>
      <c r="H533" s="68"/>
      <c r="I533" s="68"/>
      <c r="J533" s="68"/>
      <c r="K533" s="68"/>
      <c r="L533" s="68"/>
      <c r="M533" s="68"/>
      <c r="N533" s="68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ht="13.2" x14ac:dyDescent="0.25">
      <c r="A534" s="59"/>
      <c r="B534" s="65"/>
      <c r="C534" s="66"/>
      <c r="D534" s="6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ht="13.2" x14ac:dyDescent="0.25">
      <c r="A535" s="59"/>
      <c r="B535" s="65"/>
      <c r="C535" s="66"/>
      <c r="D535" s="6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ht="13.2" x14ac:dyDescent="0.25">
      <c r="A536" s="59"/>
      <c r="B536" s="65"/>
      <c r="C536" s="66"/>
      <c r="D536" s="6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ht="13.2" x14ac:dyDescent="0.25">
      <c r="A537" s="59"/>
      <c r="B537" s="65"/>
      <c r="C537" s="66"/>
      <c r="D537" s="6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ht="13.2" x14ac:dyDescent="0.25">
      <c r="A538" s="59"/>
      <c r="B538" s="65"/>
      <c r="C538" s="66"/>
      <c r="D538" s="6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ht="13.2" x14ac:dyDescent="0.25">
      <c r="A539" s="59"/>
      <c r="B539" s="65"/>
      <c r="C539" s="66"/>
      <c r="D539" s="6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ht="13.2" x14ac:dyDescent="0.25">
      <c r="A540" s="59"/>
      <c r="B540" s="65"/>
      <c r="C540" s="66"/>
      <c r="D540" s="6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ht="13.2" x14ac:dyDescent="0.25">
      <c r="A541" s="59"/>
      <c r="B541" s="65"/>
      <c r="C541" s="66"/>
      <c r="D541" s="6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ht="13.2" x14ac:dyDescent="0.25">
      <c r="A542" s="59"/>
      <c r="B542" s="65"/>
      <c r="C542" s="66"/>
      <c r="D542" s="6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ht="13.2" x14ac:dyDescent="0.25">
      <c r="A543" s="59"/>
      <c r="B543" s="65"/>
      <c r="C543" s="66"/>
      <c r="D543" s="6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ht="13.2" x14ac:dyDescent="0.25">
      <c r="A544" s="59"/>
      <c r="B544" s="65"/>
      <c r="C544" s="66"/>
      <c r="D544" s="6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ht="13.2" x14ac:dyDescent="0.25">
      <c r="A545" s="59"/>
      <c r="B545" s="65"/>
      <c r="C545" s="66"/>
      <c r="D545" s="6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ht="13.2" x14ac:dyDescent="0.25">
      <c r="A546" s="59"/>
      <c r="B546" s="65"/>
      <c r="C546" s="66"/>
      <c r="D546" s="6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ht="13.2" x14ac:dyDescent="0.25">
      <c r="A547" s="59"/>
      <c r="B547" s="65"/>
      <c r="C547" s="66"/>
      <c r="D547" s="6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ht="13.2" x14ac:dyDescent="0.25">
      <c r="A548" s="59"/>
      <c r="B548" s="65"/>
      <c r="C548" s="66"/>
      <c r="D548" s="6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ht="13.2" x14ac:dyDescent="0.25">
      <c r="A549" s="59"/>
      <c r="B549" s="65"/>
      <c r="C549" s="66"/>
      <c r="D549" s="6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ht="13.2" x14ac:dyDescent="0.25">
      <c r="A550" s="59"/>
      <c r="B550" s="65"/>
      <c r="C550" s="66"/>
      <c r="D550" s="6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ht="13.2" x14ac:dyDescent="0.25">
      <c r="A551" s="59"/>
      <c r="B551" s="65"/>
      <c r="C551" s="66"/>
      <c r="D551" s="6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ht="13.2" x14ac:dyDescent="0.25">
      <c r="A552" s="59"/>
      <c r="B552" s="65"/>
      <c r="C552" s="66"/>
      <c r="D552" s="6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ht="13.2" x14ac:dyDescent="0.25">
      <c r="A553" s="59"/>
      <c r="B553" s="65"/>
      <c r="C553" s="66"/>
      <c r="D553" s="6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ht="13.2" x14ac:dyDescent="0.25">
      <c r="A554" s="59"/>
      <c r="B554" s="65"/>
      <c r="C554" s="66"/>
      <c r="D554" s="6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ht="13.2" x14ac:dyDescent="0.25">
      <c r="A555" s="59"/>
      <c r="B555" s="65"/>
      <c r="C555" s="66"/>
      <c r="D555" s="6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ht="13.2" x14ac:dyDescent="0.25">
      <c r="A556" s="59"/>
      <c r="B556" s="65"/>
      <c r="C556" s="66"/>
      <c r="D556" s="6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ht="13.2" x14ac:dyDescent="0.25">
      <c r="A557" s="59"/>
      <c r="B557" s="65"/>
      <c r="C557" s="66"/>
      <c r="D557" s="6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ht="13.2" x14ac:dyDescent="0.25">
      <c r="A558" s="59"/>
      <c r="B558" s="65"/>
      <c r="C558" s="66"/>
      <c r="D558" s="6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ht="13.2" x14ac:dyDescent="0.25">
      <c r="A559" s="59"/>
      <c r="B559" s="65"/>
      <c r="C559" s="66"/>
      <c r="D559" s="6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ht="13.2" x14ac:dyDescent="0.25">
      <c r="A560" s="59"/>
      <c r="B560" s="65"/>
      <c r="C560" s="66"/>
      <c r="D560" s="6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ht="13.2" x14ac:dyDescent="0.25">
      <c r="A561" s="59"/>
      <c r="B561" s="65"/>
      <c r="C561" s="66"/>
      <c r="D561" s="6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ht="13.2" x14ac:dyDescent="0.25">
      <c r="A562" s="59"/>
      <c r="B562" s="65"/>
      <c r="C562" s="66"/>
      <c r="D562" s="6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ht="13.2" x14ac:dyDescent="0.25">
      <c r="A563" s="59"/>
      <c r="B563" s="65"/>
      <c r="C563" s="66"/>
      <c r="D563" s="6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ht="13.2" x14ac:dyDescent="0.25">
      <c r="A564" s="59"/>
      <c r="B564" s="65"/>
      <c r="C564" s="66"/>
      <c r="D564" s="6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ht="13.2" x14ac:dyDescent="0.25">
      <c r="A565" s="59"/>
      <c r="B565" s="65"/>
      <c r="C565" s="66"/>
      <c r="D565" s="6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ht="13.2" x14ac:dyDescent="0.25">
      <c r="A566" s="59"/>
      <c r="B566" s="65"/>
      <c r="C566" s="66"/>
      <c r="D566" s="6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ht="13.2" x14ac:dyDescent="0.25">
      <c r="A567" s="59"/>
      <c r="B567" s="65"/>
      <c r="C567" s="66"/>
      <c r="D567" s="6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ht="13.2" x14ac:dyDescent="0.25">
      <c r="A568" s="59"/>
      <c r="B568" s="65"/>
      <c r="C568" s="66"/>
      <c r="D568" s="6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ht="13.2" x14ac:dyDescent="0.25">
      <c r="A569" s="59"/>
      <c r="B569" s="65"/>
      <c r="C569" s="66"/>
      <c r="D569" s="6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ht="13.2" x14ac:dyDescent="0.25">
      <c r="A570" s="59"/>
      <c r="B570" s="65"/>
      <c r="C570" s="66"/>
      <c r="D570" s="6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ht="13.2" x14ac:dyDescent="0.25">
      <c r="A571" s="59"/>
      <c r="B571" s="65"/>
      <c r="C571" s="66"/>
      <c r="D571" s="6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ht="13.2" x14ac:dyDescent="0.25">
      <c r="A572" s="59"/>
      <c r="B572" s="65"/>
      <c r="C572" s="66"/>
      <c r="D572" s="6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ht="13.2" x14ac:dyDescent="0.25">
      <c r="A573" s="59"/>
      <c r="B573" s="65"/>
      <c r="C573" s="66"/>
      <c r="D573" s="6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ht="13.2" x14ac:dyDescent="0.25">
      <c r="A574" s="59"/>
      <c r="B574" s="65"/>
      <c r="C574" s="66"/>
      <c r="D574" s="6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ht="13.2" x14ac:dyDescent="0.25">
      <c r="A575" s="59"/>
      <c r="B575" s="65"/>
      <c r="C575" s="66"/>
      <c r="D575" s="6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ht="13.2" x14ac:dyDescent="0.25">
      <c r="A576" s="59"/>
      <c r="B576" s="65"/>
      <c r="C576" s="66"/>
      <c r="D576" s="6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ht="13.2" x14ac:dyDescent="0.25">
      <c r="A577" s="59"/>
      <c r="B577" s="65"/>
      <c r="C577" s="66"/>
      <c r="D577" s="6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ht="13.2" x14ac:dyDescent="0.25">
      <c r="A578" s="59"/>
      <c r="B578" s="65"/>
      <c r="C578" s="66"/>
      <c r="D578" s="6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ht="13.2" x14ac:dyDescent="0.25">
      <c r="A579" s="59"/>
      <c r="B579" s="65"/>
      <c r="C579" s="66"/>
      <c r="D579" s="6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ht="13.2" x14ac:dyDescent="0.25">
      <c r="A580" s="59"/>
      <c r="B580" s="65"/>
      <c r="C580" s="66"/>
      <c r="D580" s="6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ht="13.2" x14ac:dyDescent="0.25">
      <c r="A581" s="59"/>
      <c r="B581" s="65"/>
      <c r="C581" s="66"/>
      <c r="D581" s="6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ht="13.2" x14ac:dyDescent="0.25">
      <c r="A582" s="59"/>
      <c r="B582" s="65"/>
      <c r="C582" s="66"/>
      <c r="D582" s="6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ht="13.2" x14ac:dyDescent="0.25">
      <c r="A583" s="59"/>
      <c r="B583" s="65"/>
      <c r="C583" s="66"/>
      <c r="D583" s="6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ht="13.2" x14ac:dyDescent="0.25">
      <c r="A584" s="59"/>
      <c r="B584" s="65"/>
      <c r="C584" s="66"/>
      <c r="D584" s="6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ht="13.2" x14ac:dyDescent="0.25">
      <c r="A585" s="59"/>
      <c r="B585" s="65"/>
      <c r="C585" s="66"/>
      <c r="D585" s="6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ht="13.2" x14ac:dyDescent="0.25">
      <c r="A586" s="59"/>
      <c r="B586" s="65"/>
      <c r="C586" s="66"/>
      <c r="D586" s="6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ht="13.2" x14ac:dyDescent="0.25">
      <c r="A587" s="59"/>
      <c r="B587" s="65"/>
      <c r="C587" s="66"/>
      <c r="D587" s="6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ht="13.2" x14ac:dyDescent="0.25">
      <c r="A588" s="59"/>
      <c r="B588" s="65"/>
      <c r="C588" s="66"/>
      <c r="D588" s="66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ht="13.2" x14ac:dyDescent="0.25">
      <c r="A589" s="59"/>
      <c r="B589" s="65"/>
      <c r="C589" s="66"/>
      <c r="D589" s="66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ht="13.2" x14ac:dyDescent="0.25">
      <c r="A590" s="59"/>
      <c r="B590" s="65"/>
      <c r="C590" s="66"/>
      <c r="D590" s="66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ht="13.2" x14ac:dyDescent="0.25">
      <c r="A591" s="59"/>
      <c r="B591" s="65"/>
      <c r="C591" s="66"/>
      <c r="D591" s="66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ht="13.2" x14ac:dyDescent="0.25">
      <c r="A592" s="59"/>
      <c r="B592" s="65"/>
      <c r="C592" s="66"/>
      <c r="D592" s="66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ht="13.2" x14ac:dyDescent="0.25">
      <c r="A593" s="59"/>
      <c r="B593" s="65"/>
      <c r="C593" s="66"/>
      <c r="D593" s="66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ht="13.2" x14ac:dyDescent="0.25">
      <c r="A594" s="59"/>
      <c r="B594" s="65"/>
      <c r="C594" s="66"/>
      <c r="D594" s="66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ht="13.2" x14ac:dyDescent="0.25">
      <c r="A595" s="59"/>
      <c r="B595" s="65"/>
      <c r="C595" s="66"/>
      <c r="D595" s="66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ht="13.2" x14ac:dyDescent="0.25">
      <c r="A596" s="59"/>
      <c r="B596" s="65"/>
      <c r="C596" s="66"/>
      <c r="D596" s="66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ht="13.2" x14ac:dyDescent="0.25">
      <c r="A597" s="59"/>
      <c r="B597" s="65"/>
      <c r="C597" s="66"/>
      <c r="D597" s="66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ht="13.2" x14ac:dyDescent="0.25">
      <c r="A598" s="59"/>
      <c r="B598" s="65"/>
      <c r="C598" s="66"/>
      <c r="D598" s="66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ht="13.2" x14ac:dyDescent="0.25">
      <c r="A599" s="59"/>
      <c r="B599" s="65"/>
      <c r="C599" s="66"/>
      <c r="D599" s="66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ht="13.2" x14ac:dyDescent="0.25">
      <c r="A600" s="59"/>
      <c r="B600" s="65"/>
      <c r="C600" s="66"/>
      <c r="D600" s="66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ht="13.2" x14ac:dyDescent="0.25">
      <c r="A601" s="59"/>
      <c r="B601" s="65"/>
      <c r="C601" s="66"/>
      <c r="D601" s="66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ht="13.2" x14ac:dyDescent="0.25">
      <c r="A602" s="59"/>
      <c r="B602" s="65"/>
      <c r="C602" s="66"/>
      <c r="D602" s="66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 ht="13.2" x14ac:dyDescent="0.25">
      <c r="A603" s="59"/>
      <c r="B603" s="65"/>
      <c r="C603" s="66"/>
      <c r="D603" s="66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ht="13.2" x14ac:dyDescent="0.25">
      <c r="A604" s="59"/>
      <c r="B604" s="65"/>
      <c r="C604" s="66"/>
      <c r="D604" s="66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 ht="13.2" x14ac:dyDescent="0.25">
      <c r="A605" s="59"/>
      <c r="B605" s="65"/>
      <c r="C605" s="66"/>
      <c r="D605" s="66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 ht="13.2" x14ac:dyDescent="0.25">
      <c r="A606" s="59"/>
      <c r="B606" s="65"/>
      <c r="C606" s="66"/>
      <c r="D606" s="66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 ht="13.2" x14ac:dyDescent="0.25">
      <c r="A607" s="59"/>
      <c r="B607" s="65"/>
      <c r="C607" s="66"/>
      <c r="D607" s="66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 ht="13.2" x14ac:dyDescent="0.25">
      <c r="A608" s="59"/>
      <c r="B608" s="65"/>
      <c r="C608" s="66"/>
      <c r="D608" s="66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 ht="13.2" x14ac:dyDescent="0.25">
      <c r="A609" s="59"/>
      <c r="B609" s="65"/>
      <c r="C609" s="66"/>
      <c r="D609" s="66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 ht="13.2" x14ac:dyDescent="0.25">
      <c r="A610" s="59"/>
      <c r="B610" s="65"/>
      <c r="C610" s="66"/>
      <c r="D610" s="66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 ht="13.2" x14ac:dyDescent="0.25">
      <c r="A611" s="59"/>
      <c r="B611" s="65"/>
      <c r="C611" s="66"/>
      <c r="D611" s="66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ht="13.2" x14ac:dyDescent="0.25">
      <c r="A612" s="59"/>
      <c r="B612" s="65"/>
      <c r="C612" s="66"/>
      <c r="D612" s="66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ht="13.2" x14ac:dyDescent="0.25">
      <c r="A613" s="59"/>
      <c r="B613" s="65"/>
      <c r="C613" s="66"/>
      <c r="D613" s="66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ht="13.2" x14ac:dyDescent="0.25">
      <c r="A614" s="59"/>
      <c r="B614" s="65"/>
      <c r="C614" s="66"/>
      <c r="D614" s="66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ht="13.2" x14ac:dyDescent="0.25">
      <c r="A615" s="59"/>
      <c r="B615" s="65"/>
      <c r="C615" s="66"/>
      <c r="D615" s="66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ht="13.2" x14ac:dyDescent="0.25">
      <c r="A616" s="59"/>
      <c r="B616" s="65"/>
      <c r="C616" s="66"/>
      <c r="D616" s="66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ht="13.2" x14ac:dyDescent="0.25">
      <c r="A617" s="59"/>
      <c r="B617" s="65"/>
      <c r="C617" s="66"/>
      <c r="D617" s="66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ht="13.2" x14ac:dyDescent="0.25">
      <c r="A618" s="59"/>
      <c r="B618" s="65"/>
      <c r="C618" s="66"/>
      <c r="D618" s="66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 ht="13.2" x14ac:dyDescent="0.25">
      <c r="A619" s="59"/>
      <c r="B619" s="65"/>
      <c r="C619" s="66"/>
      <c r="D619" s="66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 ht="13.2" x14ac:dyDescent="0.25">
      <c r="A620" s="59"/>
      <c r="B620" s="65"/>
      <c r="C620" s="66"/>
      <c r="D620" s="66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 ht="13.2" x14ac:dyDescent="0.25">
      <c r="A621" s="59"/>
      <c r="B621" s="65"/>
      <c r="C621" s="66"/>
      <c r="D621" s="66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 ht="13.2" x14ac:dyDescent="0.25">
      <c r="A622" s="59"/>
      <c r="B622" s="65"/>
      <c r="C622" s="66"/>
      <c r="D622" s="66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 ht="13.2" x14ac:dyDescent="0.25">
      <c r="A623" s="59"/>
      <c r="B623" s="65"/>
      <c r="C623" s="66"/>
      <c r="D623" s="66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 ht="13.2" x14ac:dyDescent="0.25">
      <c r="A624" s="59"/>
      <c r="B624" s="65"/>
      <c r="C624" s="66"/>
      <c r="D624" s="66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 ht="13.2" x14ac:dyDescent="0.25">
      <c r="A625" s="59"/>
      <c r="B625" s="65"/>
      <c r="C625" s="66"/>
      <c r="D625" s="66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ht="13.2" x14ac:dyDescent="0.25">
      <c r="A626" s="59"/>
      <c r="B626" s="65"/>
      <c r="C626" s="66"/>
      <c r="D626" s="66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ht="13.2" x14ac:dyDescent="0.25">
      <c r="A627" s="59"/>
      <c r="B627" s="65"/>
      <c r="C627" s="66"/>
      <c r="D627" s="66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ht="13.2" x14ac:dyDescent="0.25">
      <c r="A628" s="59"/>
      <c r="B628" s="65"/>
      <c r="C628" s="66"/>
      <c r="D628" s="66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ht="13.2" x14ac:dyDescent="0.25">
      <c r="A629" s="59"/>
      <c r="B629" s="65"/>
      <c r="C629" s="66"/>
      <c r="D629" s="66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ht="13.2" x14ac:dyDescent="0.25">
      <c r="A630" s="59"/>
      <c r="B630" s="65"/>
      <c r="C630" s="66"/>
      <c r="D630" s="66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ht="13.2" x14ac:dyDescent="0.25">
      <c r="A631" s="59"/>
      <c r="B631" s="65"/>
      <c r="C631" s="66"/>
      <c r="D631" s="66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ht="13.2" x14ac:dyDescent="0.25">
      <c r="A632" s="59"/>
      <c r="B632" s="65"/>
      <c r="C632" s="66"/>
      <c r="D632" s="66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 ht="13.2" x14ac:dyDescent="0.25">
      <c r="A633" s="59"/>
      <c r="B633" s="65"/>
      <c r="C633" s="66"/>
      <c r="D633" s="66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 ht="13.2" x14ac:dyDescent="0.25">
      <c r="A634" s="59"/>
      <c r="B634" s="65"/>
      <c r="C634" s="66"/>
      <c r="D634" s="66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 ht="13.2" x14ac:dyDescent="0.25">
      <c r="A635" s="59"/>
      <c r="B635" s="65"/>
      <c r="C635" s="66"/>
      <c r="D635" s="66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 ht="13.2" x14ac:dyDescent="0.25">
      <c r="A636" s="59"/>
      <c r="B636" s="65"/>
      <c r="C636" s="66"/>
      <c r="D636" s="66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 ht="13.2" x14ac:dyDescent="0.25">
      <c r="A637" s="59"/>
      <c r="B637" s="65"/>
      <c r="C637" s="66"/>
      <c r="D637" s="66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 ht="13.2" x14ac:dyDescent="0.25">
      <c r="A638" s="59"/>
      <c r="B638" s="65"/>
      <c r="C638" s="66"/>
      <c r="D638" s="66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 ht="13.2" x14ac:dyDescent="0.25">
      <c r="A639" s="59"/>
      <c r="B639" s="65"/>
      <c r="C639" s="66"/>
      <c r="D639" s="66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 ht="13.2" x14ac:dyDescent="0.25">
      <c r="A640" s="59"/>
      <c r="B640" s="65"/>
      <c r="C640" s="66"/>
      <c r="D640" s="66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 ht="13.2" x14ac:dyDescent="0.25">
      <c r="A641" s="59"/>
      <c r="B641" s="65"/>
      <c r="C641" s="66"/>
      <c r="D641" s="66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 ht="13.2" x14ac:dyDescent="0.25">
      <c r="A642" s="59"/>
      <c r="B642" s="65"/>
      <c r="C642" s="66"/>
      <c r="D642" s="66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 ht="13.2" x14ac:dyDescent="0.25">
      <c r="A643" s="59"/>
      <c r="B643" s="65"/>
      <c r="C643" s="66"/>
      <c r="D643" s="66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 ht="13.2" x14ac:dyDescent="0.25">
      <c r="A644" s="59"/>
      <c r="B644" s="65"/>
      <c r="C644" s="66"/>
      <c r="D644" s="66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 ht="13.2" x14ac:dyDescent="0.25">
      <c r="A645" s="59"/>
      <c r="B645" s="65"/>
      <c r="C645" s="66"/>
      <c r="D645" s="66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 ht="13.2" x14ac:dyDescent="0.25">
      <c r="A646" s="59"/>
      <c r="B646" s="65"/>
      <c r="C646" s="66"/>
      <c r="D646" s="66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 ht="13.2" x14ac:dyDescent="0.25">
      <c r="A647" s="59"/>
      <c r="B647" s="65"/>
      <c r="C647" s="66"/>
      <c r="D647" s="66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 ht="13.2" x14ac:dyDescent="0.25">
      <c r="A648" s="59"/>
      <c r="B648" s="65"/>
      <c r="C648" s="66"/>
      <c r="D648" s="66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 ht="13.2" x14ac:dyDescent="0.25">
      <c r="A649" s="59"/>
      <c r="B649" s="65"/>
      <c r="C649" s="66"/>
      <c r="D649" s="66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 ht="13.2" x14ac:dyDescent="0.25">
      <c r="A650" s="59"/>
      <c r="B650" s="65"/>
      <c r="C650" s="66"/>
      <c r="D650" s="66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 ht="13.2" x14ac:dyDescent="0.25">
      <c r="A651" s="59"/>
      <c r="B651" s="65"/>
      <c r="C651" s="66"/>
      <c r="D651" s="66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 ht="13.2" x14ac:dyDescent="0.25">
      <c r="A652" s="59"/>
      <c r="B652" s="65"/>
      <c r="C652" s="66"/>
      <c r="D652" s="66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 ht="13.2" x14ac:dyDescent="0.25">
      <c r="A653" s="59"/>
      <c r="B653" s="65"/>
      <c r="C653" s="66"/>
      <c r="D653" s="66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 ht="13.2" x14ac:dyDescent="0.25">
      <c r="A654" s="59"/>
      <c r="B654" s="65"/>
      <c r="C654" s="66"/>
      <c r="D654" s="66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 ht="13.2" x14ac:dyDescent="0.25">
      <c r="A655" s="59"/>
      <c r="B655" s="65"/>
      <c r="C655" s="66"/>
      <c r="D655" s="66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 ht="13.2" x14ac:dyDescent="0.25">
      <c r="A656" s="59"/>
      <c r="B656" s="65"/>
      <c r="C656" s="66"/>
      <c r="D656" s="66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 ht="13.2" x14ac:dyDescent="0.25">
      <c r="A657" s="59"/>
      <c r="B657" s="65"/>
      <c r="C657" s="66"/>
      <c r="D657" s="66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 ht="13.2" x14ac:dyDescent="0.25">
      <c r="A658" s="59"/>
      <c r="B658" s="65"/>
      <c r="C658" s="66"/>
      <c r="D658" s="66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 ht="13.2" x14ac:dyDescent="0.25">
      <c r="A659" s="59"/>
      <c r="B659" s="65"/>
      <c r="C659" s="66"/>
      <c r="D659" s="66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 ht="13.2" x14ac:dyDescent="0.25">
      <c r="A660" s="59"/>
      <c r="B660" s="65"/>
      <c r="C660" s="66"/>
      <c r="D660" s="66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 ht="13.2" x14ac:dyDescent="0.25">
      <c r="A661" s="59"/>
      <c r="B661" s="65"/>
      <c r="C661" s="66"/>
      <c r="D661" s="66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 ht="13.2" x14ac:dyDescent="0.25">
      <c r="A662" s="59"/>
      <c r="B662" s="65"/>
      <c r="C662" s="66"/>
      <c r="D662" s="66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 ht="13.2" x14ac:dyDescent="0.25">
      <c r="A663" s="59"/>
      <c r="B663" s="65"/>
      <c r="C663" s="66"/>
      <c r="D663" s="66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 ht="13.2" x14ac:dyDescent="0.25">
      <c r="A664" s="59"/>
      <c r="B664" s="65"/>
      <c r="C664" s="66"/>
      <c r="D664" s="66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 ht="13.2" x14ac:dyDescent="0.25">
      <c r="A665" s="59"/>
      <c r="B665" s="65"/>
      <c r="C665" s="66"/>
      <c r="D665" s="66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 ht="13.2" x14ac:dyDescent="0.25">
      <c r="A666" s="59"/>
      <c r="B666" s="65"/>
      <c r="C666" s="66"/>
      <c r="D666" s="66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 ht="13.2" x14ac:dyDescent="0.25">
      <c r="A667" s="59"/>
      <c r="B667" s="65"/>
      <c r="C667" s="66"/>
      <c r="D667" s="66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 ht="13.2" x14ac:dyDescent="0.25">
      <c r="A668" s="59"/>
      <c r="B668" s="65"/>
      <c r="C668" s="66"/>
      <c r="D668" s="66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 ht="13.2" x14ac:dyDescent="0.25">
      <c r="A669" s="59"/>
      <c r="B669" s="65"/>
      <c r="C669" s="66"/>
      <c r="D669" s="66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 ht="13.2" x14ac:dyDescent="0.25">
      <c r="A670" s="59"/>
      <c r="B670" s="65"/>
      <c r="C670" s="66"/>
      <c r="D670" s="66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 ht="13.2" x14ac:dyDescent="0.25">
      <c r="A671" s="59"/>
      <c r="B671" s="65"/>
      <c r="C671" s="66"/>
      <c r="D671" s="66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 ht="13.2" x14ac:dyDescent="0.25">
      <c r="A672" s="59"/>
      <c r="B672" s="65"/>
      <c r="C672" s="66"/>
      <c r="D672" s="66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 ht="13.2" x14ac:dyDescent="0.25">
      <c r="A673" s="59"/>
      <c r="B673" s="65"/>
      <c r="C673" s="66"/>
      <c r="D673" s="66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 ht="13.2" x14ac:dyDescent="0.25">
      <c r="A674" s="59"/>
      <c r="B674" s="65"/>
      <c r="C674" s="66"/>
      <c r="D674" s="66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 ht="13.2" x14ac:dyDescent="0.25">
      <c r="A675" s="59"/>
      <c r="B675" s="65"/>
      <c r="C675" s="66"/>
      <c r="D675" s="66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 ht="13.2" x14ac:dyDescent="0.25">
      <c r="A676" s="59"/>
      <c r="B676" s="65"/>
      <c r="C676" s="66"/>
      <c r="D676" s="66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 ht="13.2" x14ac:dyDescent="0.25">
      <c r="A677" s="59"/>
      <c r="B677" s="65"/>
      <c r="C677" s="66"/>
      <c r="D677" s="66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 ht="13.2" x14ac:dyDescent="0.25">
      <c r="A678" s="59"/>
      <c r="B678" s="65"/>
      <c r="C678" s="66"/>
      <c r="D678" s="66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 ht="13.2" x14ac:dyDescent="0.25">
      <c r="A679" s="59"/>
      <c r="B679" s="65"/>
      <c r="C679" s="66"/>
      <c r="D679" s="66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 ht="13.2" x14ac:dyDescent="0.25">
      <c r="A680" s="59"/>
      <c r="B680" s="65"/>
      <c r="C680" s="66"/>
      <c r="D680" s="66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 ht="13.2" x14ac:dyDescent="0.25">
      <c r="A681" s="59"/>
      <c r="B681" s="65"/>
      <c r="C681" s="66"/>
      <c r="D681" s="66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 ht="13.2" x14ac:dyDescent="0.25">
      <c r="A682" s="59"/>
      <c r="B682" s="65"/>
      <c r="C682" s="66"/>
      <c r="D682" s="66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 ht="13.2" x14ac:dyDescent="0.25">
      <c r="A683" s="59"/>
      <c r="B683" s="65"/>
      <c r="C683" s="66"/>
      <c r="D683" s="66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 ht="13.2" x14ac:dyDescent="0.25">
      <c r="A684" s="59"/>
      <c r="B684" s="65"/>
      <c r="C684" s="66"/>
      <c r="D684" s="66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 ht="13.2" x14ac:dyDescent="0.25">
      <c r="A685" s="59"/>
      <c r="B685" s="65"/>
      <c r="C685" s="66"/>
      <c r="D685" s="66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 ht="13.2" x14ac:dyDescent="0.25">
      <c r="A686" s="59"/>
      <c r="B686" s="65"/>
      <c r="C686" s="66"/>
      <c r="D686" s="66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 ht="13.2" x14ac:dyDescent="0.25">
      <c r="A687" s="59"/>
      <c r="B687" s="65"/>
      <c r="C687" s="66"/>
      <c r="D687" s="66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 ht="13.2" x14ac:dyDescent="0.25">
      <c r="A688" s="59"/>
      <c r="B688" s="65"/>
      <c r="C688" s="66"/>
      <c r="D688" s="66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 ht="13.2" x14ac:dyDescent="0.25">
      <c r="A689" s="59"/>
      <c r="B689" s="65"/>
      <c r="C689" s="66"/>
      <c r="D689" s="66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 ht="13.2" x14ac:dyDescent="0.25">
      <c r="A690" s="59"/>
      <c r="B690" s="65"/>
      <c r="C690" s="66"/>
      <c r="D690" s="66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 ht="13.2" x14ac:dyDescent="0.25">
      <c r="A691" s="59"/>
      <c r="B691" s="65"/>
      <c r="C691" s="66"/>
      <c r="D691" s="66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 ht="13.2" x14ac:dyDescent="0.25">
      <c r="A692" s="59"/>
      <c r="B692" s="65"/>
      <c r="C692" s="66"/>
      <c r="D692" s="66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 ht="13.2" x14ac:dyDescent="0.25">
      <c r="A693" s="59"/>
      <c r="B693" s="65"/>
      <c r="C693" s="66"/>
      <c r="D693" s="66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 ht="13.2" x14ac:dyDescent="0.25">
      <c r="A694" s="59"/>
      <c r="B694" s="65"/>
      <c r="C694" s="66"/>
      <c r="D694" s="66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 ht="13.2" x14ac:dyDescent="0.25">
      <c r="A695" s="59"/>
      <c r="B695" s="65"/>
      <c r="C695" s="66"/>
      <c r="D695" s="66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 ht="13.2" x14ac:dyDescent="0.25">
      <c r="A696" s="59"/>
      <c r="B696" s="65"/>
      <c r="C696" s="66"/>
      <c r="D696" s="66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 ht="13.2" x14ac:dyDescent="0.25">
      <c r="A697" s="59"/>
      <c r="B697" s="65"/>
      <c r="C697" s="66"/>
      <c r="D697" s="66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 ht="13.2" x14ac:dyDescent="0.25">
      <c r="A698" s="59"/>
      <c r="B698" s="65"/>
      <c r="C698" s="66"/>
      <c r="D698" s="66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 ht="13.2" x14ac:dyDescent="0.25">
      <c r="A699" s="59"/>
      <c r="B699" s="65"/>
      <c r="C699" s="66"/>
      <c r="D699" s="66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 ht="13.2" x14ac:dyDescent="0.25">
      <c r="A700" s="59"/>
      <c r="B700" s="65"/>
      <c r="C700" s="66"/>
      <c r="D700" s="66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 ht="13.2" x14ac:dyDescent="0.25">
      <c r="A701" s="59"/>
      <c r="B701" s="65"/>
      <c r="C701" s="66"/>
      <c r="D701" s="66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 ht="13.2" x14ac:dyDescent="0.25">
      <c r="A702" s="59"/>
      <c r="B702" s="65"/>
      <c r="C702" s="66"/>
      <c r="D702" s="66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 ht="13.2" x14ac:dyDescent="0.25">
      <c r="A703" s="59"/>
      <c r="B703" s="65"/>
      <c r="C703" s="66"/>
      <c r="D703" s="66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 ht="13.2" x14ac:dyDescent="0.25">
      <c r="A704" s="59"/>
      <c r="B704" s="65"/>
      <c r="C704" s="66"/>
      <c r="D704" s="66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 ht="13.2" x14ac:dyDescent="0.25">
      <c r="A705" s="59"/>
      <c r="B705" s="65"/>
      <c r="C705" s="66"/>
      <c r="D705" s="66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 ht="13.2" x14ac:dyDescent="0.25">
      <c r="A706" s="59"/>
      <c r="B706" s="65"/>
      <c r="C706" s="66"/>
      <c r="D706" s="66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 ht="13.2" x14ac:dyDescent="0.25">
      <c r="A707" s="59"/>
      <c r="B707" s="65"/>
      <c r="C707" s="66"/>
      <c r="D707" s="66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 ht="13.2" x14ac:dyDescent="0.25">
      <c r="A708" s="59"/>
      <c r="B708" s="65"/>
      <c r="C708" s="66"/>
      <c r="D708" s="66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 ht="13.2" x14ac:dyDescent="0.25">
      <c r="A709" s="59"/>
      <c r="B709" s="65"/>
      <c r="C709" s="66"/>
      <c r="D709" s="66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 ht="13.2" x14ac:dyDescent="0.25">
      <c r="A710" s="59"/>
      <c r="B710" s="65"/>
      <c r="C710" s="66"/>
      <c r="D710" s="66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 ht="13.2" x14ac:dyDescent="0.25">
      <c r="A711" s="59"/>
      <c r="B711" s="65"/>
      <c r="C711" s="66"/>
      <c r="D711" s="66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 ht="13.2" x14ac:dyDescent="0.25">
      <c r="A712" s="59"/>
      <c r="B712" s="65"/>
      <c r="C712" s="66"/>
      <c r="D712" s="66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 ht="13.2" x14ac:dyDescent="0.25">
      <c r="A713" s="59"/>
      <c r="B713" s="65"/>
      <c r="C713" s="66"/>
      <c r="D713" s="66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 ht="13.2" x14ac:dyDescent="0.25">
      <c r="A714" s="59"/>
      <c r="B714" s="65"/>
      <c r="C714" s="66"/>
      <c r="D714" s="66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 ht="13.2" x14ac:dyDescent="0.25">
      <c r="A715" s="59"/>
      <c r="B715" s="65"/>
      <c r="C715" s="66"/>
      <c r="D715" s="66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 ht="13.2" x14ac:dyDescent="0.25">
      <c r="A716" s="59"/>
      <c r="B716" s="65"/>
      <c r="C716" s="66"/>
      <c r="D716" s="66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 ht="13.2" x14ac:dyDescent="0.25">
      <c r="A717" s="59"/>
      <c r="B717" s="65"/>
      <c r="C717" s="66"/>
      <c r="D717" s="66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 ht="13.2" x14ac:dyDescent="0.25">
      <c r="A718" s="59"/>
      <c r="B718" s="65"/>
      <c r="C718" s="66"/>
      <c r="D718" s="66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 ht="13.2" x14ac:dyDescent="0.25">
      <c r="A719" s="59"/>
      <c r="B719" s="65"/>
      <c r="C719" s="66"/>
      <c r="D719" s="66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 ht="13.2" x14ac:dyDescent="0.25">
      <c r="A720" s="59"/>
      <c r="B720" s="65"/>
      <c r="C720" s="66"/>
      <c r="D720" s="66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 ht="13.2" x14ac:dyDescent="0.25">
      <c r="A721" s="59"/>
      <c r="B721" s="65"/>
      <c r="C721" s="66"/>
      <c r="D721" s="66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 ht="13.2" x14ac:dyDescent="0.25">
      <c r="A722" s="59"/>
      <c r="B722" s="65"/>
      <c r="C722" s="66"/>
      <c r="D722" s="66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 ht="13.2" x14ac:dyDescent="0.25">
      <c r="A723" s="59"/>
      <c r="B723" s="65"/>
      <c r="C723" s="66"/>
      <c r="D723" s="66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 ht="13.2" x14ac:dyDescent="0.25">
      <c r="A724" s="59"/>
      <c r="B724" s="65"/>
      <c r="C724" s="66"/>
      <c r="D724" s="66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 ht="13.2" x14ac:dyDescent="0.25">
      <c r="A725" s="59"/>
      <c r="B725" s="65"/>
      <c r="C725" s="66"/>
      <c r="D725" s="66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 ht="13.2" x14ac:dyDescent="0.25">
      <c r="A726" s="59"/>
      <c r="B726" s="65"/>
      <c r="C726" s="66"/>
      <c r="D726" s="66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 ht="13.2" x14ac:dyDescent="0.25">
      <c r="A727" s="59"/>
      <c r="B727" s="65"/>
      <c r="C727" s="66"/>
      <c r="D727" s="66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 ht="13.2" x14ac:dyDescent="0.25">
      <c r="A728" s="59"/>
      <c r="B728" s="65"/>
      <c r="C728" s="66"/>
      <c r="D728" s="66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 ht="13.2" x14ac:dyDescent="0.25">
      <c r="A729" s="59"/>
      <c r="B729" s="65"/>
      <c r="C729" s="66"/>
      <c r="D729" s="66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 ht="13.2" x14ac:dyDescent="0.25">
      <c r="A730" s="59"/>
      <c r="B730" s="65"/>
      <c r="C730" s="66"/>
      <c r="D730" s="66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 ht="13.2" x14ac:dyDescent="0.25">
      <c r="A731" s="59"/>
      <c r="B731" s="65"/>
      <c r="C731" s="66"/>
      <c r="D731" s="66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 ht="13.2" x14ac:dyDescent="0.25">
      <c r="A732" s="59"/>
      <c r="B732" s="65"/>
      <c r="C732" s="66"/>
      <c r="D732" s="66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 ht="13.2" x14ac:dyDescent="0.25">
      <c r="A733" s="59"/>
      <c r="B733" s="65"/>
      <c r="C733" s="66"/>
      <c r="D733" s="66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 ht="13.2" x14ac:dyDescent="0.25">
      <c r="A734" s="59"/>
      <c r="B734" s="65"/>
      <c r="C734" s="66"/>
      <c r="D734" s="66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 ht="13.2" x14ac:dyDescent="0.25">
      <c r="A735" s="59"/>
      <c r="B735" s="65"/>
      <c r="C735" s="66"/>
      <c r="D735" s="66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 ht="13.2" x14ac:dyDescent="0.25">
      <c r="A736" s="59"/>
      <c r="B736" s="65"/>
      <c r="C736" s="66"/>
      <c r="D736" s="66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 ht="13.2" x14ac:dyDescent="0.25">
      <c r="A737" s="59"/>
      <c r="B737" s="65"/>
      <c r="C737" s="66"/>
      <c r="D737" s="66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 ht="13.2" x14ac:dyDescent="0.25">
      <c r="A738" s="59"/>
      <c r="B738" s="65"/>
      <c r="C738" s="66"/>
      <c r="D738" s="66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 ht="13.2" x14ac:dyDescent="0.25">
      <c r="A739" s="59"/>
      <c r="B739" s="65"/>
      <c r="C739" s="66"/>
      <c r="D739" s="66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 ht="13.2" x14ac:dyDescent="0.25">
      <c r="A740" s="59"/>
      <c r="B740" s="65"/>
      <c r="C740" s="66"/>
      <c r="D740" s="66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 ht="13.2" x14ac:dyDescent="0.25">
      <c r="A741" s="59"/>
      <c r="B741" s="65"/>
      <c r="C741" s="66"/>
      <c r="D741" s="66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 ht="13.2" x14ac:dyDescent="0.25">
      <c r="A742" s="59"/>
      <c r="B742" s="65"/>
      <c r="C742" s="66"/>
      <c r="D742" s="66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 ht="13.2" x14ac:dyDescent="0.25">
      <c r="A743" s="59"/>
      <c r="B743" s="65"/>
      <c r="C743" s="66"/>
      <c r="D743" s="66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 ht="13.2" x14ac:dyDescent="0.25">
      <c r="A744" s="59"/>
      <c r="B744" s="65"/>
      <c r="C744" s="66"/>
      <c r="D744" s="66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 ht="13.2" x14ac:dyDescent="0.25">
      <c r="A745" s="59"/>
      <c r="B745" s="65"/>
      <c r="C745" s="66"/>
      <c r="D745" s="66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 ht="13.2" x14ac:dyDescent="0.25">
      <c r="A746" s="59"/>
      <c r="B746" s="65"/>
      <c r="C746" s="66"/>
      <c r="D746" s="66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 ht="13.2" x14ac:dyDescent="0.25">
      <c r="A747" s="59"/>
      <c r="B747" s="65"/>
      <c r="C747" s="66"/>
      <c r="D747" s="66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 ht="13.2" x14ac:dyDescent="0.25">
      <c r="A748" s="59"/>
      <c r="B748" s="65"/>
      <c r="C748" s="66"/>
      <c r="D748" s="66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 ht="13.2" x14ac:dyDescent="0.25">
      <c r="A749" s="59"/>
      <c r="B749" s="65"/>
      <c r="C749" s="66"/>
      <c r="D749" s="66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 ht="13.2" x14ac:dyDescent="0.25">
      <c r="A750" s="59"/>
      <c r="B750" s="65"/>
      <c r="C750" s="66"/>
      <c r="D750" s="66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 ht="13.2" x14ac:dyDescent="0.25">
      <c r="A751" s="59"/>
      <c r="B751" s="65"/>
      <c r="C751" s="66"/>
      <c r="D751" s="66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 ht="13.2" x14ac:dyDescent="0.25">
      <c r="A752" s="59"/>
      <c r="B752" s="65"/>
      <c r="C752" s="66"/>
      <c r="D752" s="66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 ht="13.2" x14ac:dyDescent="0.25">
      <c r="A753" s="59"/>
      <c r="B753" s="65"/>
      <c r="C753" s="66"/>
      <c r="D753" s="66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 ht="13.2" x14ac:dyDescent="0.25">
      <c r="A754" s="59"/>
      <c r="B754" s="65"/>
      <c r="C754" s="66"/>
      <c r="D754" s="66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 ht="13.2" x14ac:dyDescent="0.25">
      <c r="A755" s="59"/>
      <c r="B755" s="65"/>
      <c r="C755" s="66"/>
      <c r="D755" s="66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 ht="13.2" x14ac:dyDescent="0.25">
      <c r="A756" s="59"/>
      <c r="B756" s="65"/>
      <c r="C756" s="66"/>
      <c r="D756" s="66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 ht="13.2" x14ac:dyDescent="0.25">
      <c r="A757" s="59"/>
      <c r="B757" s="65"/>
      <c r="C757" s="66"/>
      <c r="D757" s="66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 ht="13.2" x14ac:dyDescent="0.25">
      <c r="A758" s="59"/>
      <c r="B758" s="65"/>
      <c r="C758" s="66"/>
      <c r="D758" s="66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 ht="13.2" x14ac:dyDescent="0.25">
      <c r="A759" s="59"/>
      <c r="B759" s="65"/>
      <c r="C759" s="66"/>
      <c r="D759" s="66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 ht="13.2" x14ac:dyDescent="0.25">
      <c r="A760" s="59"/>
      <c r="B760" s="65"/>
      <c r="C760" s="66"/>
      <c r="D760" s="66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 ht="13.2" x14ac:dyDescent="0.25">
      <c r="A761" s="59"/>
      <c r="B761" s="65"/>
      <c r="C761" s="66"/>
      <c r="D761" s="66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 ht="13.2" x14ac:dyDescent="0.25">
      <c r="A762" s="59"/>
      <c r="B762" s="65"/>
      <c r="C762" s="66"/>
      <c r="D762" s="66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 ht="13.2" x14ac:dyDescent="0.25">
      <c r="A763" s="59"/>
      <c r="B763" s="65"/>
      <c r="C763" s="66"/>
      <c r="D763" s="66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 ht="13.2" x14ac:dyDescent="0.25">
      <c r="A764" s="59"/>
      <c r="B764" s="65"/>
      <c r="C764" s="66"/>
      <c r="D764" s="66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 ht="13.2" x14ac:dyDescent="0.25">
      <c r="A765" s="59"/>
      <c r="B765" s="65"/>
      <c r="C765" s="66"/>
      <c r="D765" s="66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 ht="13.2" x14ac:dyDescent="0.25">
      <c r="A766" s="59"/>
      <c r="B766" s="65"/>
      <c r="C766" s="66"/>
      <c r="D766" s="66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 ht="13.2" x14ac:dyDescent="0.25">
      <c r="A767" s="59"/>
      <c r="B767" s="65"/>
      <c r="C767" s="66"/>
      <c r="D767" s="66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 ht="13.2" x14ac:dyDescent="0.25">
      <c r="A768" s="59"/>
      <c r="B768" s="65"/>
      <c r="C768" s="66"/>
      <c r="D768" s="66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 ht="13.2" x14ac:dyDescent="0.25">
      <c r="A769" s="59"/>
      <c r="B769" s="65"/>
      <c r="C769" s="66"/>
      <c r="D769" s="66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 ht="13.2" x14ac:dyDescent="0.25">
      <c r="A770" s="59"/>
      <c r="B770" s="65"/>
      <c r="C770" s="66"/>
      <c r="D770" s="66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 ht="13.2" x14ac:dyDescent="0.25">
      <c r="A771" s="59"/>
      <c r="B771" s="65"/>
      <c r="C771" s="66"/>
      <c r="D771" s="66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 ht="13.2" x14ac:dyDescent="0.25">
      <c r="A772" s="59"/>
      <c r="B772" s="65"/>
      <c r="C772" s="66"/>
      <c r="D772" s="66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 ht="13.2" x14ac:dyDescent="0.25">
      <c r="A773" s="59"/>
      <c r="B773" s="65"/>
      <c r="C773" s="66"/>
      <c r="D773" s="66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 ht="13.2" x14ac:dyDescent="0.25">
      <c r="A774" s="59"/>
      <c r="B774" s="65"/>
      <c r="C774" s="66"/>
      <c r="D774" s="66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 ht="13.2" x14ac:dyDescent="0.25">
      <c r="A775" s="59"/>
      <c r="B775" s="65"/>
      <c r="C775" s="66"/>
      <c r="D775" s="66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 ht="13.2" x14ac:dyDescent="0.25">
      <c r="A776" s="59"/>
      <c r="B776" s="65"/>
      <c r="C776" s="66"/>
      <c r="D776" s="66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 ht="13.2" x14ac:dyDescent="0.25">
      <c r="A777" s="59"/>
      <c r="B777" s="65"/>
      <c r="C777" s="66"/>
      <c r="D777" s="66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 ht="13.2" x14ac:dyDescent="0.25">
      <c r="A778" s="59"/>
      <c r="B778" s="65"/>
      <c r="C778" s="66"/>
      <c r="D778" s="66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 ht="13.2" x14ac:dyDescent="0.25">
      <c r="A779" s="59"/>
      <c r="B779" s="65"/>
      <c r="C779" s="66"/>
      <c r="D779" s="66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 ht="13.2" x14ac:dyDescent="0.25">
      <c r="A780" s="59"/>
      <c r="B780" s="65"/>
      <c r="C780" s="66"/>
      <c r="D780" s="66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 ht="13.2" x14ac:dyDescent="0.25">
      <c r="A781" s="59"/>
      <c r="B781" s="65"/>
      <c r="C781" s="66"/>
      <c r="D781" s="66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 ht="13.2" x14ac:dyDescent="0.25">
      <c r="A782" s="59"/>
      <c r="B782" s="65"/>
      <c r="C782" s="66"/>
      <c r="D782" s="66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 ht="13.2" x14ac:dyDescent="0.25">
      <c r="A783" s="59"/>
      <c r="B783" s="65"/>
      <c r="C783" s="66"/>
      <c r="D783" s="66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 ht="13.2" x14ac:dyDescent="0.25">
      <c r="A784" s="59"/>
      <c r="B784" s="65"/>
      <c r="C784" s="66"/>
      <c r="D784" s="66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 ht="13.2" x14ac:dyDescent="0.25">
      <c r="A785" s="59"/>
      <c r="B785" s="65"/>
      <c r="C785" s="66"/>
      <c r="D785" s="66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 ht="13.2" x14ac:dyDescent="0.25">
      <c r="A786" s="59"/>
      <c r="B786" s="65"/>
      <c r="C786" s="66"/>
      <c r="D786" s="66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 ht="13.2" x14ac:dyDescent="0.25">
      <c r="A787" s="59"/>
      <c r="B787" s="65"/>
      <c r="C787" s="66"/>
      <c r="D787" s="66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 ht="13.2" x14ac:dyDescent="0.25">
      <c r="A788" s="59"/>
      <c r="B788" s="65"/>
      <c r="C788" s="66"/>
      <c r="D788" s="66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 ht="13.2" x14ac:dyDescent="0.25">
      <c r="A789" s="59"/>
      <c r="B789" s="65"/>
      <c r="C789" s="66"/>
      <c r="D789" s="66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 ht="13.2" x14ac:dyDescent="0.25">
      <c r="A790" s="59"/>
      <c r="B790" s="65"/>
      <c r="C790" s="66"/>
      <c r="D790" s="66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 ht="13.2" x14ac:dyDescent="0.25">
      <c r="A791" s="59"/>
      <c r="B791" s="65"/>
      <c r="C791" s="66"/>
      <c r="D791" s="66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 ht="13.2" x14ac:dyDescent="0.25">
      <c r="A792" s="59"/>
      <c r="B792" s="65"/>
      <c r="C792" s="66"/>
      <c r="D792" s="66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 ht="13.2" x14ac:dyDescent="0.25">
      <c r="A793" s="59"/>
      <c r="B793" s="65"/>
      <c r="C793" s="66"/>
      <c r="D793" s="66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 ht="13.2" x14ac:dyDescent="0.25">
      <c r="A794" s="59"/>
      <c r="B794" s="65"/>
      <c r="C794" s="66"/>
      <c r="D794" s="66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 ht="13.2" x14ac:dyDescent="0.25">
      <c r="A795" s="59"/>
      <c r="B795" s="65"/>
      <c r="C795" s="66"/>
      <c r="D795" s="66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 ht="13.2" x14ac:dyDescent="0.25">
      <c r="A796" s="59"/>
      <c r="B796" s="65"/>
      <c r="C796" s="66"/>
      <c r="D796" s="66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 ht="13.2" x14ac:dyDescent="0.25">
      <c r="A797" s="59"/>
      <c r="B797" s="65"/>
      <c r="C797" s="66"/>
      <c r="D797" s="66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 ht="13.2" x14ac:dyDescent="0.25">
      <c r="A798" s="59"/>
      <c r="B798" s="65"/>
      <c r="C798" s="66"/>
      <c r="D798" s="66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 ht="13.2" x14ac:dyDescent="0.25">
      <c r="A799" s="59"/>
      <c r="B799" s="65"/>
      <c r="C799" s="66"/>
      <c r="D799" s="66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 ht="13.2" x14ac:dyDescent="0.25">
      <c r="A800" s="59"/>
      <c r="B800" s="65"/>
      <c r="C800" s="66"/>
      <c r="D800" s="66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 ht="13.2" x14ac:dyDescent="0.25">
      <c r="A801" s="59"/>
      <c r="B801" s="65"/>
      <c r="C801" s="66"/>
      <c r="D801" s="66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 ht="13.2" x14ac:dyDescent="0.25">
      <c r="A802" s="59"/>
      <c r="B802" s="65"/>
      <c r="C802" s="66"/>
      <c r="D802" s="66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 ht="13.2" x14ac:dyDescent="0.25">
      <c r="A803" s="59"/>
      <c r="B803" s="65"/>
      <c r="C803" s="66"/>
      <c r="D803" s="66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 ht="13.2" x14ac:dyDescent="0.25">
      <c r="A804" s="59"/>
      <c r="B804" s="65"/>
      <c r="C804" s="66"/>
      <c r="D804" s="66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 ht="13.2" x14ac:dyDescent="0.25">
      <c r="A805" s="59"/>
      <c r="B805" s="65"/>
      <c r="C805" s="66"/>
      <c r="D805" s="66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 ht="13.2" x14ac:dyDescent="0.25">
      <c r="A806" s="59"/>
      <c r="B806" s="65"/>
      <c r="C806" s="66"/>
      <c r="D806" s="66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spans="1:23" ht="13.2" x14ac:dyDescent="0.25">
      <c r="A807" s="59"/>
      <c r="B807" s="65"/>
      <c r="C807" s="66"/>
      <c r="D807" s="66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spans="1:23" ht="13.2" x14ac:dyDescent="0.25">
      <c r="A808" s="59"/>
      <c r="B808" s="65"/>
      <c r="C808" s="66"/>
      <c r="D808" s="66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spans="1:23" ht="13.2" x14ac:dyDescent="0.25">
      <c r="A809" s="59"/>
      <c r="B809" s="65"/>
      <c r="C809" s="66"/>
      <c r="D809" s="66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spans="1:23" ht="13.2" x14ac:dyDescent="0.25">
      <c r="A810" s="59"/>
      <c r="B810" s="65"/>
      <c r="C810" s="66"/>
      <c r="D810" s="66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spans="1:23" ht="13.2" x14ac:dyDescent="0.25">
      <c r="A811" s="59"/>
      <c r="B811" s="65"/>
      <c r="C811" s="66"/>
      <c r="D811" s="66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spans="1:23" ht="13.2" x14ac:dyDescent="0.25">
      <c r="A812" s="59"/>
      <c r="B812" s="65"/>
      <c r="C812" s="66"/>
      <c r="D812" s="66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spans="1:23" ht="13.2" x14ac:dyDescent="0.25">
      <c r="A813" s="59"/>
      <c r="B813" s="65"/>
      <c r="C813" s="66"/>
      <c r="D813" s="66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spans="1:23" ht="13.2" x14ac:dyDescent="0.25">
      <c r="A814" s="59"/>
      <c r="B814" s="65"/>
      <c r="C814" s="66"/>
      <c r="D814" s="66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spans="1:23" ht="13.2" x14ac:dyDescent="0.25">
      <c r="A815" s="59"/>
      <c r="B815" s="65"/>
      <c r="C815" s="66"/>
      <c r="D815" s="66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spans="1:23" ht="13.2" x14ac:dyDescent="0.25">
      <c r="A816" s="59"/>
      <c r="B816" s="65"/>
      <c r="C816" s="66"/>
      <c r="D816" s="66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spans="1:23" ht="13.2" x14ac:dyDescent="0.25">
      <c r="A817" s="59"/>
      <c r="B817" s="65"/>
      <c r="C817" s="66"/>
      <c r="D817" s="66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spans="1:23" ht="13.2" x14ac:dyDescent="0.25">
      <c r="A818" s="59"/>
      <c r="B818" s="65"/>
      <c r="C818" s="66"/>
      <c r="D818" s="66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spans="1:23" ht="13.2" x14ac:dyDescent="0.25">
      <c r="A819" s="59"/>
      <c r="B819" s="65"/>
      <c r="C819" s="66"/>
      <c r="D819" s="66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spans="1:23" ht="13.2" x14ac:dyDescent="0.25">
      <c r="A820" s="59"/>
      <c r="B820" s="65"/>
      <c r="C820" s="66"/>
      <c r="D820" s="66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spans="1:23" ht="13.2" x14ac:dyDescent="0.25">
      <c r="A821" s="59"/>
      <c r="B821" s="65"/>
      <c r="C821" s="66"/>
      <c r="D821" s="66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spans="1:23" ht="13.2" x14ac:dyDescent="0.25">
      <c r="A822" s="59"/>
      <c r="B822" s="65"/>
      <c r="C822" s="66"/>
      <c r="D822" s="66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spans="1:23" ht="13.2" x14ac:dyDescent="0.25">
      <c r="A823" s="59"/>
      <c r="B823" s="65"/>
      <c r="C823" s="66"/>
      <c r="D823" s="66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spans="1:23" ht="13.2" x14ac:dyDescent="0.25">
      <c r="A824" s="59"/>
      <c r="B824" s="65"/>
      <c r="C824" s="66"/>
      <c r="D824" s="66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spans="1:23" ht="13.2" x14ac:dyDescent="0.25">
      <c r="A825" s="59"/>
      <c r="B825" s="65"/>
      <c r="C825" s="66"/>
      <c r="D825" s="66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spans="1:23" ht="13.2" x14ac:dyDescent="0.25">
      <c r="A826" s="59"/>
      <c r="B826" s="65"/>
      <c r="C826" s="66"/>
      <c r="D826" s="66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spans="1:23" ht="13.2" x14ac:dyDescent="0.25">
      <c r="A827" s="59"/>
      <c r="B827" s="65"/>
      <c r="C827" s="66"/>
      <c r="D827" s="66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spans="1:23" ht="13.2" x14ac:dyDescent="0.25">
      <c r="A828" s="59"/>
      <c r="B828" s="65"/>
      <c r="C828" s="66"/>
      <c r="D828" s="66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spans="1:23" ht="13.2" x14ac:dyDescent="0.25">
      <c r="A829" s="59"/>
      <c r="B829" s="65"/>
      <c r="C829" s="66"/>
      <c r="D829" s="66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spans="1:23" ht="13.2" x14ac:dyDescent="0.25">
      <c r="A830" s="59"/>
      <c r="B830" s="65"/>
      <c r="C830" s="66"/>
      <c r="D830" s="66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spans="1:23" ht="13.2" x14ac:dyDescent="0.25">
      <c r="A831" s="59"/>
      <c r="B831" s="65"/>
      <c r="C831" s="66"/>
      <c r="D831" s="66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spans="1:23" ht="13.2" x14ac:dyDescent="0.25">
      <c r="A832" s="59"/>
      <c r="B832" s="65"/>
      <c r="C832" s="66"/>
      <c r="D832" s="66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spans="1:23" ht="13.2" x14ac:dyDescent="0.25">
      <c r="A833" s="59"/>
      <c r="B833" s="65"/>
      <c r="C833" s="66"/>
      <c r="D833" s="66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spans="1:23" ht="13.2" x14ac:dyDescent="0.25">
      <c r="A834" s="59"/>
      <c r="B834" s="65"/>
      <c r="C834" s="66"/>
      <c r="D834" s="66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spans="1:23" ht="13.2" x14ac:dyDescent="0.25">
      <c r="A835" s="59"/>
      <c r="B835" s="65"/>
      <c r="C835" s="66"/>
      <c r="D835" s="66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spans="1:23" ht="13.2" x14ac:dyDescent="0.25">
      <c r="A836" s="59"/>
      <c r="B836" s="65"/>
      <c r="C836" s="66"/>
      <c r="D836" s="66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spans="1:23" ht="13.2" x14ac:dyDescent="0.25">
      <c r="A837" s="59"/>
      <c r="B837" s="65"/>
      <c r="C837" s="66"/>
      <c r="D837" s="66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spans="1:23" ht="13.2" x14ac:dyDescent="0.25">
      <c r="A838" s="59"/>
      <c r="B838" s="65"/>
      <c r="C838" s="66"/>
      <c r="D838" s="66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spans="1:23" ht="13.2" x14ac:dyDescent="0.25">
      <c r="A839" s="59"/>
      <c r="B839" s="65"/>
      <c r="C839" s="66"/>
      <c r="D839" s="66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spans="1:23" ht="13.2" x14ac:dyDescent="0.25">
      <c r="A840" s="59"/>
      <c r="B840" s="65"/>
      <c r="C840" s="66"/>
      <c r="D840" s="66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spans="1:23" ht="13.2" x14ac:dyDescent="0.25">
      <c r="A841" s="59"/>
      <c r="B841" s="65"/>
      <c r="C841" s="66"/>
      <c r="D841" s="66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spans="1:23" ht="13.2" x14ac:dyDescent="0.25">
      <c r="A842" s="59"/>
      <c r="B842" s="65"/>
      <c r="C842" s="66"/>
      <c r="D842" s="66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spans="1:23" ht="13.2" x14ac:dyDescent="0.25">
      <c r="A843" s="59"/>
      <c r="B843" s="65"/>
      <c r="C843" s="66"/>
      <c r="D843" s="66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spans="1:23" ht="13.2" x14ac:dyDescent="0.25">
      <c r="A844" s="59"/>
      <c r="B844" s="65"/>
      <c r="C844" s="66"/>
      <c r="D844" s="66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spans="1:23" ht="13.2" x14ac:dyDescent="0.25">
      <c r="A845" s="59"/>
      <c r="B845" s="65"/>
      <c r="C845" s="66"/>
      <c r="D845" s="66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spans="1:23" ht="13.2" x14ac:dyDescent="0.25">
      <c r="A846" s="59"/>
      <c r="B846" s="65"/>
      <c r="C846" s="66"/>
      <c r="D846" s="66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spans="1:23" ht="13.2" x14ac:dyDescent="0.25">
      <c r="A847" s="59"/>
      <c r="B847" s="65"/>
      <c r="C847" s="66"/>
      <c r="D847" s="66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spans="1:23" ht="13.2" x14ac:dyDescent="0.25">
      <c r="A848" s="59"/>
      <c r="B848" s="65"/>
      <c r="C848" s="66"/>
      <c r="D848" s="66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spans="1:23" ht="13.2" x14ac:dyDescent="0.25">
      <c r="A849" s="59"/>
      <c r="B849" s="65"/>
      <c r="C849" s="66"/>
      <c r="D849" s="66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spans="1:23" ht="13.2" x14ac:dyDescent="0.25">
      <c r="A850" s="59"/>
      <c r="B850" s="65"/>
      <c r="C850" s="66"/>
      <c r="D850" s="66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spans="1:23" ht="13.2" x14ac:dyDescent="0.25">
      <c r="A851" s="59"/>
      <c r="B851" s="65"/>
      <c r="C851" s="66"/>
      <c r="D851" s="66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spans="1:23" ht="13.2" x14ac:dyDescent="0.25">
      <c r="A852" s="59"/>
      <c r="B852" s="65"/>
      <c r="C852" s="66"/>
      <c r="D852" s="66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spans="1:23" ht="13.2" x14ac:dyDescent="0.25">
      <c r="A853" s="59"/>
      <c r="B853" s="65"/>
      <c r="C853" s="66"/>
      <c r="D853" s="66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spans="1:23" ht="13.2" x14ac:dyDescent="0.25">
      <c r="A854" s="59"/>
      <c r="B854" s="65"/>
      <c r="C854" s="66"/>
      <c r="D854" s="66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spans="1:23" ht="13.2" x14ac:dyDescent="0.25">
      <c r="A855" s="59"/>
      <c r="B855" s="65"/>
      <c r="C855" s="66"/>
      <c r="D855" s="66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spans="1:23" ht="13.2" x14ac:dyDescent="0.25">
      <c r="A856" s="59"/>
      <c r="B856" s="65"/>
      <c r="C856" s="66"/>
      <c r="D856" s="66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spans="1:23" ht="13.2" x14ac:dyDescent="0.25">
      <c r="A857" s="59"/>
      <c r="B857" s="65"/>
      <c r="C857" s="66"/>
      <c r="D857" s="66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spans="1:23" ht="13.2" x14ac:dyDescent="0.25">
      <c r="A858" s="59"/>
      <c r="B858" s="65"/>
      <c r="C858" s="66"/>
      <c r="D858" s="66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spans="1:23" ht="13.2" x14ac:dyDescent="0.25">
      <c r="A859" s="59"/>
      <c r="B859" s="65"/>
      <c r="C859" s="66"/>
      <c r="D859" s="66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spans="1:23" ht="13.2" x14ac:dyDescent="0.25">
      <c r="A860" s="59"/>
      <c r="B860" s="65"/>
      <c r="C860" s="66"/>
      <c r="D860" s="66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spans="1:23" ht="13.2" x14ac:dyDescent="0.25">
      <c r="A861" s="59"/>
      <c r="B861" s="65"/>
      <c r="C861" s="66"/>
      <c r="D861" s="66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spans="1:23" ht="13.2" x14ac:dyDescent="0.25">
      <c r="A862" s="59"/>
      <c r="B862" s="65"/>
      <c r="C862" s="66"/>
      <c r="D862" s="66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spans="1:23" ht="13.2" x14ac:dyDescent="0.25">
      <c r="A863" s="59"/>
      <c r="B863" s="65"/>
      <c r="C863" s="66"/>
      <c r="D863" s="66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spans="1:23" ht="13.2" x14ac:dyDescent="0.25">
      <c r="A864" s="59"/>
      <c r="B864" s="65"/>
      <c r="C864" s="66"/>
      <c r="D864" s="66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spans="1:23" ht="13.2" x14ac:dyDescent="0.25">
      <c r="A865" s="59"/>
      <c r="B865" s="65"/>
      <c r="C865" s="66"/>
      <c r="D865" s="66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spans="1:23" ht="13.2" x14ac:dyDescent="0.25">
      <c r="A866" s="59"/>
      <c r="B866" s="65"/>
      <c r="C866" s="66"/>
      <c r="D866" s="66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spans="1:23" ht="13.2" x14ac:dyDescent="0.25">
      <c r="A867" s="59"/>
      <c r="B867" s="65"/>
      <c r="C867" s="66"/>
      <c r="D867" s="66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spans="1:23" ht="13.2" x14ac:dyDescent="0.25">
      <c r="A868" s="59"/>
      <c r="B868" s="65"/>
      <c r="C868" s="66"/>
      <c r="D868" s="66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spans="1:23" ht="13.2" x14ac:dyDescent="0.25">
      <c r="A869" s="59"/>
      <c r="B869" s="65"/>
      <c r="C869" s="66"/>
      <c r="D869" s="66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spans="1:23" ht="13.2" x14ac:dyDescent="0.25">
      <c r="A870" s="59"/>
      <c r="B870" s="65"/>
      <c r="C870" s="66"/>
      <c r="D870" s="66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 spans="1:23" ht="13.2" x14ac:dyDescent="0.25">
      <c r="A871" s="59"/>
      <c r="B871" s="65"/>
      <c r="C871" s="66"/>
      <c r="D871" s="66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spans="1:23" ht="13.2" x14ac:dyDescent="0.25">
      <c r="A872" s="59"/>
      <c r="B872" s="65"/>
      <c r="C872" s="66"/>
      <c r="D872" s="66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spans="1:23" ht="13.2" x14ac:dyDescent="0.25">
      <c r="A873" s="59"/>
      <c r="B873" s="65"/>
      <c r="C873" s="66"/>
      <c r="D873" s="66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spans="1:23" ht="13.2" x14ac:dyDescent="0.25">
      <c r="A874" s="59"/>
      <c r="B874" s="65"/>
      <c r="C874" s="66"/>
      <c r="D874" s="66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spans="1:23" ht="13.2" x14ac:dyDescent="0.25">
      <c r="A875" s="59"/>
      <c r="B875" s="65"/>
      <c r="C875" s="66"/>
      <c r="D875" s="66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 spans="1:23" ht="13.2" x14ac:dyDescent="0.25">
      <c r="A876" s="59"/>
      <c r="B876" s="65"/>
      <c r="C876" s="66"/>
      <c r="D876" s="66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spans="1:23" ht="13.2" x14ac:dyDescent="0.25">
      <c r="A877" s="59"/>
      <c r="B877" s="65"/>
      <c r="C877" s="66"/>
      <c r="D877" s="66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spans="1:23" ht="13.2" x14ac:dyDescent="0.25">
      <c r="A878" s="59"/>
      <c r="B878" s="65"/>
      <c r="C878" s="66"/>
      <c r="D878" s="66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spans="1:23" ht="13.2" x14ac:dyDescent="0.25">
      <c r="A879" s="59"/>
      <c r="B879" s="65"/>
      <c r="C879" s="66"/>
      <c r="D879" s="66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spans="1:23" ht="13.2" x14ac:dyDescent="0.25">
      <c r="A880" s="59"/>
      <c r="B880" s="65"/>
      <c r="C880" s="66"/>
      <c r="D880" s="66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spans="1:23" ht="13.2" x14ac:dyDescent="0.25">
      <c r="A881" s="59"/>
      <c r="B881" s="65"/>
      <c r="C881" s="66"/>
      <c r="D881" s="66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spans="1:23" ht="13.2" x14ac:dyDescent="0.25">
      <c r="A882" s="59"/>
      <c r="B882" s="65"/>
      <c r="C882" s="66"/>
      <c r="D882" s="66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 spans="1:23" ht="13.2" x14ac:dyDescent="0.25">
      <c r="A883" s="59"/>
      <c r="B883" s="65"/>
      <c r="C883" s="66"/>
      <c r="D883" s="66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spans="1:23" ht="13.2" x14ac:dyDescent="0.25">
      <c r="A884" s="59"/>
      <c r="B884" s="65"/>
      <c r="C884" s="66"/>
      <c r="D884" s="66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 spans="1:23" ht="13.2" x14ac:dyDescent="0.25">
      <c r="A885" s="59"/>
      <c r="B885" s="65"/>
      <c r="C885" s="66"/>
      <c r="D885" s="66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spans="1:23" ht="13.2" x14ac:dyDescent="0.25">
      <c r="A886" s="59"/>
      <c r="B886" s="65"/>
      <c r="C886" s="66"/>
      <c r="D886" s="66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 spans="1:23" ht="13.2" x14ac:dyDescent="0.25">
      <c r="A887" s="59"/>
      <c r="B887" s="65"/>
      <c r="C887" s="66"/>
      <c r="D887" s="66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 spans="1:23" ht="13.2" x14ac:dyDescent="0.25">
      <c r="A888" s="59"/>
      <c r="B888" s="65"/>
      <c r="C888" s="66"/>
      <c r="D888" s="66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 spans="1:23" ht="13.2" x14ac:dyDescent="0.25">
      <c r="A889" s="59"/>
      <c r="B889" s="65"/>
      <c r="C889" s="66"/>
      <c r="D889" s="66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spans="1:23" ht="13.2" x14ac:dyDescent="0.25">
      <c r="A890" s="59"/>
      <c r="B890" s="65"/>
      <c r="C890" s="66"/>
      <c r="D890" s="66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spans="1:23" ht="13.2" x14ac:dyDescent="0.25">
      <c r="A891" s="59"/>
      <c r="B891" s="65"/>
      <c r="C891" s="66"/>
      <c r="D891" s="66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spans="1:23" ht="13.2" x14ac:dyDescent="0.25">
      <c r="A892" s="59"/>
      <c r="B892" s="65"/>
      <c r="C892" s="66"/>
      <c r="D892" s="66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 spans="1:23" ht="13.2" x14ac:dyDescent="0.25">
      <c r="A893" s="59"/>
      <c r="B893" s="65"/>
      <c r="C893" s="66"/>
      <c r="D893" s="66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spans="1:23" ht="13.2" x14ac:dyDescent="0.25">
      <c r="A894" s="59"/>
      <c r="B894" s="65"/>
      <c r="C894" s="66"/>
      <c r="D894" s="66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 spans="1:23" ht="13.2" x14ac:dyDescent="0.25">
      <c r="A895" s="59"/>
      <c r="B895" s="65"/>
      <c r="C895" s="66"/>
      <c r="D895" s="66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spans="1:23" ht="13.2" x14ac:dyDescent="0.25">
      <c r="A896" s="59"/>
      <c r="B896" s="65"/>
      <c r="C896" s="66"/>
      <c r="D896" s="66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spans="1:23" ht="13.2" x14ac:dyDescent="0.25">
      <c r="A897" s="59"/>
      <c r="B897" s="65"/>
      <c r="C897" s="66"/>
      <c r="D897" s="66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spans="1:23" ht="13.2" x14ac:dyDescent="0.25">
      <c r="A898" s="59"/>
      <c r="B898" s="65"/>
      <c r="C898" s="66"/>
      <c r="D898" s="66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 spans="1:23" ht="13.2" x14ac:dyDescent="0.25">
      <c r="A899" s="59"/>
      <c r="B899" s="65"/>
      <c r="C899" s="66"/>
      <c r="D899" s="66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 spans="1:23" ht="13.2" x14ac:dyDescent="0.25">
      <c r="A900" s="59"/>
      <c r="B900" s="65"/>
      <c r="C900" s="66"/>
      <c r="D900" s="66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spans="1:23" ht="13.2" x14ac:dyDescent="0.25">
      <c r="A901" s="59"/>
      <c r="B901" s="65"/>
      <c r="C901" s="66"/>
      <c r="D901" s="66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spans="1:23" ht="13.2" x14ac:dyDescent="0.25">
      <c r="A902" s="59"/>
      <c r="B902" s="65"/>
      <c r="C902" s="66"/>
      <c r="D902" s="66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 spans="1:23" ht="13.2" x14ac:dyDescent="0.25">
      <c r="A903" s="59"/>
      <c r="B903" s="65"/>
      <c r="C903" s="66"/>
      <c r="D903" s="66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spans="1:23" ht="13.2" x14ac:dyDescent="0.25">
      <c r="A904" s="59"/>
      <c r="B904" s="65"/>
      <c r="C904" s="66"/>
      <c r="D904" s="66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spans="1:23" ht="13.2" x14ac:dyDescent="0.25">
      <c r="A905" s="59"/>
      <c r="B905" s="65"/>
      <c r="C905" s="66"/>
      <c r="D905" s="66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spans="1:23" ht="13.2" x14ac:dyDescent="0.25">
      <c r="A906" s="59"/>
      <c r="B906" s="65"/>
      <c r="C906" s="66"/>
      <c r="D906" s="66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spans="1:23" ht="13.2" x14ac:dyDescent="0.25">
      <c r="A907" s="59"/>
      <c r="B907" s="65"/>
      <c r="C907" s="66"/>
      <c r="D907" s="66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spans="1:23" ht="13.2" x14ac:dyDescent="0.25">
      <c r="A908" s="59"/>
      <c r="B908" s="65"/>
      <c r="C908" s="66"/>
      <c r="D908" s="66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spans="1:23" ht="13.2" x14ac:dyDescent="0.25">
      <c r="A909" s="59"/>
      <c r="B909" s="65"/>
      <c r="C909" s="66"/>
      <c r="D909" s="66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spans="1:23" ht="13.2" x14ac:dyDescent="0.25">
      <c r="A910" s="59"/>
      <c r="B910" s="65"/>
      <c r="C910" s="66"/>
      <c r="D910" s="66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spans="1:23" ht="13.2" x14ac:dyDescent="0.25">
      <c r="A911" s="59"/>
      <c r="B911" s="65"/>
      <c r="C911" s="66"/>
      <c r="D911" s="66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 spans="1:23" ht="13.2" x14ac:dyDescent="0.25">
      <c r="A912" s="59"/>
      <c r="B912" s="65"/>
      <c r="C912" s="66"/>
      <c r="D912" s="66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spans="1:23" ht="13.2" x14ac:dyDescent="0.25">
      <c r="A913" s="59"/>
      <c r="B913" s="65"/>
      <c r="C913" s="66"/>
      <c r="D913" s="66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spans="1:23" ht="13.2" x14ac:dyDescent="0.25">
      <c r="A914" s="59"/>
      <c r="B914" s="65"/>
      <c r="C914" s="66"/>
      <c r="D914" s="66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spans="1:23" ht="13.2" x14ac:dyDescent="0.25">
      <c r="A915" s="59"/>
      <c r="B915" s="65"/>
      <c r="C915" s="66"/>
      <c r="D915" s="66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 spans="1:23" ht="13.2" x14ac:dyDescent="0.25">
      <c r="A916" s="59"/>
      <c r="B916" s="65"/>
      <c r="C916" s="66"/>
      <c r="D916" s="66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 spans="1:23" ht="13.2" x14ac:dyDescent="0.25">
      <c r="A917" s="59"/>
      <c r="B917" s="65"/>
      <c r="C917" s="66"/>
      <c r="D917" s="66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 spans="1:23" ht="13.2" x14ac:dyDescent="0.25">
      <c r="A918" s="59"/>
      <c r="B918" s="65"/>
      <c r="C918" s="66"/>
      <c r="D918" s="66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 spans="1:23" ht="13.2" x14ac:dyDescent="0.25">
      <c r="A919" s="59"/>
      <c r="B919" s="65"/>
      <c r="C919" s="66"/>
      <c r="D919" s="66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spans="1:23" ht="13.2" x14ac:dyDescent="0.25">
      <c r="A920" s="59"/>
      <c r="B920" s="65"/>
      <c r="C920" s="66"/>
      <c r="D920" s="66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spans="1:23" ht="13.2" x14ac:dyDescent="0.25">
      <c r="A921" s="59"/>
      <c r="B921" s="65"/>
      <c r="C921" s="66"/>
      <c r="D921" s="66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spans="1:23" ht="13.2" x14ac:dyDescent="0.25">
      <c r="A922" s="59"/>
      <c r="B922" s="65"/>
      <c r="C922" s="66"/>
      <c r="D922" s="66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spans="1:23" ht="13.2" x14ac:dyDescent="0.25">
      <c r="A923" s="59"/>
      <c r="B923" s="65"/>
      <c r="C923" s="66"/>
      <c r="D923" s="66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spans="1:23" ht="13.2" x14ac:dyDescent="0.25">
      <c r="A924" s="59"/>
      <c r="B924" s="65"/>
      <c r="C924" s="66"/>
      <c r="D924" s="66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spans="1:23" ht="13.2" x14ac:dyDescent="0.25">
      <c r="A925" s="59"/>
      <c r="B925" s="65"/>
      <c r="C925" s="66"/>
      <c r="D925" s="66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 spans="1:23" ht="13.2" x14ac:dyDescent="0.25">
      <c r="A926" s="59"/>
      <c r="B926" s="65"/>
      <c r="C926" s="66"/>
      <c r="D926" s="66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spans="1:23" ht="13.2" x14ac:dyDescent="0.25">
      <c r="A927" s="59"/>
      <c r="B927" s="65"/>
      <c r="C927" s="66"/>
      <c r="D927" s="66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spans="1:23" ht="13.2" x14ac:dyDescent="0.25">
      <c r="A928" s="59"/>
      <c r="B928" s="65"/>
      <c r="C928" s="66"/>
      <c r="D928" s="66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 spans="1:23" ht="13.2" x14ac:dyDescent="0.25">
      <c r="A929" s="59"/>
      <c r="B929" s="65"/>
      <c r="C929" s="66"/>
      <c r="D929" s="66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spans="1:23" ht="13.2" x14ac:dyDescent="0.25">
      <c r="A930" s="59"/>
      <c r="B930" s="65"/>
      <c r="C930" s="66"/>
      <c r="D930" s="66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spans="1:23" ht="13.2" x14ac:dyDescent="0.25">
      <c r="A931" s="59"/>
      <c r="B931" s="65"/>
      <c r="C931" s="66"/>
      <c r="D931" s="66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 spans="1:23" ht="13.2" x14ac:dyDescent="0.25">
      <c r="A932" s="59"/>
      <c r="B932" s="65"/>
      <c r="C932" s="66"/>
      <c r="D932" s="66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spans="1:23" ht="13.2" x14ac:dyDescent="0.25">
      <c r="A933" s="59"/>
      <c r="B933" s="65"/>
      <c r="C933" s="66"/>
      <c r="D933" s="66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spans="1:23" ht="13.2" x14ac:dyDescent="0.25">
      <c r="A934" s="59"/>
      <c r="B934" s="65"/>
      <c r="C934" s="66"/>
      <c r="D934" s="66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spans="1:23" ht="13.2" x14ac:dyDescent="0.25">
      <c r="A935" s="59"/>
      <c r="B935" s="65"/>
      <c r="C935" s="66"/>
      <c r="D935" s="66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spans="1:23" ht="13.2" x14ac:dyDescent="0.25">
      <c r="A936" s="59"/>
      <c r="B936" s="65"/>
      <c r="C936" s="66"/>
      <c r="D936" s="66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spans="1:23" ht="13.2" x14ac:dyDescent="0.25">
      <c r="A937" s="59"/>
      <c r="B937" s="65"/>
      <c r="C937" s="66"/>
      <c r="D937" s="66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spans="1:23" ht="13.2" x14ac:dyDescent="0.25">
      <c r="A938" s="59"/>
      <c r="B938" s="65"/>
      <c r="C938" s="66"/>
      <c r="D938" s="66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spans="1:23" ht="13.2" x14ac:dyDescent="0.25">
      <c r="A939" s="59"/>
      <c r="B939" s="65"/>
      <c r="C939" s="66"/>
      <c r="D939" s="66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spans="1:23" ht="13.2" x14ac:dyDescent="0.25">
      <c r="A940" s="59"/>
      <c r="B940" s="65"/>
      <c r="C940" s="66"/>
      <c r="D940" s="66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 spans="1:23" ht="13.2" x14ac:dyDescent="0.25">
      <c r="A941" s="59"/>
      <c r="B941" s="65"/>
      <c r="C941" s="66"/>
      <c r="D941" s="66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spans="1:23" ht="13.2" x14ac:dyDescent="0.25">
      <c r="A942" s="59"/>
      <c r="B942" s="65"/>
      <c r="C942" s="66"/>
      <c r="D942" s="66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spans="1:23" ht="13.2" x14ac:dyDescent="0.25">
      <c r="A943" s="59"/>
      <c r="B943" s="65"/>
      <c r="C943" s="66"/>
      <c r="D943" s="66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spans="1:23" ht="13.2" x14ac:dyDescent="0.25">
      <c r="A944" s="59"/>
      <c r="B944" s="65"/>
      <c r="C944" s="66"/>
      <c r="D944" s="66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spans="1:23" ht="13.2" x14ac:dyDescent="0.25">
      <c r="A945" s="59"/>
      <c r="B945" s="65"/>
      <c r="C945" s="66"/>
      <c r="D945" s="66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spans="1:23" ht="13.2" x14ac:dyDescent="0.25">
      <c r="A946" s="59"/>
      <c r="B946" s="65"/>
      <c r="C946" s="66"/>
      <c r="D946" s="66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 spans="1:23" ht="13.2" x14ac:dyDescent="0.25">
      <c r="A947" s="59"/>
      <c r="B947" s="65"/>
      <c r="C947" s="66"/>
      <c r="D947" s="66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spans="1:23" ht="13.2" x14ac:dyDescent="0.25">
      <c r="A948" s="59"/>
      <c r="B948" s="65"/>
      <c r="C948" s="66"/>
      <c r="D948" s="66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spans="1:23" ht="13.2" x14ac:dyDescent="0.25">
      <c r="A949" s="59"/>
      <c r="B949" s="65"/>
      <c r="C949" s="66"/>
      <c r="D949" s="66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 spans="1:23" ht="13.2" x14ac:dyDescent="0.25">
      <c r="A950" s="59"/>
      <c r="B950" s="65"/>
      <c r="C950" s="66"/>
      <c r="D950" s="66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spans="1:23" ht="13.2" x14ac:dyDescent="0.25">
      <c r="A951" s="59"/>
      <c r="B951" s="65"/>
      <c r="C951" s="66"/>
      <c r="D951" s="66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 spans="1:23" ht="13.2" x14ac:dyDescent="0.25">
      <c r="A952" s="59"/>
      <c r="B952" s="65"/>
      <c r="C952" s="66"/>
      <c r="D952" s="66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spans="1:23" ht="13.2" x14ac:dyDescent="0.25">
      <c r="A953" s="59"/>
      <c r="B953" s="65"/>
      <c r="C953" s="66"/>
      <c r="D953" s="66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spans="1:23" ht="13.2" x14ac:dyDescent="0.25">
      <c r="A954" s="59"/>
      <c r="B954" s="65"/>
      <c r="C954" s="66"/>
      <c r="D954" s="66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spans="1:23" ht="13.2" x14ac:dyDescent="0.25">
      <c r="A955" s="59"/>
      <c r="B955" s="65"/>
      <c r="C955" s="66"/>
      <c r="D955" s="66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spans="1:23" ht="13.2" x14ac:dyDescent="0.25">
      <c r="A956" s="59"/>
      <c r="B956" s="65"/>
      <c r="C956" s="66"/>
      <c r="D956" s="66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 spans="1:23" ht="13.2" x14ac:dyDescent="0.25">
      <c r="A957" s="59"/>
      <c r="B957" s="65"/>
      <c r="C957" s="66"/>
      <c r="D957" s="66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spans="1:23" ht="13.2" x14ac:dyDescent="0.25">
      <c r="A958" s="59"/>
      <c r="B958" s="65"/>
      <c r="C958" s="66"/>
      <c r="D958" s="66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spans="1:23" ht="13.2" x14ac:dyDescent="0.25">
      <c r="A959" s="59"/>
      <c r="B959" s="65"/>
      <c r="C959" s="66"/>
      <c r="D959" s="66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spans="1:23" ht="13.2" x14ac:dyDescent="0.25">
      <c r="A960" s="59"/>
      <c r="B960" s="65"/>
      <c r="C960" s="66"/>
      <c r="D960" s="66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spans="1:23" ht="13.2" x14ac:dyDescent="0.25">
      <c r="A961" s="59"/>
      <c r="B961" s="65"/>
      <c r="C961" s="66"/>
      <c r="D961" s="66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 spans="1:23" ht="13.2" x14ac:dyDescent="0.25">
      <c r="A962" s="59"/>
      <c r="B962" s="65"/>
      <c r="C962" s="66"/>
      <c r="D962" s="66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spans="1:23" ht="13.2" x14ac:dyDescent="0.25">
      <c r="A963" s="59"/>
      <c r="B963" s="65"/>
      <c r="C963" s="66"/>
      <c r="D963" s="66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spans="1:23" ht="13.2" x14ac:dyDescent="0.25">
      <c r="A964" s="59"/>
      <c r="B964" s="65"/>
      <c r="C964" s="66"/>
      <c r="D964" s="66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spans="1:23" ht="13.2" x14ac:dyDescent="0.25">
      <c r="A965" s="59"/>
      <c r="B965" s="65"/>
      <c r="C965" s="66"/>
      <c r="D965" s="66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 spans="1:23" ht="13.2" x14ac:dyDescent="0.25">
      <c r="A966" s="59"/>
      <c r="B966" s="65"/>
      <c r="C966" s="66"/>
      <c r="D966" s="66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 spans="1:23" ht="13.2" x14ac:dyDescent="0.25">
      <c r="A967" s="59"/>
      <c r="B967" s="65"/>
      <c r="C967" s="66"/>
      <c r="D967" s="66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spans="1:23" ht="13.2" x14ac:dyDescent="0.25">
      <c r="A968" s="59"/>
      <c r="B968" s="65"/>
      <c r="C968" s="66"/>
      <c r="D968" s="66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spans="1:23" ht="13.2" x14ac:dyDescent="0.25">
      <c r="A969" s="59"/>
      <c r="B969" s="65"/>
      <c r="C969" s="66"/>
      <c r="D969" s="66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spans="1:23" ht="13.2" x14ac:dyDescent="0.25">
      <c r="A970" s="59"/>
      <c r="B970" s="65"/>
      <c r="C970" s="66"/>
      <c r="D970" s="66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spans="1:23" ht="13.2" x14ac:dyDescent="0.25">
      <c r="A971" s="59"/>
      <c r="B971" s="65"/>
      <c r="C971" s="66"/>
      <c r="D971" s="66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spans="1:23" ht="13.2" x14ac:dyDescent="0.25">
      <c r="A972" s="59"/>
      <c r="B972" s="65"/>
      <c r="C972" s="66"/>
      <c r="D972" s="66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spans="1:23" ht="13.2" x14ac:dyDescent="0.25">
      <c r="A973" s="59"/>
      <c r="B973" s="65"/>
      <c r="C973" s="66"/>
      <c r="D973" s="66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spans="1:23" ht="13.2" x14ac:dyDescent="0.25">
      <c r="A974" s="59"/>
      <c r="B974" s="65"/>
      <c r="C974" s="66"/>
      <c r="D974" s="66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spans="1:23" ht="13.2" x14ac:dyDescent="0.25">
      <c r="A975" s="59"/>
      <c r="B975" s="65"/>
      <c r="C975" s="66"/>
      <c r="D975" s="66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spans="1:23" ht="13.2" x14ac:dyDescent="0.25">
      <c r="A976" s="59"/>
      <c r="B976" s="65"/>
      <c r="C976" s="66"/>
      <c r="D976" s="66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 spans="1:23" ht="13.2" x14ac:dyDescent="0.25">
      <c r="A977" s="59"/>
      <c r="B977" s="65"/>
      <c r="C977" s="66"/>
      <c r="D977" s="66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 spans="1:23" ht="13.2" x14ac:dyDescent="0.25">
      <c r="A978" s="59"/>
      <c r="B978" s="65"/>
      <c r="C978" s="66"/>
      <c r="D978" s="66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 spans="1:23" ht="13.2" x14ac:dyDescent="0.25">
      <c r="A979" s="59"/>
      <c r="B979" s="65"/>
      <c r="C979" s="66"/>
      <c r="D979" s="66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spans="1:23" ht="13.2" x14ac:dyDescent="0.25">
      <c r="A980" s="59"/>
      <c r="B980" s="65"/>
      <c r="C980" s="66"/>
      <c r="D980" s="66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spans="1:23" ht="13.2" x14ac:dyDescent="0.25">
      <c r="A981" s="59"/>
      <c r="B981" s="65"/>
      <c r="C981" s="66"/>
      <c r="D981" s="66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spans="1:23" ht="13.2" x14ac:dyDescent="0.25">
      <c r="A982" s="59"/>
      <c r="B982" s="65"/>
      <c r="C982" s="66"/>
      <c r="D982" s="66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spans="1:23" ht="13.2" x14ac:dyDescent="0.25">
      <c r="A983" s="59"/>
      <c r="B983" s="65"/>
      <c r="C983" s="66"/>
      <c r="D983" s="66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spans="1:23" ht="13.2" x14ac:dyDescent="0.25">
      <c r="A984" s="59"/>
      <c r="B984" s="65"/>
      <c r="C984" s="66"/>
      <c r="D984" s="66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spans="1:23" ht="13.2" x14ac:dyDescent="0.25">
      <c r="A985" s="59"/>
      <c r="B985" s="65"/>
      <c r="C985" s="66"/>
      <c r="D985" s="66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spans="1:23" ht="13.2" x14ac:dyDescent="0.25">
      <c r="A986" s="59"/>
      <c r="B986" s="65"/>
      <c r="C986" s="66"/>
      <c r="D986" s="66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spans="1:23" ht="13.2" x14ac:dyDescent="0.25">
      <c r="A987" s="59"/>
      <c r="B987" s="65"/>
      <c r="C987" s="66"/>
      <c r="D987" s="66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spans="1:23" ht="13.2" x14ac:dyDescent="0.25">
      <c r="A988" s="59"/>
      <c r="B988" s="65"/>
      <c r="C988" s="66"/>
      <c r="D988" s="66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spans="1:23" ht="13.2" x14ac:dyDescent="0.25">
      <c r="A989" s="59"/>
      <c r="B989" s="65"/>
      <c r="C989" s="66"/>
      <c r="D989" s="66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spans="1:23" ht="13.2" x14ac:dyDescent="0.25">
      <c r="A990" s="59"/>
      <c r="B990" s="65"/>
      <c r="C990" s="66"/>
      <c r="D990" s="66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spans="1:23" ht="13.2" x14ac:dyDescent="0.25">
      <c r="A991" s="59"/>
      <c r="B991" s="65"/>
      <c r="C991" s="66"/>
      <c r="D991" s="66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spans="1:23" ht="13.2" x14ac:dyDescent="0.25">
      <c r="A992" s="59"/>
      <c r="B992" s="65"/>
      <c r="C992" s="66"/>
      <c r="D992" s="66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spans="1:23" ht="13.2" x14ac:dyDescent="0.25">
      <c r="A993" s="59"/>
      <c r="B993" s="65"/>
      <c r="C993" s="66"/>
      <c r="D993" s="66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 spans="1:23" ht="13.2" x14ac:dyDescent="0.25">
      <c r="A994" s="59"/>
      <c r="B994" s="65"/>
      <c r="C994" s="66"/>
      <c r="D994" s="66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spans="1:23" ht="13.2" x14ac:dyDescent="0.25">
      <c r="A995" s="59"/>
      <c r="B995" s="65"/>
      <c r="C995" s="66"/>
      <c r="D995" s="66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spans="1:23" ht="13.2" x14ac:dyDescent="0.25">
      <c r="A996" s="59"/>
      <c r="B996" s="65"/>
      <c r="C996" s="66"/>
      <c r="D996" s="66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 spans="1:23" ht="13.2" x14ac:dyDescent="0.25">
      <c r="A997" s="59"/>
      <c r="B997" s="65"/>
      <c r="C997" s="66"/>
      <c r="D997" s="66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spans="1:23" ht="13.2" x14ac:dyDescent="0.25">
      <c r="A998" s="59"/>
      <c r="B998" s="65"/>
      <c r="C998" s="66"/>
      <c r="D998" s="66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spans="1:23" ht="13.2" x14ac:dyDescent="0.25">
      <c r="A999" s="59"/>
      <c r="B999" s="65"/>
      <c r="C999" s="66"/>
      <c r="D999" s="66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spans="1:23" ht="13.2" x14ac:dyDescent="0.25">
      <c r="A1000" s="59"/>
      <c r="B1000" s="65"/>
      <c r="C1000" s="66"/>
      <c r="D1000" s="66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  <row r="1001" spans="1:23" ht="13.2" x14ac:dyDescent="0.25">
      <c r="A1001" s="59"/>
      <c r="B1001" s="65"/>
      <c r="C1001" s="66"/>
      <c r="D1001" s="66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</row>
    <row r="1002" spans="1:23" ht="13.2" x14ac:dyDescent="0.25">
      <c r="A1002" s="59"/>
      <c r="B1002" s="65"/>
      <c r="C1002" s="66"/>
      <c r="D1002" s="66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</row>
    <row r="1003" spans="1:23" ht="13.2" x14ac:dyDescent="0.25">
      <c r="A1003" s="59"/>
      <c r="B1003" s="65"/>
      <c r="C1003" s="66"/>
      <c r="D1003" s="66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</row>
    <row r="1004" spans="1:23" ht="13.2" x14ac:dyDescent="0.25">
      <c r="A1004" s="59"/>
      <c r="B1004" s="65"/>
      <c r="C1004" s="66"/>
      <c r="D1004" s="66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</row>
    <row r="1005" spans="1:23" ht="13.2" x14ac:dyDescent="0.25">
      <c r="A1005" s="59"/>
      <c r="B1005" s="65"/>
      <c r="C1005" s="66"/>
      <c r="D1005" s="66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</row>
    <row r="1006" spans="1:23" ht="13.2" x14ac:dyDescent="0.25">
      <c r="A1006" s="59"/>
      <c r="B1006" s="65"/>
      <c r="C1006" s="66"/>
      <c r="D1006" s="66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</row>
    <row r="1007" spans="1:23" ht="13.2" x14ac:dyDescent="0.25">
      <c r="A1007" s="59"/>
      <c r="B1007" s="65"/>
      <c r="C1007" s="66"/>
      <c r="D1007" s="66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</row>
    <row r="1008" spans="1:23" ht="13.2" x14ac:dyDescent="0.25">
      <c r="A1008" s="59"/>
      <c r="B1008" s="65"/>
      <c r="C1008" s="66"/>
      <c r="D1008" s="66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</row>
    <row r="1009" spans="1:23" ht="13.2" x14ac:dyDescent="0.25">
      <c r="A1009" s="59"/>
      <c r="B1009" s="65"/>
      <c r="C1009" s="66"/>
      <c r="D1009" s="66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</row>
    <row r="1010" spans="1:23" ht="13.2" x14ac:dyDescent="0.25">
      <c r="A1010" s="59"/>
      <c r="B1010" s="65"/>
      <c r="C1010" s="66"/>
      <c r="D1010" s="66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</row>
    <row r="1011" spans="1:23" ht="13.2" x14ac:dyDescent="0.25">
      <c r="A1011" s="59"/>
      <c r="B1011" s="65"/>
      <c r="C1011" s="66"/>
      <c r="D1011" s="66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</row>
    <row r="1012" spans="1:23" ht="13.2" x14ac:dyDescent="0.25">
      <c r="A1012" s="59"/>
      <c r="B1012" s="65"/>
      <c r="C1012" s="66"/>
      <c r="D1012" s="66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</row>
    <row r="1013" spans="1:23" ht="13.2" x14ac:dyDescent="0.25">
      <c r="A1013" s="59"/>
      <c r="B1013" s="65"/>
      <c r="C1013" s="66"/>
      <c r="D1013" s="66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</row>
    <row r="1014" spans="1:23" ht="13.2" x14ac:dyDescent="0.25">
      <c r="A1014" s="59"/>
      <c r="B1014" s="65"/>
      <c r="C1014" s="66"/>
      <c r="D1014" s="66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</row>
    <row r="1015" spans="1:23" ht="13.2" x14ac:dyDescent="0.25">
      <c r="A1015" s="59"/>
      <c r="B1015" s="65"/>
      <c r="C1015" s="66"/>
      <c r="D1015" s="66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</row>
    <row r="1016" spans="1:23" ht="13.2" x14ac:dyDescent="0.25">
      <c r="A1016" s="59"/>
      <c r="B1016" s="65"/>
      <c r="C1016" s="66"/>
      <c r="D1016" s="66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</row>
    <row r="1017" spans="1:23" ht="13.2" x14ac:dyDescent="0.25">
      <c r="A1017" s="59"/>
      <c r="B1017" s="65"/>
      <c r="C1017" s="66"/>
      <c r="D1017" s="66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</row>
    <row r="1018" spans="1:23" ht="13.2" x14ac:dyDescent="0.25">
      <c r="A1018" s="59"/>
      <c r="B1018" s="65"/>
      <c r="C1018" s="66"/>
      <c r="D1018" s="66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</row>
    <row r="1019" spans="1:23" ht="13.2" x14ac:dyDescent="0.25">
      <c r="A1019" s="59"/>
      <c r="B1019" s="65"/>
      <c r="C1019" s="66"/>
      <c r="D1019" s="66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</row>
    <row r="1020" spans="1:23" ht="13.2" x14ac:dyDescent="0.25">
      <c r="A1020" s="59"/>
      <c r="B1020" s="65"/>
      <c r="C1020" s="66"/>
      <c r="D1020" s="66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</row>
    <row r="1021" spans="1:23" ht="13.2" x14ac:dyDescent="0.25">
      <c r="A1021" s="59"/>
      <c r="B1021" s="65"/>
      <c r="C1021" s="66"/>
      <c r="D1021" s="66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</row>
    <row r="1022" spans="1:23" ht="13.2" x14ac:dyDescent="0.25">
      <c r="A1022" s="59"/>
      <c r="B1022" s="65"/>
      <c r="C1022" s="66"/>
      <c r="D1022" s="66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</row>
    <row r="1023" spans="1:23" ht="13.2" x14ac:dyDescent="0.25">
      <c r="A1023" s="59"/>
      <c r="B1023" s="65"/>
      <c r="C1023" s="66"/>
      <c r="D1023" s="66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</row>
    <row r="1024" spans="1:23" ht="13.2" x14ac:dyDescent="0.25">
      <c r="A1024" s="59"/>
      <c r="B1024" s="65"/>
      <c r="C1024" s="66"/>
      <c r="D1024" s="66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</row>
    <row r="1025" spans="1:23" ht="13.2" x14ac:dyDescent="0.25">
      <c r="A1025" s="59"/>
      <c r="B1025" s="65"/>
      <c r="C1025" s="66"/>
      <c r="D1025" s="66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</row>
    <row r="1026" spans="1:23" ht="13.2" x14ac:dyDescent="0.25">
      <c r="A1026" s="59"/>
      <c r="B1026" s="65"/>
      <c r="C1026" s="66"/>
      <c r="D1026" s="66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</row>
    <row r="1027" spans="1:23" ht="13.2" x14ac:dyDescent="0.25">
      <c r="A1027" s="59"/>
      <c r="B1027" s="65"/>
      <c r="C1027" s="66"/>
      <c r="D1027" s="66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</row>
    <row r="1028" spans="1:23" ht="13.2" x14ac:dyDescent="0.25">
      <c r="A1028" s="59"/>
      <c r="B1028" s="65"/>
      <c r="C1028" s="66"/>
      <c r="D1028" s="66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</row>
    <row r="1029" spans="1:23" ht="13.2" x14ac:dyDescent="0.25">
      <c r="A1029" s="59"/>
      <c r="B1029" s="65"/>
      <c r="C1029" s="66"/>
      <c r="D1029" s="66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</row>
    <row r="1030" spans="1:23" ht="13.2" x14ac:dyDescent="0.25">
      <c r="A1030" s="59"/>
      <c r="B1030" s="65"/>
      <c r="C1030" s="66"/>
      <c r="D1030" s="66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</row>
    <row r="1031" spans="1:23" ht="13.2" x14ac:dyDescent="0.25">
      <c r="A1031" s="59"/>
      <c r="B1031" s="65"/>
      <c r="C1031" s="66"/>
      <c r="D1031" s="66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</row>
    <row r="1032" spans="1:23" ht="13.2" x14ac:dyDescent="0.25">
      <c r="A1032" s="59"/>
      <c r="B1032" s="65"/>
      <c r="C1032" s="66"/>
      <c r="D1032" s="66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</row>
    <row r="1033" spans="1:23" ht="13.2" x14ac:dyDescent="0.25">
      <c r="A1033" s="59"/>
      <c r="B1033" s="65"/>
      <c r="C1033" s="66"/>
      <c r="D1033" s="66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</row>
    <row r="1034" spans="1:23" ht="13.2" x14ac:dyDescent="0.25">
      <c r="A1034" s="59"/>
      <c r="B1034" s="65"/>
      <c r="C1034" s="66"/>
      <c r="D1034" s="66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</row>
    <row r="1035" spans="1:23" ht="13.2" x14ac:dyDescent="0.25">
      <c r="A1035" s="59"/>
      <c r="B1035" s="65"/>
      <c r="C1035" s="66"/>
      <c r="D1035" s="66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</row>
    <row r="1036" spans="1:23" ht="13.2" x14ac:dyDescent="0.25">
      <c r="A1036" s="59"/>
      <c r="B1036" s="65"/>
      <c r="C1036" s="66"/>
      <c r="D1036" s="66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</row>
    <row r="1037" spans="1:23" ht="13.2" x14ac:dyDescent="0.25">
      <c r="A1037" s="59"/>
      <c r="B1037" s="65"/>
      <c r="C1037" s="66"/>
      <c r="D1037" s="66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</row>
    <row r="1038" spans="1:23" ht="13.2" x14ac:dyDescent="0.25">
      <c r="A1038" s="59"/>
      <c r="B1038" s="65"/>
      <c r="C1038" s="66"/>
      <c r="D1038" s="66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</row>
    <row r="1039" spans="1:23" ht="13.2" x14ac:dyDescent="0.25">
      <c r="A1039" s="59"/>
      <c r="B1039" s="65"/>
      <c r="C1039" s="66"/>
      <c r="D1039" s="66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</row>
    <row r="1040" spans="1:23" ht="13.2" x14ac:dyDescent="0.25">
      <c r="A1040" s="59"/>
      <c r="B1040" s="65"/>
      <c r="C1040" s="66"/>
      <c r="D1040" s="66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</row>
    <row r="1041" spans="1:23" ht="13.2" x14ac:dyDescent="0.25">
      <c r="A1041" s="59"/>
      <c r="B1041" s="65"/>
      <c r="C1041" s="66"/>
      <c r="D1041" s="66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</row>
    <row r="1042" spans="1:23" ht="13.2" x14ac:dyDescent="0.25">
      <c r="A1042" s="59"/>
      <c r="B1042" s="65"/>
      <c r="C1042" s="66"/>
      <c r="D1042" s="66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</row>
    <row r="1043" spans="1:23" ht="13.2" x14ac:dyDescent="0.25">
      <c r="A1043" s="59"/>
      <c r="B1043" s="65"/>
      <c r="C1043" s="66"/>
      <c r="D1043" s="66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</row>
    <row r="1044" spans="1:23" ht="13.2" x14ac:dyDescent="0.25">
      <c r="A1044" s="59"/>
      <c r="B1044" s="65"/>
      <c r="C1044" s="66"/>
      <c r="D1044" s="66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</row>
    <row r="1045" spans="1:23" ht="13.2" x14ac:dyDescent="0.25">
      <c r="A1045" s="59"/>
      <c r="B1045" s="65"/>
      <c r="C1045" s="66"/>
      <c r="D1045" s="66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</row>
    <row r="1046" spans="1:23" ht="13.2" x14ac:dyDescent="0.25">
      <c r="A1046" s="59"/>
      <c r="B1046" s="65"/>
      <c r="C1046" s="66"/>
      <c r="D1046" s="66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</row>
    <row r="1047" spans="1:23" ht="13.2" x14ac:dyDescent="0.25">
      <c r="A1047" s="59"/>
      <c r="B1047" s="65"/>
      <c r="C1047" s="66"/>
      <c r="D1047" s="66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</row>
    <row r="1048" spans="1:23" ht="13.2" x14ac:dyDescent="0.25">
      <c r="A1048" s="59"/>
      <c r="B1048" s="65"/>
      <c r="C1048" s="66"/>
      <c r="D1048" s="66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</row>
    <row r="1049" spans="1:23" ht="13.2" x14ac:dyDescent="0.25">
      <c r="A1049" s="59"/>
      <c r="B1049" s="65"/>
      <c r="C1049" s="66"/>
      <c r="D1049" s="66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</row>
    <row r="1050" spans="1:23" ht="13.2" x14ac:dyDescent="0.25">
      <c r="A1050" s="59"/>
      <c r="B1050" s="65"/>
      <c r="C1050" s="66"/>
      <c r="D1050" s="66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</row>
    <row r="1051" spans="1:23" ht="13.2" x14ac:dyDescent="0.25">
      <c r="A1051" s="59"/>
      <c r="B1051" s="65"/>
      <c r="C1051" s="66"/>
      <c r="D1051" s="66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</row>
    <row r="1052" spans="1:23" ht="13.2" x14ac:dyDescent="0.25">
      <c r="A1052" s="59"/>
      <c r="B1052" s="65"/>
      <c r="C1052" s="66"/>
      <c r="D1052" s="66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</row>
    <row r="1053" spans="1:23" ht="13.2" x14ac:dyDescent="0.25">
      <c r="A1053" s="59"/>
      <c r="B1053" s="65"/>
      <c r="C1053" s="66"/>
      <c r="D1053" s="66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</row>
    <row r="1054" spans="1:23" ht="13.2" x14ac:dyDescent="0.25">
      <c r="A1054" s="59"/>
      <c r="B1054" s="65"/>
      <c r="C1054" s="66"/>
      <c r="D1054" s="66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</row>
    <row r="1055" spans="1:23" ht="13.2" x14ac:dyDescent="0.25">
      <c r="A1055" s="59"/>
      <c r="B1055" s="65"/>
      <c r="C1055" s="66"/>
      <c r="D1055" s="66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</row>
    <row r="1056" spans="1:23" ht="13.2" x14ac:dyDescent="0.25">
      <c r="A1056" s="59"/>
      <c r="B1056" s="65"/>
      <c r="C1056" s="66"/>
      <c r="D1056" s="66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</row>
    <row r="1057" spans="1:23" ht="13.2" x14ac:dyDescent="0.25">
      <c r="A1057" s="59"/>
      <c r="B1057" s="65"/>
      <c r="C1057" s="66"/>
      <c r="D1057" s="66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</row>
    <row r="1058" spans="1:23" ht="13.2" x14ac:dyDescent="0.25">
      <c r="A1058" s="59"/>
      <c r="B1058" s="65"/>
      <c r="C1058" s="66"/>
      <c r="D1058" s="66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</row>
    <row r="1059" spans="1:23" ht="13.2" x14ac:dyDescent="0.25">
      <c r="A1059" s="59"/>
      <c r="B1059" s="65"/>
      <c r="C1059" s="66"/>
      <c r="D1059" s="66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</row>
    <row r="1060" spans="1:23" ht="13.2" x14ac:dyDescent="0.25">
      <c r="A1060" s="59"/>
      <c r="B1060" s="65"/>
      <c r="C1060" s="66"/>
      <c r="D1060" s="66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</row>
    <row r="1061" spans="1:23" ht="13.2" x14ac:dyDescent="0.25">
      <c r="A1061" s="59"/>
      <c r="B1061" s="65"/>
      <c r="C1061" s="66"/>
      <c r="D1061" s="66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</row>
    <row r="1062" spans="1:23" ht="13.2" x14ac:dyDescent="0.25">
      <c r="A1062" s="59"/>
      <c r="B1062" s="65"/>
      <c r="C1062" s="66"/>
      <c r="D1062" s="66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</row>
    <row r="1063" spans="1:23" ht="13.2" x14ac:dyDescent="0.25">
      <c r="A1063" s="59"/>
      <c r="B1063" s="65"/>
      <c r="C1063" s="66"/>
      <c r="D1063" s="66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</row>
    <row r="1064" spans="1:23" ht="13.2" x14ac:dyDescent="0.25">
      <c r="A1064" s="59"/>
      <c r="B1064" s="65"/>
      <c r="C1064" s="66"/>
      <c r="D1064" s="66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</row>
    <row r="1065" spans="1:23" ht="13.2" x14ac:dyDescent="0.25">
      <c r="A1065" s="59"/>
      <c r="B1065" s="65"/>
      <c r="C1065" s="66"/>
      <c r="D1065" s="66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</row>
    <row r="1066" spans="1:23" ht="13.2" x14ac:dyDescent="0.25">
      <c r="A1066" s="59"/>
      <c r="B1066" s="65"/>
      <c r="C1066" s="66"/>
      <c r="D1066" s="66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</row>
    <row r="1067" spans="1:23" ht="13.2" x14ac:dyDescent="0.25">
      <c r="A1067" s="59"/>
      <c r="B1067" s="65"/>
      <c r="C1067" s="66"/>
      <c r="D1067" s="66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</row>
    <row r="1068" spans="1:23" ht="13.2" x14ac:dyDescent="0.25">
      <c r="A1068" s="59"/>
      <c r="B1068" s="65"/>
      <c r="C1068" s="66"/>
      <c r="D1068" s="66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</row>
    <row r="1069" spans="1:23" ht="13.2" x14ac:dyDescent="0.25">
      <c r="A1069" s="59"/>
      <c r="B1069" s="65"/>
      <c r="C1069" s="66"/>
      <c r="D1069" s="66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</row>
    <row r="1070" spans="1:23" ht="13.2" x14ac:dyDescent="0.25">
      <c r="A1070" s="59"/>
      <c r="B1070" s="65"/>
      <c r="C1070" s="66"/>
      <c r="D1070" s="66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</row>
    <row r="1071" spans="1:23" ht="13.2" x14ac:dyDescent="0.25">
      <c r="A1071" s="59"/>
      <c r="B1071" s="65"/>
      <c r="C1071" s="66"/>
      <c r="D1071" s="66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</row>
    <row r="1072" spans="1:23" ht="13.2" x14ac:dyDescent="0.25">
      <c r="A1072" s="59"/>
      <c r="B1072" s="65"/>
      <c r="C1072" s="66"/>
      <c r="D1072" s="66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</row>
    <row r="1073" spans="1:23" ht="13.2" x14ac:dyDescent="0.25">
      <c r="A1073" s="59"/>
      <c r="B1073" s="65"/>
      <c r="C1073" s="66"/>
      <c r="D1073" s="66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</row>
    <row r="1074" spans="1:23" ht="13.2" x14ac:dyDescent="0.25">
      <c r="A1074" s="59"/>
      <c r="B1074" s="65"/>
      <c r="C1074" s="66"/>
      <c r="D1074" s="66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</row>
    <row r="1075" spans="1:23" ht="13.2" x14ac:dyDescent="0.25">
      <c r="A1075" s="59"/>
      <c r="B1075" s="65"/>
      <c r="C1075" s="66"/>
      <c r="D1075" s="66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</row>
    <row r="1076" spans="1:23" ht="13.2" x14ac:dyDescent="0.25">
      <c r="A1076" s="59"/>
      <c r="B1076" s="65"/>
      <c r="C1076" s="66"/>
      <c r="D1076" s="66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</row>
    <row r="1077" spans="1:23" ht="13.2" x14ac:dyDescent="0.25">
      <c r="A1077" s="59"/>
      <c r="B1077" s="65"/>
      <c r="C1077" s="66"/>
      <c r="D1077" s="66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</row>
    <row r="1078" spans="1:23" ht="13.2" x14ac:dyDescent="0.25">
      <c r="A1078" s="59"/>
      <c r="B1078" s="65"/>
      <c r="C1078" s="66"/>
      <c r="D1078" s="66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</row>
    <row r="1079" spans="1:23" ht="13.2" x14ac:dyDescent="0.25">
      <c r="A1079" s="59"/>
      <c r="B1079" s="65"/>
      <c r="C1079" s="66"/>
      <c r="D1079" s="66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</row>
    <row r="1080" spans="1:23" ht="13.2" x14ac:dyDescent="0.25">
      <c r="A1080" s="59"/>
      <c r="B1080" s="65"/>
      <c r="C1080" s="66"/>
      <c r="D1080" s="66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</row>
    <row r="1081" spans="1:23" ht="13.2" x14ac:dyDescent="0.25">
      <c r="A1081" s="59"/>
      <c r="B1081" s="65"/>
      <c r="C1081" s="66"/>
      <c r="D1081" s="66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</row>
    <row r="1082" spans="1:23" ht="13.2" x14ac:dyDescent="0.25">
      <c r="A1082" s="59"/>
      <c r="B1082" s="65"/>
      <c r="C1082" s="66"/>
      <c r="D1082" s="66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</row>
    <row r="1083" spans="1:23" ht="13.2" x14ac:dyDescent="0.25">
      <c r="A1083" s="59"/>
      <c r="B1083" s="65"/>
      <c r="C1083" s="66"/>
      <c r="D1083" s="66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</row>
    <row r="1084" spans="1:23" ht="13.2" x14ac:dyDescent="0.25">
      <c r="A1084" s="59"/>
      <c r="B1084" s="65"/>
      <c r="C1084" s="66"/>
      <c r="D1084" s="66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</row>
    <row r="1085" spans="1:23" ht="13.2" x14ac:dyDescent="0.25">
      <c r="A1085" s="59"/>
      <c r="B1085" s="65"/>
      <c r="C1085" s="66"/>
      <c r="D1085" s="66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</row>
    <row r="1086" spans="1:23" ht="13.2" x14ac:dyDescent="0.25">
      <c r="A1086" s="59"/>
      <c r="B1086" s="65"/>
      <c r="C1086" s="66"/>
      <c r="D1086" s="66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</row>
    <row r="1087" spans="1:23" ht="13.2" x14ac:dyDescent="0.25">
      <c r="A1087" s="59"/>
      <c r="B1087" s="65"/>
      <c r="C1087" s="66"/>
      <c r="D1087" s="66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</row>
    <row r="1088" spans="1:23" ht="13.2" x14ac:dyDescent="0.25">
      <c r="A1088" s="59"/>
      <c r="B1088" s="65"/>
      <c r="C1088" s="66"/>
      <c r="D1088" s="66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</row>
    <row r="1089" spans="1:23" ht="13.2" x14ac:dyDescent="0.25">
      <c r="A1089" s="59"/>
      <c r="B1089" s="65"/>
      <c r="C1089" s="66"/>
      <c r="D1089" s="66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</row>
    <row r="1090" spans="1:23" ht="13.2" x14ac:dyDescent="0.25">
      <c r="A1090" s="59"/>
      <c r="B1090" s="65"/>
      <c r="C1090" s="66"/>
      <c r="D1090" s="66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</row>
    <row r="1091" spans="1:23" ht="13.2" x14ac:dyDescent="0.25">
      <c r="A1091" s="59"/>
      <c r="B1091" s="65"/>
      <c r="C1091" s="66"/>
      <c r="D1091" s="66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</row>
    <row r="1092" spans="1:23" ht="13.2" x14ac:dyDescent="0.25">
      <c r="A1092" s="59"/>
      <c r="B1092" s="65"/>
      <c r="C1092" s="66"/>
      <c r="D1092" s="66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</row>
    <row r="1093" spans="1:23" ht="13.2" x14ac:dyDescent="0.25">
      <c r="A1093" s="59"/>
      <c r="B1093" s="65"/>
      <c r="C1093" s="66"/>
      <c r="D1093" s="66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</row>
    <row r="1094" spans="1:23" ht="13.2" x14ac:dyDescent="0.25">
      <c r="A1094" s="59"/>
      <c r="B1094" s="65"/>
      <c r="C1094" s="66"/>
      <c r="D1094" s="66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</row>
    <row r="1095" spans="1:23" ht="13.2" x14ac:dyDescent="0.25">
      <c r="A1095" s="59"/>
      <c r="B1095" s="65"/>
      <c r="C1095" s="66"/>
      <c r="D1095" s="66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</row>
    <row r="1096" spans="1:23" ht="13.2" x14ac:dyDescent="0.25">
      <c r="A1096" s="59"/>
      <c r="B1096" s="65"/>
      <c r="C1096" s="66"/>
      <c r="D1096" s="66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</row>
    <row r="1097" spans="1:23" ht="13.2" x14ac:dyDescent="0.25">
      <c r="A1097" s="59"/>
      <c r="B1097" s="65"/>
      <c r="C1097" s="66"/>
      <c r="D1097" s="66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</row>
    <row r="1098" spans="1:23" ht="13.2" x14ac:dyDescent="0.25">
      <c r="A1098" s="59"/>
      <c r="B1098" s="65"/>
      <c r="C1098" s="66"/>
      <c r="D1098" s="66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</row>
    <row r="1099" spans="1:23" ht="13.2" x14ac:dyDescent="0.25">
      <c r="A1099" s="59"/>
      <c r="B1099" s="65"/>
      <c r="C1099" s="66"/>
      <c r="D1099" s="66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</row>
    <row r="1100" spans="1:23" ht="13.2" x14ac:dyDescent="0.25">
      <c r="A1100" s="59"/>
      <c r="B1100" s="65"/>
      <c r="C1100" s="66"/>
      <c r="D1100" s="66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</row>
    <row r="1101" spans="1:23" ht="13.2" x14ac:dyDescent="0.25">
      <c r="A1101" s="59"/>
      <c r="B1101" s="65"/>
      <c r="C1101" s="66"/>
      <c r="D1101" s="66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</row>
    <row r="1102" spans="1:23" ht="13.2" x14ac:dyDescent="0.25">
      <c r="A1102" s="59"/>
      <c r="B1102" s="65"/>
      <c r="C1102" s="66"/>
      <c r="D1102" s="66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</row>
    <row r="1103" spans="1:23" ht="13.2" x14ac:dyDescent="0.25">
      <c r="A1103" s="59"/>
      <c r="B1103" s="65"/>
      <c r="C1103" s="66"/>
      <c r="D1103" s="66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</row>
    <row r="1104" spans="1:23" ht="13.2" x14ac:dyDescent="0.25">
      <c r="A1104" s="59"/>
      <c r="B1104" s="65"/>
      <c r="C1104" s="66"/>
      <c r="D1104" s="66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</row>
    <row r="1105" spans="1:23" ht="13.2" x14ac:dyDescent="0.25">
      <c r="A1105" s="59"/>
      <c r="B1105" s="65"/>
      <c r="C1105" s="66"/>
      <c r="D1105" s="66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</row>
    <row r="1106" spans="1:23" ht="13.2" x14ac:dyDescent="0.25">
      <c r="A1106" s="59"/>
      <c r="B1106" s="65"/>
      <c r="C1106" s="66"/>
      <c r="D1106" s="66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</row>
    <row r="1107" spans="1:23" ht="13.2" x14ac:dyDescent="0.25">
      <c r="A1107" s="59"/>
      <c r="B1107" s="65"/>
      <c r="C1107" s="66"/>
      <c r="D1107" s="66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</row>
    <row r="1108" spans="1:23" ht="13.2" x14ac:dyDescent="0.25">
      <c r="A1108" s="59"/>
      <c r="B1108" s="65"/>
      <c r="C1108" s="66"/>
      <c r="D1108" s="66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</row>
    <row r="1109" spans="1:23" ht="13.2" x14ac:dyDescent="0.25">
      <c r="A1109" s="59"/>
      <c r="B1109" s="65"/>
      <c r="C1109" s="66"/>
      <c r="D1109" s="66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</row>
    <row r="1110" spans="1:23" ht="13.2" x14ac:dyDescent="0.25">
      <c r="A1110" s="59"/>
      <c r="B1110" s="65"/>
      <c r="C1110" s="66"/>
      <c r="D1110" s="66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</row>
    <row r="1111" spans="1:23" ht="13.2" x14ac:dyDescent="0.25">
      <c r="A1111" s="59"/>
      <c r="B1111" s="65"/>
      <c r="C1111" s="66"/>
      <c r="D1111" s="66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</row>
    <row r="1112" spans="1:23" ht="13.2" x14ac:dyDescent="0.25">
      <c r="A1112" s="59"/>
      <c r="B1112" s="65"/>
      <c r="C1112" s="66"/>
      <c r="D1112" s="66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</row>
    <row r="1113" spans="1:23" ht="13.2" x14ac:dyDescent="0.25">
      <c r="A1113" s="59"/>
      <c r="B1113" s="65"/>
      <c r="C1113" s="66"/>
      <c r="D1113" s="66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</row>
    <row r="1114" spans="1:23" ht="13.2" x14ac:dyDescent="0.25">
      <c r="A1114" s="59"/>
      <c r="B1114" s="65"/>
      <c r="C1114" s="66"/>
      <c r="D1114" s="66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</row>
    <row r="1115" spans="1:23" ht="13.2" x14ac:dyDescent="0.25">
      <c r="A1115" s="59"/>
      <c r="B1115" s="65"/>
      <c r="C1115" s="66"/>
      <c r="D1115" s="66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</row>
    <row r="1116" spans="1:23" ht="13.2" x14ac:dyDescent="0.25">
      <c r="A1116" s="59"/>
      <c r="B1116" s="65"/>
      <c r="C1116" s="66"/>
      <c r="D1116" s="66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</row>
    <row r="1117" spans="1:23" ht="13.2" x14ac:dyDescent="0.25">
      <c r="A1117" s="59"/>
      <c r="B1117" s="65"/>
      <c r="C1117" s="66"/>
      <c r="D1117" s="66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</row>
    <row r="1118" spans="1:23" ht="13.2" x14ac:dyDescent="0.25">
      <c r="A1118" s="59"/>
      <c r="B1118" s="65"/>
      <c r="C1118" s="66"/>
      <c r="D1118" s="66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</row>
    <row r="1119" spans="1:23" ht="13.2" x14ac:dyDescent="0.25">
      <c r="A1119" s="59"/>
      <c r="B1119" s="65"/>
      <c r="C1119" s="66"/>
      <c r="D1119" s="66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</row>
    <row r="1120" spans="1:23" ht="13.2" x14ac:dyDescent="0.25">
      <c r="A1120" s="59"/>
      <c r="B1120" s="65"/>
      <c r="C1120" s="66"/>
      <c r="D1120" s="66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</row>
    <row r="1121" spans="1:23" ht="13.2" x14ac:dyDescent="0.25">
      <c r="A1121" s="59"/>
      <c r="B1121" s="65"/>
      <c r="C1121" s="66"/>
      <c r="D1121" s="66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</row>
    <row r="1122" spans="1:23" ht="13.2" x14ac:dyDescent="0.25">
      <c r="A1122" s="59"/>
      <c r="B1122" s="65"/>
      <c r="C1122" s="66"/>
      <c r="D1122" s="66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</row>
    <row r="1123" spans="1:23" ht="13.2" x14ac:dyDescent="0.25">
      <c r="A1123" s="59"/>
      <c r="B1123" s="65"/>
      <c r="C1123" s="66"/>
      <c r="D1123" s="66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</row>
    <row r="1124" spans="1:23" ht="13.2" x14ac:dyDescent="0.25">
      <c r="A1124" s="59"/>
      <c r="B1124" s="65"/>
      <c r="C1124" s="66"/>
      <c r="D1124" s="66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</row>
    <row r="1125" spans="1:23" ht="13.2" x14ac:dyDescent="0.25">
      <c r="A1125" s="59"/>
      <c r="B1125" s="65"/>
      <c r="C1125" s="66"/>
      <c r="D1125" s="66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</row>
    <row r="1126" spans="1:23" ht="13.2" x14ac:dyDescent="0.25">
      <c r="A1126" s="59"/>
      <c r="B1126" s="65"/>
      <c r="C1126" s="66"/>
      <c r="D1126" s="66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</row>
    <row r="1127" spans="1:23" ht="13.2" x14ac:dyDescent="0.25">
      <c r="A1127" s="59"/>
      <c r="B1127" s="65"/>
      <c r="C1127" s="66"/>
      <c r="D1127" s="66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</row>
    <row r="1128" spans="1:23" ht="13.2" x14ac:dyDescent="0.25">
      <c r="A1128" s="59"/>
      <c r="B1128" s="65"/>
      <c r="C1128" s="66"/>
      <c r="D1128" s="66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</row>
    <row r="1129" spans="1:23" ht="13.2" x14ac:dyDescent="0.25">
      <c r="A1129" s="59"/>
      <c r="B1129" s="65"/>
      <c r="C1129" s="66"/>
      <c r="D1129" s="66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</row>
    <row r="1130" spans="1:23" ht="13.2" x14ac:dyDescent="0.25">
      <c r="A1130" s="59"/>
      <c r="B1130" s="65"/>
      <c r="C1130" s="66"/>
      <c r="D1130" s="66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</row>
    <row r="1131" spans="1:23" ht="13.2" x14ac:dyDescent="0.25">
      <c r="A1131" s="59"/>
      <c r="B1131" s="65"/>
      <c r="C1131" s="66"/>
      <c r="D1131" s="66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</row>
    <row r="1132" spans="1:23" ht="13.2" x14ac:dyDescent="0.25">
      <c r="A1132" s="59"/>
      <c r="B1132" s="65"/>
      <c r="C1132" s="66"/>
      <c r="D1132" s="66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</row>
    <row r="1133" spans="1:23" ht="13.2" x14ac:dyDescent="0.25">
      <c r="A1133" s="59"/>
      <c r="B1133" s="65"/>
      <c r="C1133" s="66"/>
      <c r="D1133" s="66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</row>
    <row r="1134" spans="1:23" ht="13.2" x14ac:dyDescent="0.25">
      <c r="A1134" s="59"/>
      <c r="B1134" s="65"/>
      <c r="C1134" s="66"/>
      <c r="D1134" s="66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</row>
    <row r="1135" spans="1:23" ht="13.2" x14ac:dyDescent="0.25">
      <c r="A1135" s="59"/>
      <c r="B1135" s="65"/>
      <c r="C1135" s="66"/>
      <c r="D1135" s="66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</row>
    <row r="1136" spans="1:23" ht="13.2" x14ac:dyDescent="0.25">
      <c r="A1136" s="59"/>
      <c r="B1136" s="65"/>
      <c r="C1136" s="66"/>
      <c r="D1136" s="66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</row>
    <row r="1137" spans="1:23" ht="13.2" x14ac:dyDescent="0.25">
      <c r="A1137" s="59"/>
      <c r="B1137" s="65"/>
      <c r="C1137" s="66"/>
      <c r="D1137" s="66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</row>
    <row r="1138" spans="1:23" ht="13.2" x14ac:dyDescent="0.25">
      <c r="A1138" s="59"/>
      <c r="B1138" s="65"/>
      <c r="C1138" s="66"/>
      <c r="D1138" s="66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</row>
    <row r="1139" spans="1:23" ht="13.2" x14ac:dyDescent="0.25">
      <c r="A1139" s="59"/>
      <c r="B1139" s="65"/>
      <c r="C1139" s="66"/>
      <c r="D1139" s="66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</row>
    <row r="1140" spans="1:23" ht="13.2" x14ac:dyDescent="0.25">
      <c r="A1140" s="59"/>
      <c r="B1140" s="65"/>
      <c r="C1140" s="66"/>
      <c r="D1140" s="66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</row>
    <row r="1141" spans="1:23" ht="13.2" x14ac:dyDescent="0.25">
      <c r="A1141" s="59"/>
      <c r="B1141" s="65"/>
      <c r="C1141" s="66"/>
      <c r="D1141" s="66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</row>
    <row r="1142" spans="1:23" ht="13.2" x14ac:dyDescent="0.25">
      <c r="A1142" s="59"/>
      <c r="B1142" s="65"/>
      <c r="C1142" s="66"/>
      <c r="D1142" s="66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</row>
    <row r="1143" spans="1:23" ht="13.2" x14ac:dyDescent="0.25">
      <c r="A1143" s="59"/>
      <c r="B1143" s="65"/>
      <c r="C1143" s="66"/>
      <c r="D1143" s="66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</row>
    <row r="1144" spans="1:23" ht="13.2" x14ac:dyDescent="0.25">
      <c r="A1144" s="59"/>
      <c r="B1144" s="65"/>
      <c r="C1144" s="66"/>
      <c r="D1144" s="66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</row>
    <row r="1145" spans="1:23" ht="13.2" x14ac:dyDescent="0.25">
      <c r="A1145" s="59"/>
      <c r="B1145" s="65"/>
      <c r="C1145" s="66"/>
      <c r="D1145" s="66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</row>
    <row r="1146" spans="1:23" ht="13.2" x14ac:dyDescent="0.25">
      <c r="A1146" s="59"/>
      <c r="B1146" s="65"/>
      <c r="C1146" s="66"/>
      <c r="D1146" s="66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</row>
    <row r="1147" spans="1:23" ht="13.2" x14ac:dyDescent="0.25">
      <c r="A1147" s="59"/>
      <c r="B1147" s="65"/>
      <c r="C1147" s="66"/>
      <c r="D1147" s="66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</row>
    <row r="1148" spans="1:23" ht="13.2" x14ac:dyDescent="0.25">
      <c r="A1148" s="59"/>
      <c r="B1148" s="65"/>
      <c r="C1148" s="66"/>
      <c r="D1148" s="66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</row>
    <row r="1149" spans="1:23" ht="13.2" x14ac:dyDescent="0.25">
      <c r="A1149" s="59"/>
      <c r="B1149" s="65"/>
      <c r="C1149" s="66"/>
      <c r="D1149" s="66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</row>
    <row r="1150" spans="1:23" ht="13.2" x14ac:dyDescent="0.25">
      <c r="A1150" s="59"/>
      <c r="B1150" s="65"/>
      <c r="C1150" s="66"/>
      <c r="D1150" s="66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</row>
    <row r="1151" spans="1:23" ht="13.2" x14ac:dyDescent="0.25">
      <c r="A1151" s="59"/>
      <c r="B1151" s="65"/>
      <c r="C1151" s="66"/>
      <c r="D1151" s="66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</row>
    <row r="1152" spans="1:23" ht="13.2" x14ac:dyDescent="0.25">
      <c r="A1152" s="59"/>
      <c r="B1152" s="65"/>
      <c r="C1152" s="66"/>
      <c r="D1152" s="66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</row>
    <row r="1153" spans="1:23" ht="13.2" x14ac:dyDescent="0.25">
      <c r="A1153" s="59"/>
      <c r="B1153" s="65"/>
      <c r="C1153" s="66"/>
      <c r="D1153" s="66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</row>
    <row r="1154" spans="1:23" ht="13.2" x14ac:dyDescent="0.25">
      <c r="A1154" s="59"/>
      <c r="B1154" s="65"/>
      <c r="C1154" s="66"/>
      <c r="D1154" s="66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</row>
    <row r="1155" spans="1:23" ht="13.2" x14ac:dyDescent="0.25">
      <c r="A1155" s="59"/>
      <c r="B1155" s="65"/>
      <c r="C1155" s="66"/>
      <c r="D1155" s="66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</row>
    <row r="1156" spans="1:23" ht="13.2" x14ac:dyDescent="0.25">
      <c r="A1156" s="59"/>
      <c r="B1156" s="65"/>
      <c r="C1156" s="66"/>
      <c r="D1156" s="66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</row>
    <row r="1157" spans="1:23" ht="13.2" x14ac:dyDescent="0.25">
      <c r="A1157" s="59"/>
      <c r="B1157" s="65"/>
      <c r="C1157" s="66"/>
      <c r="D1157" s="66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</row>
    <row r="1158" spans="1:23" ht="13.2" x14ac:dyDescent="0.25">
      <c r="A1158" s="59"/>
      <c r="B1158" s="65"/>
      <c r="C1158" s="66"/>
      <c r="D1158" s="66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</row>
    <row r="1159" spans="1:23" ht="13.2" x14ac:dyDescent="0.25">
      <c r="A1159" s="59"/>
      <c r="B1159" s="65"/>
      <c r="C1159" s="66"/>
      <c r="D1159" s="66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</row>
    <row r="1160" spans="1:23" ht="13.2" x14ac:dyDescent="0.25">
      <c r="A1160" s="59"/>
      <c r="B1160" s="65"/>
      <c r="C1160" s="66"/>
      <c r="D1160" s="66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</row>
    <row r="1161" spans="1:23" ht="13.2" x14ac:dyDescent="0.25">
      <c r="A1161" s="59"/>
      <c r="B1161" s="65"/>
      <c r="C1161" s="66"/>
      <c r="D1161" s="66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</row>
    <row r="1162" spans="1:23" ht="13.2" x14ac:dyDescent="0.25">
      <c r="A1162" s="59"/>
      <c r="B1162" s="65"/>
      <c r="C1162" s="66"/>
      <c r="D1162" s="66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</row>
    <row r="1163" spans="1:23" ht="13.2" x14ac:dyDescent="0.25">
      <c r="A1163" s="59"/>
      <c r="B1163" s="65"/>
      <c r="C1163" s="66"/>
      <c r="D1163" s="66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</row>
    <row r="1164" spans="1:23" ht="13.2" x14ac:dyDescent="0.25">
      <c r="A1164" s="59"/>
      <c r="B1164" s="65"/>
      <c r="C1164" s="66"/>
      <c r="D1164" s="66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</row>
    <row r="1165" spans="1:23" ht="13.2" x14ac:dyDescent="0.25">
      <c r="A1165" s="59"/>
      <c r="B1165" s="65"/>
      <c r="C1165" s="66"/>
      <c r="D1165" s="66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</row>
    <row r="1166" spans="1:23" ht="13.2" x14ac:dyDescent="0.25">
      <c r="A1166" s="59"/>
      <c r="B1166" s="65"/>
      <c r="C1166" s="66"/>
      <c r="D1166" s="66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</row>
    <row r="1167" spans="1:23" ht="13.2" x14ac:dyDescent="0.25">
      <c r="A1167" s="59"/>
      <c r="B1167" s="65"/>
      <c r="C1167" s="66"/>
      <c r="D1167" s="66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</row>
    <row r="1168" spans="1:23" ht="13.2" x14ac:dyDescent="0.25">
      <c r="A1168" s="59"/>
      <c r="B1168" s="65"/>
      <c r="C1168" s="66"/>
      <c r="D1168" s="66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</row>
    <row r="1169" spans="1:23" ht="13.2" x14ac:dyDescent="0.25">
      <c r="A1169" s="59"/>
      <c r="B1169" s="65"/>
      <c r="C1169" s="66"/>
      <c r="D1169" s="66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</row>
    <row r="1170" spans="1:23" ht="13.2" x14ac:dyDescent="0.25">
      <c r="A1170" s="59"/>
      <c r="B1170" s="65"/>
      <c r="C1170" s="66"/>
      <c r="D1170" s="66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</row>
    <row r="1171" spans="1:23" ht="13.2" x14ac:dyDescent="0.25">
      <c r="A1171" s="59"/>
      <c r="B1171" s="65"/>
      <c r="C1171" s="66"/>
      <c r="D1171" s="66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</row>
    <row r="1172" spans="1:23" ht="13.2" x14ac:dyDescent="0.25">
      <c r="A1172" s="59"/>
      <c r="B1172" s="65"/>
      <c r="C1172" s="66"/>
      <c r="D1172" s="66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</row>
    <row r="1173" spans="1:23" ht="13.2" x14ac:dyDescent="0.25">
      <c r="A1173" s="59"/>
      <c r="B1173" s="65"/>
      <c r="C1173" s="66"/>
      <c r="D1173" s="66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</row>
    <row r="1174" spans="1:23" ht="13.2" x14ac:dyDescent="0.25">
      <c r="A1174" s="59"/>
      <c r="B1174" s="65"/>
      <c r="C1174" s="66"/>
      <c r="D1174" s="66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</row>
    <row r="1175" spans="1:23" ht="13.2" x14ac:dyDescent="0.25">
      <c r="A1175" s="59"/>
      <c r="B1175" s="65"/>
      <c r="C1175" s="66"/>
      <c r="D1175" s="66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</row>
    <row r="1176" spans="1:23" ht="13.2" x14ac:dyDescent="0.25">
      <c r="A1176" s="59"/>
      <c r="B1176" s="65"/>
      <c r="C1176" s="66"/>
      <c r="D1176" s="66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</row>
    <row r="1177" spans="1:23" ht="13.2" x14ac:dyDescent="0.25">
      <c r="A1177" s="59"/>
      <c r="B1177" s="65"/>
      <c r="C1177" s="66"/>
      <c r="D1177" s="66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</row>
    <row r="1178" spans="1:23" ht="13.2" x14ac:dyDescent="0.25">
      <c r="A1178" s="59"/>
      <c r="B1178" s="65"/>
      <c r="C1178" s="66"/>
      <c r="D1178" s="66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</row>
    <row r="1179" spans="1:23" ht="13.2" x14ac:dyDescent="0.25">
      <c r="A1179" s="59"/>
      <c r="B1179" s="65"/>
      <c r="C1179" s="66"/>
      <c r="D1179" s="66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</row>
    <row r="1180" spans="1:23" ht="13.2" x14ac:dyDescent="0.25">
      <c r="A1180" s="59"/>
      <c r="B1180" s="65"/>
      <c r="C1180" s="66"/>
      <c r="D1180" s="66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</row>
    <row r="1181" spans="1:23" ht="13.2" x14ac:dyDescent="0.25">
      <c r="A1181" s="59"/>
      <c r="B1181" s="65"/>
      <c r="C1181" s="66"/>
      <c r="D1181" s="66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</row>
    <row r="1182" spans="1:23" ht="13.2" x14ac:dyDescent="0.25">
      <c r="A1182" s="59"/>
      <c r="B1182" s="65"/>
      <c r="C1182" s="66"/>
      <c r="D1182" s="66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</row>
    <row r="1183" spans="1:23" ht="13.2" x14ac:dyDescent="0.25">
      <c r="A1183" s="59"/>
      <c r="B1183" s="65"/>
      <c r="C1183" s="66"/>
      <c r="D1183" s="66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</row>
    <row r="1184" spans="1:23" ht="13.2" x14ac:dyDescent="0.25">
      <c r="A1184" s="59"/>
      <c r="B1184" s="65"/>
      <c r="C1184" s="66"/>
      <c r="D1184" s="66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</row>
    <row r="1185" spans="1:23" ht="13.2" x14ac:dyDescent="0.25">
      <c r="A1185" s="59"/>
      <c r="B1185" s="65"/>
      <c r="C1185" s="66"/>
      <c r="D1185" s="66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</row>
    <row r="1186" spans="1:23" ht="13.2" x14ac:dyDescent="0.25">
      <c r="A1186" s="59"/>
      <c r="B1186" s="65"/>
      <c r="C1186" s="66"/>
      <c r="D1186" s="66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</row>
    <row r="1187" spans="1:23" ht="13.2" x14ac:dyDescent="0.25">
      <c r="A1187" s="59"/>
      <c r="B1187" s="65"/>
      <c r="C1187" s="66"/>
      <c r="D1187" s="66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</row>
    <row r="1188" spans="1:23" ht="13.2" x14ac:dyDescent="0.25">
      <c r="A1188" s="59"/>
      <c r="B1188" s="65"/>
      <c r="C1188" s="66"/>
      <c r="D1188" s="66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</row>
    <row r="1189" spans="1:23" ht="13.2" x14ac:dyDescent="0.25">
      <c r="A1189" s="59"/>
      <c r="B1189" s="65"/>
      <c r="C1189" s="66"/>
      <c r="D1189" s="66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</row>
    <row r="1190" spans="1:23" ht="13.2" x14ac:dyDescent="0.25">
      <c r="A1190" s="59"/>
      <c r="B1190" s="65"/>
      <c r="C1190" s="66"/>
      <c r="D1190" s="66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</row>
    <row r="1191" spans="1:23" ht="13.2" x14ac:dyDescent="0.25">
      <c r="A1191" s="59"/>
      <c r="B1191" s="65"/>
      <c r="C1191" s="66"/>
      <c r="D1191" s="66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</row>
    <row r="1192" spans="1:23" ht="13.2" x14ac:dyDescent="0.25">
      <c r="A1192" s="59"/>
      <c r="B1192" s="65"/>
      <c r="C1192" s="66"/>
      <c r="D1192" s="66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</row>
    <row r="1193" spans="1:23" ht="13.2" x14ac:dyDescent="0.25">
      <c r="A1193" s="59"/>
      <c r="B1193" s="65"/>
      <c r="C1193" s="66"/>
      <c r="D1193" s="66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</row>
    <row r="1194" spans="1:23" ht="13.2" x14ac:dyDescent="0.25">
      <c r="A1194" s="59"/>
      <c r="B1194" s="65"/>
      <c r="C1194" s="66"/>
      <c r="D1194" s="66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</row>
    <row r="1195" spans="1:23" ht="13.2" x14ac:dyDescent="0.25">
      <c r="A1195" s="59"/>
      <c r="B1195" s="65"/>
      <c r="C1195" s="66"/>
      <c r="D1195" s="66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</row>
    <row r="1196" spans="1:23" ht="13.2" x14ac:dyDescent="0.25">
      <c r="A1196" s="59"/>
      <c r="B1196" s="65"/>
      <c r="C1196" s="66"/>
      <c r="D1196" s="66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</row>
    <row r="1197" spans="1:23" ht="13.2" x14ac:dyDescent="0.25">
      <c r="A1197" s="59"/>
      <c r="B1197" s="65"/>
      <c r="C1197" s="66"/>
      <c r="D1197" s="66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spans="1:23" ht="13.2" x14ac:dyDescent="0.25">
      <c r="A1198" s="59"/>
      <c r="B1198" s="65"/>
      <c r="C1198" s="66"/>
      <c r="D1198" s="66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</row>
    <row r="1199" spans="1:23" ht="13.2" x14ac:dyDescent="0.25">
      <c r="A1199" s="59"/>
      <c r="B1199" s="65"/>
      <c r="C1199" s="66"/>
      <c r="D1199" s="66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</row>
    <row r="1200" spans="1:23" ht="13.2" x14ac:dyDescent="0.25">
      <c r="A1200" s="59"/>
      <c r="B1200" s="65"/>
      <c r="C1200" s="66"/>
      <c r="D1200" s="66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</row>
    <row r="1201" spans="1:23" ht="13.2" x14ac:dyDescent="0.25">
      <c r="A1201" s="59"/>
      <c r="B1201" s="65"/>
      <c r="C1201" s="66"/>
      <c r="D1201" s="66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</row>
    <row r="1202" spans="1:23" ht="13.2" x14ac:dyDescent="0.25">
      <c r="A1202" s="59"/>
      <c r="B1202" s="65"/>
      <c r="C1202" s="66"/>
      <c r="D1202" s="66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</row>
    <row r="1203" spans="1:23" ht="13.2" x14ac:dyDescent="0.25">
      <c r="A1203" s="59"/>
      <c r="B1203" s="65"/>
      <c r="C1203" s="66"/>
      <c r="D1203" s="66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</row>
    <row r="1204" spans="1:23" ht="13.2" x14ac:dyDescent="0.25">
      <c r="A1204" s="59"/>
      <c r="B1204" s="65"/>
      <c r="C1204" s="66"/>
      <c r="D1204" s="66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</row>
    <row r="1205" spans="1:23" ht="13.2" x14ac:dyDescent="0.25">
      <c r="A1205" s="59"/>
      <c r="B1205" s="65"/>
      <c r="C1205" s="66"/>
      <c r="D1205" s="66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</row>
    <row r="1206" spans="1:23" ht="13.2" x14ac:dyDescent="0.25">
      <c r="A1206" s="59"/>
      <c r="B1206" s="65"/>
      <c r="C1206" s="66"/>
      <c r="D1206" s="66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</row>
    <row r="1207" spans="1:23" ht="13.2" x14ac:dyDescent="0.25">
      <c r="A1207" s="59"/>
      <c r="B1207" s="65"/>
      <c r="C1207" s="66"/>
      <c r="D1207" s="66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</row>
    <row r="1208" spans="1:23" ht="13.2" x14ac:dyDescent="0.25">
      <c r="A1208" s="59"/>
      <c r="B1208" s="65"/>
      <c r="C1208" s="66"/>
      <c r="D1208" s="66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</row>
    <row r="1209" spans="1:23" ht="13.2" x14ac:dyDescent="0.25">
      <c r="A1209" s="59"/>
      <c r="B1209" s="65"/>
      <c r="C1209" s="66"/>
      <c r="D1209" s="66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</row>
    <row r="1210" spans="1:23" ht="13.2" x14ac:dyDescent="0.25">
      <c r="A1210" s="59"/>
      <c r="B1210" s="65"/>
      <c r="C1210" s="66"/>
      <c r="D1210" s="66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</row>
    <row r="1211" spans="1:23" ht="13.2" x14ac:dyDescent="0.25">
      <c r="A1211" s="59"/>
      <c r="B1211" s="65"/>
      <c r="C1211" s="66"/>
      <c r="D1211" s="66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</row>
    <row r="1212" spans="1:23" ht="13.2" x14ac:dyDescent="0.25">
      <c r="A1212" s="59"/>
      <c r="B1212" s="65"/>
      <c r="C1212" s="66"/>
      <c r="D1212" s="66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</row>
    <row r="1213" spans="1:23" ht="13.2" x14ac:dyDescent="0.25">
      <c r="A1213" s="59"/>
      <c r="B1213" s="65"/>
      <c r="C1213" s="66"/>
      <c r="D1213" s="66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</row>
    <row r="1214" spans="1:23" ht="13.2" x14ac:dyDescent="0.25">
      <c r="A1214" s="59"/>
      <c r="B1214" s="65"/>
      <c r="C1214" s="66"/>
      <c r="D1214" s="66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</row>
    <row r="1215" spans="1:23" ht="13.2" x14ac:dyDescent="0.25">
      <c r="A1215" s="59"/>
      <c r="B1215" s="65"/>
      <c r="C1215" s="66"/>
      <c r="D1215" s="66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</row>
    <row r="1216" spans="1:23" ht="13.2" x14ac:dyDescent="0.25">
      <c r="A1216" s="59"/>
      <c r="B1216" s="65"/>
      <c r="C1216" s="66"/>
      <c r="D1216" s="66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</row>
    <row r="1217" spans="1:23" ht="13.2" x14ac:dyDescent="0.25">
      <c r="A1217" s="59"/>
      <c r="B1217" s="65"/>
      <c r="C1217" s="66"/>
      <c r="D1217" s="66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</row>
    <row r="1218" spans="1:23" ht="13.2" x14ac:dyDescent="0.25">
      <c r="A1218" s="59"/>
      <c r="B1218" s="65"/>
      <c r="C1218" s="66"/>
      <c r="D1218" s="66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</row>
    <row r="1219" spans="1:23" ht="13.2" x14ac:dyDescent="0.25">
      <c r="A1219" s="59"/>
      <c r="B1219" s="65"/>
      <c r="C1219" s="66"/>
      <c r="D1219" s="66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</row>
    <row r="1220" spans="1:23" ht="13.2" x14ac:dyDescent="0.25">
      <c r="A1220" s="59"/>
      <c r="B1220" s="65"/>
      <c r="C1220" s="66"/>
      <c r="D1220" s="66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</row>
    <row r="1221" spans="1:23" ht="13.2" x14ac:dyDescent="0.25">
      <c r="A1221" s="59"/>
      <c r="B1221" s="65"/>
      <c r="C1221" s="66"/>
      <c r="D1221" s="66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</row>
    <row r="1222" spans="1:23" ht="13.2" x14ac:dyDescent="0.25">
      <c r="A1222" s="59"/>
      <c r="B1222" s="65"/>
      <c r="C1222" s="66"/>
      <c r="D1222" s="66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</row>
    <row r="1223" spans="1:23" ht="13.2" x14ac:dyDescent="0.25">
      <c r="A1223" s="59"/>
      <c r="B1223" s="65"/>
      <c r="C1223" s="66"/>
      <c r="D1223" s="66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</row>
    <row r="1224" spans="1:23" ht="13.2" x14ac:dyDescent="0.25">
      <c r="A1224" s="59"/>
      <c r="B1224" s="65"/>
      <c r="C1224" s="66"/>
      <c r="D1224" s="66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</row>
    <row r="1225" spans="1:23" ht="13.2" x14ac:dyDescent="0.25">
      <c r="A1225" s="59"/>
      <c r="B1225" s="65"/>
      <c r="C1225" s="66"/>
      <c r="D1225" s="66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</row>
    <row r="1226" spans="1:23" ht="13.2" x14ac:dyDescent="0.25">
      <c r="A1226" s="59"/>
      <c r="B1226" s="65"/>
      <c r="C1226" s="66"/>
      <c r="D1226" s="66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</row>
    <row r="1227" spans="1:23" ht="13.2" x14ac:dyDescent="0.25">
      <c r="A1227" s="59"/>
      <c r="B1227" s="65"/>
      <c r="C1227" s="66"/>
      <c r="D1227" s="66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</row>
    <row r="1228" spans="1:23" ht="13.2" x14ac:dyDescent="0.25">
      <c r="A1228" s="59"/>
      <c r="B1228" s="65"/>
      <c r="C1228" s="66"/>
      <c r="D1228" s="66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</row>
    <row r="1229" spans="1:23" ht="13.2" x14ac:dyDescent="0.25">
      <c r="A1229" s="59"/>
      <c r="B1229" s="65"/>
      <c r="C1229" s="66"/>
      <c r="D1229" s="66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</row>
    <row r="1230" spans="1:23" ht="13.2" x14ac:dyDescent="0.25">
      <c r="A1230" s="59"/>
      <c r="B1230" s="65"/>
      <c r="C1230" s="66"/>
      <c r="D1230" s="66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</row>
    <row r="1231" spans="1:23" ht="13.2" x14ac:dyDescent="0.25">
      <c r="A1231" s="59"/>
      <c r="B1231" s="65"/>
      <c r="C1231" s="66"/>
      <c r="D1231" s="66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</row>
    <row r="1232" spans="1:23" ht="13.2" x14ac:dyDescent="0.25">
      <c r="A1232" s="59"/>
      <c r="B1232" s="65"/>
      <c r="C1232" s="66"/>
      <c r="D1232" s="66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spans="1:23" ht="13.2" x14ac:dyDescent="0.25">
      <c r="A1233" s="59"/>
      <c r="B1233" s="65"/>
      <c r="C1233" s="66"/>
      <c r="D1233" s="66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</row>
    <row r="1234" spans="1:23" ht="13.2" x14ac:dyDescent="0.25">
      <c r="A1234" s="59"/>
      <c r="B1234" s="65"/>
      <c r="C1234" s="66"/>
      <c r="D1234" s="66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</row>
    <row r="1235" spans="1:23" ht="13.2" x14ac:dyDescent="0.25">
      <c r="A1235" s="59"/>
      <c r="B1235" s="65"/>
      <c r="C1235" s="66"/>
      <c r="D1235" s="66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</row>
    <row r="1236" spans="1:23" ht="13.2" x14ac:dyDescent="0.25">
      <c r="A1236" s="59"/>
      <c r="B1236" s="65"/>
      <c r="C1236" s="66"/>
      <c r="D1236" s="66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</row>
    <row r="1237" spans="1:23" ht="13.2" x14ac:dyDescent="0.25">
      <c r="A1237" s="59"/>
      <c r="B1237" s="65"/>
      <c r="C1237" s="66"/>
      <c r="D1237" s="66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</row>
    <row r="1238" spans="1:23" ht="13.2" x14ac:dyDescent="0.25">
      <c r="A1238" s="59"/>
      <c r="B1238" s="65"/>
      <c r="C1238" s="66"/>
      <c r="D1238" s="66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</row>
    <row r="1239" spans="1:23" ht="13.2" x14ac:dyDescent="0.25">
      <c r="A1239" s="59"/>
      <c r="B1239" s="65"/>
      <c r="C1239" s="66"/>
      <c r="D1239" s="66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</row>
    <row r="1240" spans="1:23" ht="13.2" x14ac:dyDescent="0.25">
      <c r="A1240" s="59"/>
      <c r="B1240" s="65"/>
      <c r="C1240" s="66"/>
      <c r="D1240" s="66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</row>
    <row r="1241" spans="1:23" ht="13.2" x14ac:dyDescent="0.25">
      <c r="A1241" s="59"/>
      <c r="B1241" s="65"/>
      <c r="C1241" s="66"/>
      <c r="D1241" s="66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</row>
    <row r="1242" spans="1:23" ht="13.2" x14ac:dyDescent="0.25">
      <c r="A1242" s="59"/>
      <c r="B1242" s="65"/>
      <c r="C1242" s="66"/>
      <c r="D1242" s="66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</row>
    <row r="1243" spans="1:23" ht="13.2" x14ac:dyDescent="0.25">
      <c r="A1243" s="59"/>
      <c r="B1243" s="65"/>
      <c r="C1243" s="66"/>
      <c r="D1243" s="66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</row>
    <row r="1244" spans="1:23" ht="13.2" x14ac:dyDescent="0.25">
      <c r="A1244" s="59"/>
      <c r="B1244" s="65"/>
      <c r="C1244" s="66"/>
      <c r="D1244" s="66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</row>
    <row r="1245" spans="1:23" ht="13.2" x14ac:dyDescent="0.25">
      <c r="A1245" s="59"/>
      <c r="B1245" s="65"/>
      <c r="C1245" s="66"/>
      <c r="D1245" s="66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</row>
    <row r="1246" spans="1:23" ht="13.2" x14ac:dyDescent="0.25">
      <c r="A1246" s="59"/>
      <c r="B1246" s="65"/>
      <c r="C1246" s="66"/>
      <c r="D1246" s="66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</row>
    <row r="1247" spans="1:23" ht="13.2" x14ac:dyDescent="0.25">
      <c r="A1247" s="59"/>
      <c r="B1247" s="65"/>
      <c r="C1247" s="66"/>
      <c r="D1247" s="66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</row>
    <row r="1248" spans="1:23" ht="13.2" x14ac:dyDescent="0.25">
      <c r="A1248" s="59"/>
      <c r="B1248" s="65"/>
      <c r="C1248" s="66"/>
      <c r="D1248" s="66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</row>
    <row r="1249" spans="1:23" ht="13.2" x14ac:dyDescent="0.25">
      <c r="A1249" s="59"/>
      <c r="B1249" s="65"/>
      <c r="C1249" s="66"/>
      <c r="D1249" s="66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</row>
    <row r="1250" spans="1:23" ht="13.2" x14ac:dyDescent="0.25">
      <c r="A1250" s="59"/>
      <c r="B1250" s="65"/>
      <c r="C1250" s="66"/>
      <c r="D1250" s="66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</row>
    <row r="1251" spans="1:23" ht="13.2" x14ac:dyDescent="0.25">
      <c r="A1251" s="59"/>
      <c r="B1251" s="65"/>
      <c r="C1251" s="66"/>
      <c r="D1251" s="66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</row>
    <row r="1252" spans="1:23" ht="13.2" x14ac:dyDescent="0.25">
      <c r="A1252" s="59"/>
      <c r="B1252" s="65"/>
      <c r="C1252" s="66"/>
      <c r="D1252" s="66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</row>
    <row r="1253" spans="1:23" ht="13.2" x14ac:dyDescent="0.25">
      <c r="A1253" s="59"/>
      <c r="B1253" s="65"/>
      <c r="C1253" s="66"/>
      <c r="D1253" s="66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</row>
    <row r="1254" spans="1:23" ht="13.2" x14ac:dyDescent="0.25">
      <c r="A1254" s="59"/>
      <c r="B1254" s="65"/>
      <c r="C1254" s="66"/>
      <c r="D1254" s="66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</row>
    <row r="1255" spans="1:23" ht="13.2" x14ac:dyDescent="0.25">
      <c r="A1255" s="59"/>
      <c r="B1255" s="65"/>
      <c r="C1255" s="66"/>
      <c r="D1255" s="66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</row>
    <row r="1256" spans="1:23" ht="13.2" x14ac:dyDescent="0.25">
      <c r="A1256" s="59"/>
      <c r="B1256" s="65"/>
      <c r="C1256" s="66"/>
      <c r="D1256" s="66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</row>
    <row r="1257" spans="1:23" ht="13.2" x14ac:dyDescent="0.25">
      <c r="A1257" s="59"/>
      <c r="B1257" s="65"/>
      <c r="C1257" s="66"/>
      <c r="D1257" s="66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</row>
    <row r="1258" spans="1:23" ht="13.2" x14ac:dyDescent="0.25">
      <c r="A1258" s="59"/>
      <c r="B1258" s="65"/>
      <c r="C1258" s="66"/>
      <c r="D1258" s="66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</row>
    <row r="1259" spans="1:23" ht="13.2" x14ac:dyDescent="0.25">
      <c r="A1259" s="59"/>
      <c r="B1259" s="65"/>
      <c r="C1259" s="66"/>
      <c r="D1259" s="66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</row>
    <row r="1260" spans="1:23" ht="13.2" x14ac:dyDescent="0.25">
      <c r="A1260" s="59"/>
      <c r="B1260" s="65"/>
      <c r="C1260" s="66"/>
      <c r="D1260" s="66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</row>
    <row r="1261" spans="1:23" ht="13.2" x14ac:dyDescent="0.25">
      <c r="A1261" s="59"/>
      <c r="B1261" s="65"/>
      <c r="C1261" s="66"/>
      <c r="D1261" s="66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</row>
    <row r="1262" spans="1:23" ht="13.2" x14ac:dyDescent="0.25">
      <c r="A1262" s="59"/>
      <c r="B1262" s="65"/>
      <c r="C1262" s="66"/>
      <c r="D1262" s="66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</row>
    <row r="1263" spans="1:23" ht="13.2" x14ac:dyDescent="0.25">
      <c r="A1263" s="59"/>
      <c r="B1263" s="65"/>
      <c r="C1263" s="66"/>
      <c r="D1263" s="66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</row>
    <row r="1264" spans="1:23" ht="13.2" x14ac:dyDescent="0.25">
      <c r="A1264" s="59"/>
      <c r="B1264" s="65"/>
      <c r="C1264" s="66"/>
      <c r="D1264" s="66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</row>
    <row r="1265" spans="1:23" ht="13.2" x14ac:dyDescent="0.25">
      <c r="A1265" s="59"/>
      <c r="B1265" s="65"/>
      <c r="C1265" s="66"/>
      <c r="D1265" s="66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</row>
    <row r="1266" spans="1:23" ht="13.2" x14ac:dyDescent="0.25">
      <c r="A1266" s="59"/>
      <c r="B1266" s="65"/>
      <c r="C1266" s="66"/>
      <c r="D1266" s="66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</row>
    <row r="1267" spans="1:23" ht="13.2" x14ac:dyDescent="0.25">
      <c r="A1267" s="59"/>
      <c r="B1267" s="65"/>
      <c r="C1267" s="66"/>
      <c r="D1267" s="66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</row>
    <row r="1268" spans="1:23" ht="13.2" x14ac:dyDescent="0.25">
      <c r="A1268" s="59"/>
      <c r="B1268" s="65"/>
      <c r="C1268" s="66"/>
      <c r="D1268" s="66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</row>
    <row r="1269" spans="1:23" ht="13.2" x14ac:dyDescent="0.25">
      <c r="A1269" s="59"/>
      <c r="B1269" s="65"/>
      <c r="C1269" s="66"/>
      <c r="D1269" s="66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</row>
    <row r="1270" spans="1:23" ht="13.2" x14ac:dyDescent="0.25">
      <c r="A1270" s="59"/>
      <c r="B1270" s="65"/>
      <c r="C1270" s="66"/>
      <c r="D1270" s="66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</row>
    <row r="1271" spans="1:23" ht="13.2" x14ac:dyDescent="0.25">
      <c r="A1271" s="59"/>
      <c r="B1271" s="65"/>
      <c r="C1271" s="66"/>
      <c r="D1271" s="66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</row>
    <row r="1272" spans="1:23" ht="13.2" x14ac:dyDescent="0.25">
      <c r="A1272" s="59"/>
      <c r="B1272" s="65"/>
      <c r="C1272" s="66"/>
      <c r="D1272" s="66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</row>
    <row r="1273" spans="1:23" ht="13.2" x14ac:dyDescent="0.25">
      <c r="A1273" s="59"/>
      <c r="B1273" s="65"/>
      <c r="C1273" s="66"/>
      <c r="D1273" s="66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</row>
    <row r="1274" spans="1:23" ht="13.2" x14ac:dyDescent="0.25">
      <c r="A1274" s="59"/>
      <c r="B1274" s="65"/>
      <c r="C1274" s="66"/>
      <c r="D1274" s="66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</row>
    <row r="1275" spans="1:23" ht="13.2" x14ac:dyDescent="0.25">
      <c r="A1275" s="59"/>
      <c r="B1275" s="65"/>
      <c r="C1275" s="66"/>
      <c r="D1275" s="66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</row>
    <row r="1276" spans="1:23" ht="13.2" x14ac:dyDescent="0.25">
      <c r="A1276" s="59"/>
      <c r="B1276" s="65"/>
      <c r="C1276" s="66"/>
      <c r="D1276" s="66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</row>
    <row r="1277" spans="1:23" ht="13.2" x14ac:dyDescent="0.25">
      <c r="A1277" s="59"/>
      <c r="B1277" s="65"/>
      <c r="C1277" s="66"/>
      <c r="D1277" s="66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</row>
    <row r="1278" spans="1:23" ht="13.2" x14ac:dyDescent="0.25">
      <c r="A1278" s="59"/>
      <c r="B1278" s="65"/>
      <c r="C1278" s="66"/>
      <c r="D1278" s="66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</row>
    <row r="1279" spans="1:23" ht="13.2" x14ac:dyDescent="0.25">
      <c r="A1279" s="59"/>
      <c r="B1279" s="65"/>
      <c r="C1279" s="66"/>
      <c r="D1279" s="66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</row>
    <row r="1280" spans="1:23" ht="13.2" x14ac:dyDescent="0.25">
      <c r="A1280" s="59"/>
      <c r="B1280" s="65"/>
      <c r="C1280" s="66"/>
      <c r="D1280" s="66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</row>
    <row r="1281" spans="1:23" ht="13.2" x14ac:dyDescent="0.25">
      <c r="A1281" s="59"/>
      <c r="B1281" s="65"/>
      <c r="C1281" s="66"/>
      <c r="D1281" s="66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</row>
    <row r="1282" spans="1:23" ht="13.2" x14ac:dyDescent="0.25">
      <c r="A1282" s="59"/>
      <c r="B1282" s="65"/>
      <c r="C1282" s="66"/>
      <c r="D1282" s="66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</row>
    <row r="1283" spans="1:23" ht="13.2" x14ac:dyDescent="0.25">
      <c r="A1283" s="59"/>
      <c r="B1283" s="65"/>
      <c r="C1283" s="66"/>
      <c r="D1283" s="66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</row>
    <row r="1284" spans="1:23" ht="13.2" x14ac:dyDescent="0.25">
      <c r="A1284" s="59"/>
      <c r="B1284" s="65"/>
      <c r="C1284" s="66"/>
      <c r="D1284" s="66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</row>
    <row r="1285" spans="1:23" ht="13.2" x14ac:dyDescent="0.25">
      <c r="A1285" s="59"/>
      <c r="B1285" s="65"/>
      <c r="C1285" s="66"/>
      <c r="D1285" s="66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</row>
    <row r="1286" spans="1:23" ht="13.2" x14ac:dyDescent="0.25">
      <c r="A1286" s="59"/>
      <c r="B1286" s="65"/>
      <c r="C1286" s="66"/>
      <c r="D1286" s="66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</row>
    <row r="1287" spans="1:23" ht="13.2" x14ac:dyDescent="0.25">
      <c r="A1287" s="59"/>
      <c r="B1287" s="65"/>
      <c r="C1287" s="66"/>
      <c r="D1287" s="66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</row>
    <row r="1288" spans="1:23" ht="13.2" x14ac:dyDescent="0.25">
      <c r="A1288" s="59"/>
      <c r="B1288" s="65"/>
      <c r="C1288" s="66"/>
      <c r="D1288" s="66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</row>
    <row r="1289" spans="1:23" ht="13.2" x14ac:dyDescent="0.25">
      <c r="A1289" s="59"/>
      <c r="B1289" s="65"/>
      <c r="C1289" s="66"/>
      <c r="D1289" s="66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</row>
    <row r="1290" spans="1:23" ht="13.2" x14ac:dyDescent="0.25">
      <c r="A1290" s="59"/>
      <c r="B1290" s="65"/>
      <c r="C1290" s="66"/>
      <c r="D1290" s="66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</row>
    <row r="1291" spans="1:23" ht="13.2" x14ac:dyDescent="0.25">
      <c r="A1291" s="59"/>
      <c r="B1291" s="65"/>
      <c r="C1291" s="66"/>
      <c r="D1291" s="66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</row>
    <row r="1292" spans="1:23" ht="13.2" x14ac:dyDescent="0.25">
      <c r="A1292" s="59"/>
      <c r="B1292" s="65"/>
      <c r="C1292" s="66"/>
      <c r="D1292" s="66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</row>
    <row r="1293" spans="1:23" ht="13.2" x14ac:dyDescent="0.25">
      <c r="A1293" s="59"/>
      <c r="B1293" s="65"/>
      <c r="C1293" s="66"/>
      <c r="D1293" s="66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</row>
    <row r="1294" spans="1:23" ht="13.2" x14ac:dyDescent="0.25">
      <c r="A1294" s="59"/>
      <c r="B1294" s="65"/>
      <c r="C1294" s="66"/>
      <c r="D1294" s="66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</row>
    <row r="1295" spans="1:23" ht="13.2" x14ac:dyDescent="0.25">
      <c r="A1295" s="59"/>
      <c r="B1295" s="65"/>
      <c r="C1295" s="66"/>
      <c r="D1295" s="66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</row>
    <row r="1296" spans="1:23" ht="13.2" x14ac:dyDescent="0.25">
      <c r="A1296" s="59"/>
      <c r="B1296" s="65"/>
      <c r="C1296" s="66"/>
      <c r="D1296" s="66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</row>
    <row r="1297" spans="1:23" ht="13.2" x14ac:dyDescent="0.25">
      <c r="A1297" s="59"/>
      <c r="B1297" s="65"/>
      <c r="C1297" s="66"/>
      <c r="D1297" s="66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</row>
    <row r="1298" spans="1:23" ht="13.2" x14ac:dyDescent="0.25">
      <c r="A1298" s="59"/>
      <c r="B1298" s="65"/>
      <c r="C1298" s="66"/>
      <c r="D1298" s="66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</row>
    <row r="1299" spans="1:23" ht="13.2" x14ac:dyDescent="0.25">
      <c r="A1299" s="59"/>
      <c r="B1299" s="65"/>
      <c r="C1299" s="66"/>
      <c r="D1299" s="66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</row>
    <row r="1300" spans="1:23" ht="13.2" x14ac:dyDescent="0.25">
      <c r="A1300" s="59"/>
      <c r="B1300" s="65"/>
      <c r="C1300" s="66"/>
      <c r="D1300" s="66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</row>
    <row r="1301" spans="1:23" ht="13.2" x14ac:dyDescent="0.25">
      <c r="A1301" s="59"/>
      <c r="B1301" s="65"/>
      <c r="C1301" s="66"/>
      <c r="D1301" s="66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</row>
    <row r="1302" spans="1:23" ht="13.2" x14ac:dyDescent="0.25">
      <c r="A1302" s="59"/>
      <c r="B1302" s="65"/>
      <c r="C1302" s="66"/>
      <c r="D1302" s="66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</row>
    <row r="1303" spans="1:23" ht="13.2" x14ac:dyDescent="0.25">
      <c r="A1303" s="59"/>
      <c r="B1303" s="65"/>
      <c r="C1303" s="66"/>
      <c r="D1303" s="66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</row>
    <row r="1304" spans="1:23" ht="13.2" x14ac:dyDescent="0.25">
      <c r="A1304" s="59"/>
      <c r="B1304" s="65"/>
      <c r="C1304" s="66"/>
      <c r="D1304" s="66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</row>
    <row r="1305" spans="1:23" ht="13.2" x14ac:dyDescent="0.25">
      <c r="A1305" s="59"/>
      <c r="B1305" s="65"/>
      <c r="C1305" s="66"/>
      <c r="D1305" s="66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</row>
    <row r="1306" spans="1:23" ht="13.2" x14ac:dyDescent="0.25">
      <c r="A1306" s="59"/>
      <c r="B1306" s="65"/>
      <c r="C1306" s="66"/>
      <c r="D1306" s="66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</row>
    <row r="1307" spans="1:23" ht="13.2" x14ac:dyDescent="0.25">
      <c r="A1307" s="59"/>
      <c r="B1307" s="65"/>
      <c r="C1307" s="66"/>
      <c r="D1307" s="66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</row>
    <row r="1308" spans="1:23" ht="13.2" x14ac:dyDescent="0.25">
      <c r="A1308" s="59"/>
      <c r="B1308" s="65"/>
      <c r="C1308" s="66"/>
      <c r="D1308" s="66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</row>
    <row r="1309" spans="1:23" ht="13.2" x14ac:dyDescent="0.25">
      <c r="A1309" s="59"/>
      <c r="B1309" s="65"/>
      <c r="C1309" s="66"/>
      <c r="D1309" s="66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</row>
    <row r="1310" spans="1:23" ht="13.2" x14ac:dyDescent="0.25">
      <c r="A1310" s="59"/>
      <c r="B1310" s="65"/>
      <c r="C1310" s="66"/>
      <c r="D1310" s="66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</row>
    <row r="1311" spans="1:23" ht="13.2" x14ac:dyDescent="0.25">
      <c r="A1311" s="59"/>
      <c r="B1311" s="65"/>
      <c r="C1311" s="66"/>
      <c r="D1311" s="66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</row>
    <row r="1312" spans="1:23" ht="13.2" x14ac:dyDescent="0.25">
      <c r="A1312" s="59"/>
      <c r="B1312" s="65"/>
      <c r="C1312" s="66"/>
      <c r="D1312" s="66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</row>
    <row r="1313" spans="1:23" ht="13.2" x14ac:dyDescent="0.25">
      <c r="A1313" s="59"/>
      <c r="B1313" s="65"/>
      <c r="C1313" s="66"/>
      <c r="D1313" s="66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</row>
    <row r="1314" spans="1:23" ht="13.2" x14ac:dyDescent="0.25">
      <c r="A1314" s="59"/>
      <c r="B1314" s="65"/>
      <c r="C1314" s="66"/>
      <c r="D1314" s="66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</row>
    <row r="1315" spans="1:23" ht="13.2" x14ac:dyDescent="0.25">
      <c r="A1315" s="59"/>
      <c r="B1315" s="65"/>
      <c r="C1315" s="66"/>
      <c r="D1315" s="66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</row>
    <row r="1316" spans="1:23" ht="13.2" x14ac:dyDescent="0.25">
      <c r="A1316" s="59"/>
      <c r="B1316" s="65"/>
      <c r="C1316" s="66"/>
      <c r="D1316" s="66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</row>
    <row r="1317" spans="1:23" ht="13.2" x14ac:dyDescent="0.25">
      <c r="A1317" s="59"/>
      <c r="B1317" s="65"/>
      <c r="C1317" s="66"/>
      <c r="D1317" s="66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</row>
    <row r="1318" spans="1:23" ht="13.2" x14ac:dyDescent="0.25">
      <c r="A1318" s="59"/>
      <c r="B1318" s="65"/>
      <c r="C1318" s="66"/>
      <c r="D1318" s="66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</row>
    <row r="1319" spans="1:23" ht="13.2" x14ac:dyDescent="0.25">
      <c r="A1319" s="59"/>
      <c r="B1319" s="65"/>
      <c r="C1319" s="66"/>
      <c r="D1319" s="66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</row>
    <row r="1320" spans="1:23" ht="13.2" x14ac:dyDescent="0.25">
      <c r="A1320" s="59"/>
      <c r="B1320" s="65"/>
      <c r="C1320" s="66"/>
      <c r="D1320" s="66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</row>
    <row r="1321" spans="1:23" ht="13.2" x14ac:dyDescent="0.25">
      <c r="A1321" s="59"/>
      <c r="B1321" s="65"/>
      <c r="C1321" s="66"/>
      <c r="D1321" s="66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</row>
    <row r="1322" spans="1:23" ht="13.2" x14ac:dyDescent="0.25">
      <c r="A1322" s="59"/>
      <c r="B1322" s="65"/>
      <c r="C1322" s="66"/>
      <c r="D1322" s="66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</row>
    <row r="1323" spans="1:23" ht="13.2" x14ac:dyDescent="0.25">
      <c r="A1323" s="59"/>
      <c r="B1323" s="65"/>
      <c r="C1323" s="66"/>
      <c r="D1323" s="66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</row>
    <row r="1324" spans="1:23" ht="13.2" x14ac:dyDescent="0.25">
      <c r="A1324" s="59"/>
      <c r="B1324" s="65"/>
      <c r="C1324" s="66"/>
      <c r="D1324" s="66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</row>
    <row r="1325" spans="1:23" ht="13.2" x14ac:dyDescent="0.25">
      <c r="A1325" s="59"/>
      <c r="B1325" s="65"/>
      <c r="C1325" s="66"/>
      <c r="D1325" s="66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</row>
    <row r="1326" spans="1:23" ht="13.2" x14ac:dyDescent="0.25">
      <c r="A1326" s="59"/>
      <c r="B1326" s="65"/>
      <c r="C1326" s="66"/>
      <c r="D1326" s="66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</row>
    <row r="1327" spans="1:23" ht="13.2" x14ac:dyDescent="0.25">
      <c r="A1327" s="59"/>
      <c r="B1327" s="65"/>
      <c r="C1327" s="66"/>
      <c r="D1327" s="66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</row>
    <row r="1328" spans="1:23" ht="13.2" x14ac:dyDescent="0.25">
      <c r="A1328" s="59"/>
      <c r="B1328" s="65"/>
      <c r="C1328" s="66"/>
      <c r="D1328" s="66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</row>
    <row r="1329" spans="1:23" ht="13.2" x14ac:dyDescent="0.25">
      <c r="A1329" s="59"/>
      <c r="B1329" s="65"/>
      <c r="C1329" s="66"/>
      <c r="D1329" s="66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</row>
    <row r="1330" spans="1:23" ht="13.2" x14ac:dyDescent="0.25">
      <c r="A1330" s="59"/>
      <c r="B1330" s="65"/>
      <c r="C1330" s="66"/>
      <c r="D1330" s="66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</row>
    <row r="1331" spans="1:23" ht="13.2" x14ac:dyDescent="0.25">
      <c r="A1331" s="59"/>
      <c r="B1331" s="65"/>
      <c r="C1331" s="66"/>
      <c r="D1331" s="66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</row>
    <row r="1332" spans="1:23" ht="13.2" x14ac:dyDescent="0.25">
      <c r="A1332" s="59"/>
      <c r="B1332" s="65"/>
      <c r="C1332" s="66"/>
      <c r="D1332" s="66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</row>
    <row r="1333" spans="1:23" ht="13.2" x14ac:dyDescent="0.25">
      <c r="A1333" s="59"/>
      <c r="B1333" s="65"/>
      <c r="C1333" s="66"/>
      <c r="D1333" s="66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</row>
    <row r="1334" spans="1:23" ht="13.2" x14ac:dyDescent="0.25">
      <c r="A1334" s="59"/>
      <c r="B1334" s="65"/>
      <c r="C1334" s="66"/>
      <c r="D1334" s="66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</row>
    <row r="1335" spans="1:23" ht="13.2" x14ac:dyDescent="0.25">
      <c r="A1335" s="59"/>
      <c r="B1335" s="65"/>
      <c r="C1335" s="66"/>
      <c r="D1335" s="66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</row>
    <row r="1336" spans="1:23" ht="13.2" x14ac:dyDescent="0.25">
      <c r="A1336" s="59"/>
      <c r="B1336" s="65"/>
      <c r="C1336" s="66"/>
      <c r="D1336" s="66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</row>
    <row r="1337" spans="1:23" ht="13.2" x14ac:dyDescent="0.25">
      <c r="A1337" s="59"/>
      <c r="B1337" s="65"/>
      <c r="C1337" s="66"/>
      <c r="D1337" s="66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</row>
    <row r="1338" spans="1:23" ht="13.2" x14ac:dyDescent="0.25">
      <c r="A1338" s="59"/>
      <c r="B1338" s="65"/>
      <c r="C1338" s="66"/>
      <c r="D1338" s="66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</row>
    <row r="1339" spans="1:23" ht="13.2" x14ac:dyDescent="0.25">
      <c r="A1339" s="59"/>
      <c r="B1339" s="65"/>
      <c r="C1339" s="66"/>
      <c r="D1339" s="66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</row>
    <row r="1340" spans="1:23" ht="13.2" x14ac:dyDescent="0.25">
      <c r="A1340" s="59"/>
      <c r="B1340" s="65"/>
      <c r="C1340" s="66"/>
      <c r="D1340" s="66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</row>
    <row r="1341" spans="1:23" ht="13.2" x14ac:dyDescent="0.25">
      <c r="A1341" s="59"/>
      <c r="B1341" s="65"/>
      <c r="C1341" s="66"/>
      <c r="D1341" s="66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</row>
    <row r="1342" spans="1:23" ht="13.2" x14ac:dyDescent="0.25">
      <c r="A1342" s="59"/>
      <c r="B1342" s="65"/>
      <c r="C1342" s="66"/>
      <c r="D1342" s="66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</row>
    <row r="1343" spans="1:23" ht="13.2" x14ac:dyDescent="0.25">
      <c r="A1343" s="59"/>
      <c r="B1343" s="65"/>
      <c r="C1343" s="66"/>
      <c r="D1343" s="66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</row>
    <row r="1344" spans="1:23" ht="13.2" x14ac:dyDescent="0.25">
      <c r="A1344" s="59"/>
      <c r="B1344" s="65"/>
      <c r="C1344" s="66"/>
      <c r="D1344" s="66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</row>
    <row r="1345" spans="1:23" ht="13.2" x14ac:dyDescent="0.25">
      <c r="A1345" s="59"/>
      <c r="B1345" s="65"/>
      <c r="C1345" s="66"/>
      <c r="D1345" s="66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</row>
    <row r="1346" spans="1:23" ht="13.2" x14ac:dyDescent="0.25">
      <c r="A1346" s="59"/>
      <c r="B1346" s="65"/>
      <c r="C1346" s="66"/>
      <c r="D1346" s="66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</row>
    <row r="1347" spans="1:23" ht="13.2" x14ac:dyDescent="0.25">
      <c r="A1347" s="59"/>
      <c r="B1347" s="65"/>
      <c r="C1347" s="66"/>
      <c r="D1347" s="66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</row>
    <row r="1348" spans="1:23" ht="13.2" x14ac:dyDescent="0.25">
      <c r="A1348" s="59"/>
      <c r="B1348" s="65"/>
      <c r="C1348" s="66"/>
      <c r="D1348" s="66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</row>
    <row r="1349" spans="1:23" ht="13.2" x14ac:dyDescent="0.25">
      <c r="A1349" s="59"/>
      <c r="B1349" s="65"/>
      <c r="C1349" s="66"/>
      <c r="D1349" s="66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</row>
    <row r="1350" spans="1:23" ht="13.2" x14ac:dyDescent="0.25">
      <c r="A1350" s="59"/>
      <c r="B1350" s="65"/>
      <c r="C1350" s="66"/>
      <c r="D1350" s="66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</row>
    <row r="1351" spans="1:23" ht="13.2" x14ac:dyDescent="0.25">
      <c r="A1351" s="59"/>
      <c r="B1351" s="65"/>
      <c r="C1351" s="66"/>
      <c r="D1351" s="66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</row>
    <row r="1352" spans="1:23" ht="13.2" x14ac:dyDescent="0.25">
      <c r="A1352" s="59"/>
      <c r="B1352" s="65"/>
      <c r="C1352" s="66"/>
      <c r="D1352" s="66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</row>
    <row r="1353" spans="1:23" ht="13.2" x14ac:dyDescent="0.25">
      <c r="A1353" s="59"/>
      <c r="B1353" s="65"/>
      <c r="C1353" s="66"/>
      <c r="D1353" s="66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</row>
    <row r="1354" spans="1:23" ht="13.2" x14ac:dyDescent="0.25">
      <c r="A1354" s="59"/>
      <c r="B1354" s="65"/>
      <c r="C1354" s="66"/>
      <c r="D1354" s="66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</row>
    <row r="1355" spans="1:23" ht="13.2" x14ac:dyDescent="0.25">
      <c r="A1355" s="59"/>
      <c r="B1355" s="65"/>
      <c r="C1355" s="66"/>
      <c r="D1355" s="66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</row>
    <row r="1356" spans="1:23" ht="13.2" x14ac:dyDescent="0.25">
      <c r="A1356" s="59"/>
      <c r="B1356" s="65"/>
      <c r="C1356" s="66"/>
      <c r="D1356" s="66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</row>
    <row r="1357" spans="1:23" ht="13.2" x14ac:dyDescent="0.25">
      <c r="A1357" s="59"/>
      <c r="B1357" s="65"/>
      <c r="C1357" s="66"/>
      <c r="D1357" s="66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</row>
    <row r="1358" spans="1:23" ht="13.2" x14ac:dyDescent="0.25">
      <c r="A1358" s="59"/>
      <c r="B1358" s="65"/>
      <c r="C1358" s="66"/>
      <c r="D1358" s="66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</row>
    <row r="1359" spans="1:23" ht="13.2" x14ac:dyDescent="0.25">
      <c r="A1359" s="59"/>
      <c r="B1359" s="65"/>
      <c r="C1359" s="66"/>
      <c r="D1359" s="66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</row>
    <row r="1360" spans="1:23" ht="13.2" x14ac:dyDescent="0.25">
      <c r="A1360" s="59"/>
      <c r="B1360" s="65"/>
      <c r="C1360" s="66"/>
      <c r="D1360" s="66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</row>
    <row r="1361" spans="1:23" ht="13.2" x14ac:dyDescent="0.25">
      <c r="A1361" s="59"/>
      <c r="B1361" s="65"/>
      <c r="C1361" s="66"/>
      <c r="D1361" s="66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</row>
    <row r="1362" spans="1:23" ht="13.2" x14ac:dyDescent="0.25">
      <c r="A1362" s="59"/>
      <c r="B1362" s="65"/>
      <c r="C1362" s="66"/>
      <c r="D1362" s="66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</row>
    <row r="1363" spans="1:23" ht="13.2" x14ac:dyDescent="0.25">
      <c r="A1363" s="59"/>
      <c r="B1363" s="65"/>
      <c r="C1363" s="66"/>
      <c r="D1363" s="66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</row>
    <row r="1364" spans="1:23" ht="13.2" x14ac:dyDescent="0.25">
      <c r="A1364" s="59"/>
      <c r="B1364" s="65"/>
      <c r="C1364" s="66"/>
      <c r="D1364" s="66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</row>
    <row r="1365" spans="1:23" ht="13.2" x14ac:dyDescent="0.25">
      <c r="A1365" s="59"/>
      <c r="B1365" s="65"/>
      <c r="C1365" s="66"/>
      <c r="D1365" s="66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</row>
    <row r="1366" spans="1:23" ht="13.2" x14ac:dyDescent="0.25">
      <c r="A1366" s="59"/>
      <c r="B1366" s="65"/>
      <c r="C1366" s="66"/>
      <c r="D1366" s="66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</row>
    <row r="1367" spans="1:23" ht="13.2" x14ac:dyDescent="0.25">
      <c r="A1367" s="59"/>
      <c r="B1367" s="65"/>
      <c r="C1367" s="66"/>
      <c r="D1367" s="66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</row>
    <row r="1368" spans="1:23" ht="13.2" x14ac:dyDescent="0.25">
      <c r="A1368" s="59"/>
      <c r="B1368" s="65"/>
      <c r="C1368" s="66"/>
      <c r="D1368" s="66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</row>
    <row r="1369" spans="1:23" ht="13.2" x14ac:dyDescent="0.25">
      <c r="A1369" s="59"/>
      <c r="B1369" s="65"/>
      <c r="C1369" s="66"/>
      <c r="D1369" s="66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</row>
    <row r="1370" spans="1:23" ht="13.2" x14ac:dyDescent="0.25">
      <c r="A1370" s="59"/>
      <c r="B1370" s="65"/>
      <c r="C1370" s="66"/>
      <c r="D1370" s="66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</row>
    <row r="1371" spans="1:23" ht="13.2" x14ac:dyDescent="0.25">
      <c r="A1371" s="59"/>
      <c r="B1371" s="65"/>
      <c r="C1371" s="66"/>
      <c r="D1371" s="66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</row>
    <row r="1372" spans="1:23" ht="13.2" x14ac:dyDescent="0.25">
      <c r="A1372" s="59"/>
      <c r="B1372" s="65"/>
      <c r="C1372" s="66"/>
      <c r="D1372" s="66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</row>
    <row r="1373" spans="1:23" ht="13.2" x14ac:dyDescent="0.25">
      <c r="A1373" s="59"/>
      <c r="B1373" s="65"/>
      <c r="C1373" s="66"/>
      <c r="D1373" s="66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</row>
    <row r="1374" spans="1:23" ht="13.2" x14ac:dyDescent="0.25">
      <c r="A1374" s="59"/>
      <c r="B1374" s="65"/>
      <c r="C1374" s="66"/>
      <c r="D1374" s="66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</row>
    <row r="1375" spans="1:23" ht="13.2" x14ac:dyDescent="0.25">
      <c r="A1375" s="59"/>
      <c r="B1375" s="65"/>
      <c r="C1375" s="66"/>
      <c r="D1375" s="66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</row>
    <row r="1376" spans="1:23" ht="13.2" x14ac:dyDescent="0.25">
      <c r="A1376" s="59"/>
      <c r="B1376" s="65"/>
      <c r="C1376" s="66"/>
      <c r="D1376" s="66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</row>
    <row r="1377" spans="1:23" ht="13.2" x14ac:dyDescent="0.25">
      <c r="A1377" s="59"/>
      <c r="B1377" s="65"/>
      <c r="C1377" s="66"/>
      <c r="D1377" s="66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</row>
    <row r="1378" spans="1:23" ht="13.2" x14ac:dyDescent="0.25">
      <c r="A1378" s="59"/>
      <c r="B1378" s="65"/>
      <c r="C1378" s="66"/>
      <c r="D1378" s="66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</row>
    <row r="1379" spans="1:23" ht="13.2" x14ac:dyDescent="0.25">
      <c r="A1379" s="59"/>
      <c r="B1379" s="65"/>
      <c r="C1379" s="66"/>
      <c r="D1379" s="66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</row>
    <row r="1380" spans="1:23" ht="13.2" x14ac:dyDescent="0.25">
      <c r="A1380" s="59"/>
      <c r="B1380" s="65"/>
      <c r="C1380" s="66"/>
      <c r="D1380" s="66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</row>
    <row r="1381" spans="1:23" ht="13.2" x14ac:dyDescent="0.25">
      <c r="A1381" s="59"/>
      <c r="B1381" s="65"/>
      <c r="C1381" s="66"/>
      <c r="D1381" s="66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</row>
    <row r="1382" spans="1:23" ht="13.2" x14ac:dyDescent="0.25">
      <c r="A1382" s="59"/>
      <c r="B1382" s="65"/>
      <c r="C1382" s="66"/>
      <c r="D1382" s="66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</row>
    <row r="1383" spans="1:23" ht="13.2" x14ac:dyDescent="0.25">
      <c r="A1383" s="59"/>
      <c r="B1383" s="65"/>
      <c r="C1383" s="66"/>
      <c r="D1383" s="66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</row>
    <row r="1384" spans="1:23" ht="13.2" x14ac:dyDescent="0.25">
      <c r="A1384" s="59"/>
      <c r="B1384" s="65"/>
      <c r="C1384" s="66"/>
      <c r="D1384" s="66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</row>
    <row r="1385" spans="1:23" ht="13.2" x14ac:dyDescent="0.25">
      <c r="A1385" s="59"/>
      <c r="B1385" s="65"/>
      <c r="C1385" s="66"/>
      <c r="D1385" s="66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</row>
    <row r="1386" spans="1:23" ht="13.2" x14ac:dyDescent="0.25">
      <c r="A1386" s="59"/>
      <c r="B1386" s="65"/>
      <c r="C1386" s="66"/>
      <c r="D1386" s="66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</row>
    <row r="1387" spans="1:23" ht="13.2" x14ac:dyDescent="0.25">
      <c r="A1387" s="59"/>
      <c r="B1387" s="65"/>
      <c r="C1387" s="66"/>
      <c r="D1387" s="66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</row>
    <row r="1388" spans="1:23" ht="13.2" x14ac:dyDescent="0.25">
      <c r="A1388" s="59"/>
      <c r="B1388" s="65"/>
      <c r="C1388" s="66"/>
      <c r="D1388" s="66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</row>
    <row r="1389" spans="1:23" ht="13.2" x14ac:dyDescent="0.25">
      <c r="A1389" s="59"/>
      <c r="B1389" s="65"/>
      <c r="C1389" s="66"/>
      <c r="D1389" s="66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</row>
    <row r="1390" spans="1:23" ht="13.2" x14ac:dyDescent="0.25">
      <c r="A1390" s="59"/>
      <c r="B1390" s="65"/>
      <c r="C1390" s="66"/>
      <c r="D1390" s="66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</row>
    <row r="1391" spans="1:23" ht="13.2" x14ac:dyDescent="0.25">
      <c r="A1391" s="59"/>
      <c r="B1391" s="65"/>
      <c r="C1391" s="66"/>
      <c r="D1391" s="66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</row>
    <row r="1392" spans="1:23" ht="13.2" x14ac:dyDescent="0.25">
      <c r="A1392" s="59"/>
      <c r="B1392" s="65"/>
      <c r="C1392" s="66"/>
      <c r="D1392" s="66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</row>
    <row r="1393" spans="1:23" ht="13.2" x14ac:dyDescent="0.25">
      <c r="A1393" s="59"/>
      <c r="B1393" s="65"/>
      <c r="C1393" s="66"/>
      <c r="D1393" s="66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</row>
    <row r="1394" spans="1:23" ht="13.2" x14ac:dyDescent="0.25">
      <c r="A1394" s="59"/>
      <c r="B1394" s="65"/>
      <c r="C1394" s="66"/>
      <c r="D1394" s="66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</row>
    <row r="1395" spans="1:23" ht="13.2" x14ac:dyDescent="0.25">
      <c r="A1395" s="59"/>
      <c r="B1395" s="65"/>
      <c r="C1395" s="66"/>
      <c r="D1395" s="66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</row>
    <row r="1396" spans="1:23" ht="13.2" x14ac:dyDescent="0.25">
      <c r="A1396" s="59"/>
      <c r="B1396" s="65"/>
      <c r="C1396" s="66"/>
      <c r="D1396" s="66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</row>
    <row r="1397" spans="1:23" ht="13.2" x14ac:dyDescent="0.25">
      <c r="A1397" s="59"/>
      <c r="B1397" s="65"/>
      <c r="C1397" s="66"/>
      <c r="D1397" s="66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</row>
    <row r="1398" spans="1:23" ht="13.2" x14ac:dyDescent="0.25">
      <c r="A1398" s="59"/>
      <c r="B1398" s="65"/>
      <c r="C1398" s="66"/>
      <c r="D1398" s="66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</row>
    <row r="1399" spans="1:23" ht="13.2" x14ac:dyDescent="0.25">
      <c r="A1399" s="59"/>
      <c r="B1399" s="65"/>
      <c r="C1399" s="66"/>
      <c r="D1399" s="66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</row>
    <row r="1400" spans="1:23" ht="13.2" x14ac:dyDescent="0.25">
      <c r="A1400" s="59"/>
      <c r="B1400" s="65"/>
      <c r="C1400" s="66"/>
      <c r="D1400" s="66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</row>
    <row r="1401" spans="1:23" ht="13.2" x14ac:dyDescent="0.25">
      <c r="A1401" s="59"/>
      <c r="B1401" s="65"/>
      <c r="C1401" s="66"/>
      <c r="D1401" s="66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</row>
    <row r="1402" spans="1:23" ht="13.2" x14ac:dyDescent="0.25">
      <c r="A1402" s="59"/>
      <c r="B1402" s="65"/>
      <c r="C1402" s="66"/>
      <c r="D1402" s="66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</row>
    <row r="1403" spans="1:23" ht="13.2" x14ac:dyDescent="0.25">
      <c r="A1403" s="59"/>
      <c r="B1403" s="65"/>
      <c r="C1403" s="66"/>
      <c r="D1403" s="66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</row>
    <row r="1404" spans="1:23" ht="13.2" x14ac:dyDescent="0.25">
      <c r="A1404" s="59"/>
      <c r="B1404" s="65"/>
      <c r="C1404" s="66"/>
      <c r="D1404" s="66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</row>
    <row r="1405" spans="1:23" ht="13.2" x14ac:dyDescent="0.25">
      <c r="A1405" s="59"/>
      <c r="B1405" s="65"/>
      <c r="C1405" s="66"/>
      <c r="D1405" s="66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</row>
    <row r="1406" spans="1:23" ht="13.2" x14ac:dyDescent="0.25">
      <c r="A1406" s="59"/>
      <c r="B1406" s="65"/>
      <c r="C1406" s="66"/>
      <c r="D1406" s="66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</row>
    <row r="1407" spans="1:23" ht="13.2" x14ac:dyDescent="0.25">
      <c r="A1407" s="59"/>
      <c r="B1407" s="65"/>
      <c r="C1407" s="66"/>
      <c r="D1407" s="66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</row>
    <row r="1408" spans="1:23" ht="13.2" x14ac:dyDescent="0.25">
      <c r="A1408" s="59"/>
      <c r="B1408" s="65"/>
      <c r="C1408" s="66"/>
      <c r="D1408" s="66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</row>
    <row r="1409" spans="1:23" ht="13.2" x14ac:dyDescent="0.25">
      <c r="A1409" s="59"/>
      <c r="B1409" s="65"/>
      <c r="C1409" s="66"/>
      <c r="D1409" s="66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</row>
    <row r="1410" spans="1:23" ht="13.2" x14ac:dyDescent="0.25">
      <c r="A1410" s="59"/>
      <c r="B1410" s="65"/>
      <c r="C1410" s="66"/>
      <c r="D1410" s="66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</row>
    <row r="1411" spans="1:23" ht="13.2" x14ac:dyDescent="0.25">
      <c r="A1411" s="59"/>
      <c r="B1411" s="65"/>
      <c r="C1411" s="66"/>
      <c r="D1411" s="66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</row>
    <row r="1412" spans="1:23" ht="13.2" x14ac:dyDescent="0.25">
      <c r="A1412" s="59"/>
      <c r="B1412" s="65"/>
      <c r="C1412" s="66"/>
      <c r="D1412" s="66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</row>
    <row r="1413" spans="1:23" ht="13.2" x14ac:dyDescent="0.25">
      <c r="A1413" s="59"/>
      <c r="B1413" s="65"/>
      <c r="C1413" s="66"/>
      <c r="D1413" s="66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</row>
    <row r="1414" spans="1:23" ht="13.2" x14ac:dyDescent="0.25">
      <c r="A1414" s="59"/>
      <c r="B1414" s="65"/>
      <c r="C1414" s="66"/>
      <c r="D1414" s="66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</row>
    <row r="1415" spans="1:23" ht="13.2" x14ac:dyDescent="0.25">
      <c r="A1415" s="59"/>
      <c r="B1415" s="65"/>
      <c r="C1415" s="66"/>
      <c r="D1415" s="66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</row>
    <row r="1416" spans="1:23" ht="13.2" x14ac:dyDescent="0.25">
      <c r="A1416" s="59"/>
      <c r="B1416" s="65"/>
      <c r="C1416" s="66"/>
      <c r="D1416" s="66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</row>
    <row r="1417" spans="1:23" ht="13.2" x14ac:dyDescent="0.25">
      <c r="A1417" s="59"/>
      <c r="B1417" s="65"/>
      <c r="C1417" s="66"/>
      <c r="D1417" s="66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</row>
    <row r="1418" spans="1:23" ht="13.2" x14ac:dyDescent="0.25">
      <c r="A1418" s="59"/>
      <c r="B1418" s="65"/>
      <c r="C1418" s="66"/>
      <c r="D1418" s="66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</row>
    <row r="1419" spans="1:23" ht="13.2" x14ac:dyDescent="0.25">
      <c r="A1419" s="59"/>
      <c r="B1419" s="65"/>
      <c r="C1419" s="66"/>
      <c r="D1419" s="66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</row>
    <row r="1420" spans="1:23" ht="13.2" x14ac:dyDescent="0.25">
      <c r="A1420" s="59"/>
      <c r="B1420" s="65"/>
      <c r="C1420" s="66"/>
      <c r="D1420" s="66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</row>
    <row r="1421" spans="1:23" ht="13.2" x14ac:dyDescent="0.25">
      <c r="A1421" s="59"/>
      <c r="B1421" s="65"/>
      <c r="C1421" s="66"/>
      <c r="D1421" s="66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</row>
    <row r="1422" spans="1:23" ht="13.2" x14ac:dyDescent="0.25">
      <c r="A1422" s="59"/>
      <c r="B1422" s="65"/>
      <c r="C1422" s="66"/>
      <c r="D1422" s="66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</row>
    <row r="1423" spans="1:23" ht="13.2" x14ac:dyDescent="0.25">
      <c r="A1423" s="59"/>
      <c r="B1423" s="65"/>
      <c r="C1423" s="66"/>
      <c r="D1423" s="66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</row>
    <row r="1424" spans="1:23" ht="13.2" x14ac:dyDescent="0.25">
      <c r="A1424" s="59"/>
      <c r="B1424" s="65"/>
      <c r="C1424" s="66"/>
      <c r="D1424" s="66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</row>
    <row r="1425" spans="1:23" ht="13.2" x14ac:dyDescent="0.25">
      <c r="A1425" s="59"/>
      <c r="B1425" s="65"/>
      <c r="C1425" s="66"/>
      <c r="D1425" s="66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</row>
    <row r="1426" spans="1:23" ht="13.2" x14ac:dyDescent="0.25">
      <c r="A1426" s="59"/>
      <c r="B1426" s="65"/>
      <c r="C1426" s="66"/>
      <c r="D1426" s="66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</row>
    <row r="1427" spans="1:23" ht="13.2" x14ac:dyDescent="0.25">
      <c r="A1427" s="59"/>
      <c r="B1427" s="65"/>
      <c r="C1427" s="66"/>
      <c r="D1427" s="66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</row>
    <row r="1428" spans="1:23" ht="13.2" x14ac:dyDescent="0.25">
      <c r="A1428" s="59"/>
      <c r="B1428" s="65"/>
      <c r="C1428" s="66"/>
      <c r="D1428" s="66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</row>
    <row r="1429" spans="1:23" ht="13.2" x14ac:dyDescent="0.25">
      <c r="A1429" s="59"/>
      <c r="B1429" s="65"/>
      <c r="C1429" s="66"/>
      <c r="D1429" s="66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</row>
    <row r="1430" spans="1:23" ht="13.2" x14ac:dyDescent="0.25">
      <c r="A1430" s="59"/>
      <c r="B1430" s="65"/>
      <c r="C1430" s="66"/>
      <c r="D1430" s="66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</row>
    <row r="1431" spans="1:23" ht="13.2" x14ac:dyDescent="0.25">
      <c r="A1431" s="59"/>
      <c r="B1431" s="65"/>
      <c r="C1431" s="66"/>
      <c r="D1431" s="66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</row>
    <row r="1432" spans="1:23" ht="13.2" x14ac:dyDescent="0.25">
      <c r="A1432" s="59"/>
      <c r="B1432" s="65"/>
      <c r="C1432" s="66"/>
      <c r="D1432" s="66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</row>
    <row r="1433" spans="1:23" ht="13.2" x14ac:dyDescent="0.25">
      <c r="A1433" s="59"/>
      <c r="B1433" s="65"/>
      <c r="C1433" s="66"/>
      <c r="D1433" s="66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</row>
    <row r="1434" spans="1:23" ht="13.2" x14ac:dyDescent="0.25">
      <c r="A1434" s="59"/>
      <c r="B1434" s="65"/>
      <c r="C1434" s="66"/>
      <c r="D1434" s="66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</row>
    <row r="1435" spans="1:23" ht="13.2" x14ac:dyDescent="0.25">
      <c r="A1435" s="59"/>
      <c r="B1435" s="65"/>
      <c r="C1435" s="66"/>
      <c r="D1435" s="66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</row>
    <row r="1436" spans="1:23" ht="13.2" x14ac:dyDescent="0.25">
      <c r="A1436" s="59"/>
      <c r="B1436" s="65"/>
      <c r="C1436" s="66"/>
      <c r="D1436" s="66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</row>
    <row r="1437" spans="1:23" ht="13.2" x14ac:dyDescent="0.25">
      <c r="A1437" s="59"/>
      <c r="B1437" s="65"/>
      <c r="C1437" s="66"/>
      <c r="D1437" s="66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</row>
    <row r="1438" spans="1:23" ht="13.2" x14ac:dyDescent="0.25">
      <c r="A1438" s="59"/>
      <c r="B1438" s="65"/>
      <c r="C1438" s="66"/>
      <c r="D1438" s="66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</row>
    <row r="1439" spans="1:23" ht="13.2" x14ac:dyDescent="0.25">
      <c r="A1439" s="59"/>
      <c r="B1439" s="65"/>
      <c r="C1439" s="66"/>
      <c r="D1439" s="66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</row>
    <row r="1440" spans="1:23" ht="13.2" x14ac:dyDescent="0.25">
      <c r="A1440" s="59"/>
      <c r="B1440" s="65"/>
      <c r="C1440" s="66"/>
      <c r="D1440" s="66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</row>
    <row r="1441" spans="1:23" ht="13.2" x14ac:dyDescent="0.25">
      <c r="A1441" s="59"/>
      <c r="B1441" s="65"/>
      <c r="C1441" s="66"/>
      <c r="D1441" s="66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</row>
    <row r="1442" spans="1:23" ht="13.2" x14ac:dyDescent="0.25">
      <c r="A1442" s="59"/>
      <c r="B1442" s="65"/>
      <c r="C1442" s="66"/>
      <c r="D1442" s="66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</row>
    <row r="1443" spans="1:23" ht="13.2" x14ac:dyDescent="0.25">
      <c r="A1443" s="59"/>
      <c r="B1443" s="65"/>
      <c r="C1443" s="66"/>
      <c r="D1443" s="66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</row>
    <row r="1444" spans="1:23" ht="13.2" x14ac:dyDescent="0.25">
      <c r="A1444" s="59"/>
      <c r="B1444" s="65"/>
      <c r="C1444" s="66"/>
      <c r="D1444" s="66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</row>
    <row r="1445" spans="1:23" ht="13.2" x14ac:dyDescent="0.25">
      <c r="A1445" s="59"/>
      <c r="B1445" s="65"/>
      <c r="C1445" s="66"/>
      <c r="D1445" s="66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</row>
    <row r="1446" spans="1:23" ht="13.2" x14ac:dyDescent="0.25">
      <c r="A1446" s="59"/>
      <c r="B1446" s="65"/>
      <c r="C1446" s="66"/>
      <c r="D1446" s="66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</row>
    <row r="1447" spans="1:23" ht="13.2" x14ac:dyDescent="0.25">
      <c r="A1447" s="59"/>
      <c r="B1447" s="65"/>
      <c r="C1447" s="66"/>
      <c r="D1447" s="66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</row>
    <row r="1448" spans="1:23" ht="13.2" x14ac:dyDescent="0.25">
      <c r="A1448" s="59"/>
      <c r="B1448" s="65"/>
      <c r="C1448" s="66"/>
      <c r="D1448" s="66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</row>
    <row r="1449" spans="1:23" ht="13.2" x14ac:dyDescent="0.25">
      <c r="A1449" s="59"/>
      <c r="B1449" s="65"/>
      <c r="C1449" s="66"/>
      <c r="D1449" s="66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</row>
    <row r="1450" spans="1:23" ht="13.2" x14ac:dyDescent="0.25">
      <c r="A1450" s="59"/>
      <c r="B1450" s="65"/>
      <c r="C1450" s="66"/>
      <c r="D1450" s="66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</row>
    <row r="1451" spans="1:23" ht="13.2" x14ac:dyDescent="0.25">
      <c r="A1451" s="59"/>
      <c r="B1451" s="65"/>
      <c r="C1451" s="66"/>
      <c r="D1451" s="66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</row>
    <row r="1452" spans="1:23" ht="13.2" x14ac:dyDescent="0.25">
      <c r="A1452" s="59"/>
      <c r="B1452" s="65"/>
      <c r="C1452" s="66"/>
      <c r="D1452" s="66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</row>
    <row r="1453" spans="1:23" ht="13.2" x14ac:dyDescent="0.25">
      <c r="A1453" s="59"/>
      <c r="B1453" s="65"/>
      <c r="C1453" s="66"/>
      <c r="D1453" s="66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</row>
    <row r="1454" spans="1:23" ht="13.2" x14ac:dyDescent="0.25">
      <c r="A1454" s="59"/>
      <c r="B1454" s="65"/>
      <c r="C1454" s="66"/>
      <c r="D1454" s="66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</row>
    <row r="1455" spans="1:23" ht="13.2" x14ac:dyDescent="0.25">
      <c r="A1455" s="59"/>
      <c r="B1455" s="65"/>
      <c r="C1455" s="66"/>
      <c r="D1455" s="66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</row>
    <row r="1456" spans="1:23" ht="13.2" x14ac:dyDescent="0.25">
      <c r="A1456" s="59"/>
      <c r="B1456" s="65"/>
      <c r="C1456" s="66"/>
      <c r="D1456" s="66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</row>
    <row r="1457" spans="1:23" ht="13.2" x14ac:dyDescent="0.25">
      <c r="A1457" s="59"/>
      <c r="B1457" s="65"/>
      <c r="C1457" s="66"/>
      <c r="D1457" s="66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</row>
    <row r="1458" spans="1:23" ht="13.2" x14ac:dyDescent="0.25">
      <c r="A1458" s="59"/>
      <c r="B1458" s="65"/>
      <c r="C1458" s="66"/>
      <c r="D1458" s="66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</row>
    <row r="1459" spans="1:23" ht="13.2" x14ac:dyDescent="0.25">
      <c r="A1459" s="59"/>
      <c r="B1459" s="65"/>
      <c r="C1459" s="66"/>
      <c r="D1459" s="66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</row>
    <row r="1460" spans="1:23" ht="13.2" x14ac:dyDescent="0.25">
      <c r="A1460" s="59"/>
      <c r="B1460" s="65"/>
      <c r="C1460" s="66"/>
      <c r="D1460" s="66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</row>
    <row r="1461" spans="1:23" ht="13.2" x14ac:dyDescent="0.25">
      <c r="A1461" s="59"/>
      <c r="B1461" s="65"/>
      <c r="C1461" s="66"/>
      <c r="D1461" s="66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</row>
    <row r="1462" spans="1:23" ht="13.2" x14ac:dyDescent="0.25">
      <c r="A1462" s="59"/>
      <c r="B1462" s="65"/>
      <c r="C1462" s="66"/>
      <c r="D1462" s="66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</row>
    <row r="1463" spans="1:23" ht="13.2" x14ac:dyDescent="0.25">
      <c r="A1463" s="59"/>
      <c r="B1463" s="65"/>
      <c r="C1463" s="66"/>
      <c r="D1463" s="66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</row>
    <row r="1464" spans="1:23" ht="13.2" x14ac:dyDescent="0.25">
      <c r="A1464" s="59"/>
      <c r="B1464" s="65"/>
      <c r="C1464" s="66"/>
      <c r="D1464" s="66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</row>
    <row r="1465" spans="1:23" ht="13.2" x14ac:dyDescent="0.25">
      <c r="A1465" s="59"/>
      <c r="B1465" s="65"/>
      <c r="C1465" s="66"/>
      <c r="D1465" s="66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</row>
    <row r="1466" spans="1:23" ht="13.2" x14ac:dyDescent="0.25">
      <c r="A1466" s="59"/>
      <c r="B1466" s="65"/>
      <c r="C1466" s="66"/>
      <c r="D1466" s="66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</row>
    <row r="1467" spans="1:23" ht="13.2" x14ac:dyDescent="0.25">
      <c r="A1467" s="59"/>
      <c r="B1467" s="65"/>
      <c r="C1467" s="66"/>
      <c r="D1467" s="66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</row>
    <row r="1468" spans="1:23" ht="13.2" x14ac:dyDescent="0.25">
      <c r="A1468" s="59"/>
      <c r="B1468" s="65"/>
      <c r="C1468" s="66"/>
      <c r="D1468" s="66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</row>
    <row r="1469" spans="1:23" ht="13.2" x14ac:dyDescent="0.25">
      <c r="A1469" s="59"/>
      <c r="B1469" s="65"/>
      <c r="C1469" s="66"/>
      <c r="D1469" s="66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</row>
    <row r="1470" spans="1:23" ht="13.2" x14ac:dyDescent="0.25">
      <c r="A1470" s="59"/>
      <c r="B1470" s="65"/>
      <c r="C1470" s="66"/>
      <c r="D1470" s="66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</row>
    <row r="1471" spans="1:23" ht="13.2" x14ac:dyDescent="0.25">
      <c r="A1471" s="129"/>
      <c r="B1471" s="65"/>
      <c r="C1471" s="66"/>
      <c r="D1471" s="66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</row>
    <row r="1472" spans="1:23" ht="13.2" x14ac:dyDescent="0.25">
      <c r="A1472" s="129"/>
      <c r="B1472" s="65"/>
      <c r="C1472" s="66"/>
      <c r="D1472" s="66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</row>
    <row r="1473" spans="1:23" ht="13.2" x14ac:dyDescent="0.25">
      <c r="A1473" s="129"/>
      <c r="B1473" s="65"/>
      <c r="C1473" s="66"/>
      <c r="D1473" s="66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</row>
    <row r="1474" spans="1:23" ht="13.2" x14ac:dyDescent="0.25">
      <c r="A1474" s="129"/>
      <c r="B1474" s="65"/>
      <c r="C1474" s="66"/>
      <c r="D1474" s="66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</row>
    <row r="1475" spans="1:23" ht="13.2" x14ac:dyDescent="0.25">
      <c r="A1475" s="129"/>
      <c r="B1475" s="65"/>
      <c r="C1475" s="66"/>
      <c r="D1475" s="66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</row>
    <row r="1476" spans="1:23" ht="13.2" x14ac:dyDescent="0.25">
      <c r="A1476" s="129"/>
      <c r="B1476" s="65"/>
      <c r="C1476" s="66"/>
      <c r="D1476" s="66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</row>
    <row r="1477" spans="1:23" ht="13.2" x14ac:dyDescent="0.25">
      <c r="A1477" s="129"/>
      <c r="B1477" s="65"/>
      <c r="C1477" s="66"/>
      <c r="D1477" s="66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</row>
    <row r="1478" spans="1:23" ht="13.2" x14ac:dyDescent="0.25">
      <c r="A1478" s="59"/>
      <c r="B1478" s="65"/>
      <c r="C1478" s="66"/>
      <c r="D1478" s="66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</row>
    <row r="1479" spans="1:23" ht="13.2" x14ac:dyDescent="0.25">
      <c r="A1479" s="59"/>
      <c r="B1479" s="65"/>
      <c r="C1479" s="66"/>
      <c r="D1479" s="66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</row>
    <row r="1480" spans="1:23" ht="13.2" x14ac:dyDescent="0.25">
      <c r="A1480" s="59"/>
      <c r="B1480" s="65"/>
      <c r="C1480" s="66"/>
      <c r="D1480" s="66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</row>
    <row r="1481" spans="1:23" ht="13.2" x14ac:dyDescent="0.25">
      <c r="A1481" s="59"/>
      <c r="B1481" s="65"/>
      <c r="C1481" s="66"/>
      <c r="D1481" s="66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</row>
    <row r="1482" spans="1:23" ht="13.2" x14ac:dyDescent="0.25">
      <c r="A1482" s="59"/>
      <c r="B1482" s="65"/>
      <c r="C1482" s="66"/>
      <c r="D1482" s="66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</row>
    <row r="1483" spans="1:23" ht="13.2" x14ac:dyDescent="0.25">
      <c r="A1483" s="59"/>
      <c r="B1483" s="65"/>
      <c r="C1483" s="66"/>
      <c r="D1483" s="66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</row>
    <row r="1484" spans="1:23" ht="13.2" x14ac:dyDescent="0.25">
      <c r="A1484" s="59"/>
      <c r="B1484" s="65"/>
      <c r="C1484" s="66"/>
      <c r="D1484" s="66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</row>
    <row r="1485" spans="1:23" ht="13.2" x14ac:dyDescent="0.25">
      <c r="A1485" s="59"/>
      <c r="B1485" s="65"/>
      <c r="C1485" s="66"/>
      <c r="D1485" s="66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</row>
    <row r="1486" spans="1:23" ht="13.2" x14ac:dyDescent="0.25">
      <c r="A1486" s="59"/>
      <c r="B1486" s="65"/>
      <c r="C1486" s="66"/>
      <c r="D1486" s="66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</row>
    <row r="1487" spans="1:23" ht="13.2" x14ac:dyDescent="0.25">
      <c r="A1487" s="59"/>
      <c r="B1487" s="65"/>
      <c r="C1487" s="66"/>
      <c r="D1487" s="66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</row>
    <row r="1488" spans="1:23" ht="13.2" x14ac:dyDescent="0.25">
      <c r="A1488" s="59"/>
      <c r="B1488" s="65"/>
      <c r="C1488" s="66"/>
      <c r="D1488" s="66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</row>
    <row r="1489" spans="1:23" ht="13.2" x14ac:dyDescent="0.25">
      <c r="A1489" s="59"/>
      <c r="B1489" s="65"/>
      <c r="C1489" s="66"/>
      <c r="D1489" s="66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</row>
    <row r="1490" spans="1:23" ht="13.2" x14ac:dyDescent="0.25">
      <c r="A1490" s="59"/>
      <c r="B1490" s="65"/>
      <c r="C1490" s="66"/>
      <c r="D1490" s="66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</row>
    <row r="1491" spans="1:23" ht="13.2" x14ac:dyDescent="0.25">
      <c r="A1491" s="59"/>
      <c r="B1491" s="65"/>
      <c r="C1491" s="66"/>
      <c r="D1491" s="66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</row>
    <row r="1492" spans="1:23" ht="13.2" x14ac:dyDescent="0.25">
      <c r="A1492" s="59"/>
      <c r="B1492" s="65"/>
      <c r="C1492" s="66"/>
      <c r="D1492" s="66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</row>
    <row r="1493" spans="1:23" ht="13.2" x14ac:dyDescent="0.25">
      <c r="A1493" s="59"/>
      <c r="B1493" s="65"/>
      <c r="C1493" s="66"/>
      <c r="D1493" s="66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</row>
    <row r="1494" spans="1:23" ht="13.2" x14ac:dyDescent="0.25">
      <c r="A1494" s="59"/>
      <c r="B1494" s="65"/>
      <c r="C1494" s="66"/>
      <c r="D1494" s="66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</row>
    <row r="1495" spans="1:23" ht="13.2" x14ac:dyDescent="0.25">
      <c r="A1495" s="59"/>
      <c r="B1495" s="65"/>
      <c r="C1495" s="66"/>
      <c r="D1495" s="66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</row>
    <row r="1496" spans="1:23" ht="13.2" x14ac:dyDescent="0.25">
      <c r="A1496" s="59"/>
      <c r="B1496" s="65"/>
      <c r="C1496" s="66"/>
      <c r="D1496" s="66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</row>
    <row r="1497" spans="1:23" ht="13.2" x14ac:dyDescent="0.25">
      <c r="A1497" s="59"/>
      <c r="B1497" s="65"/>
      <c r="C1497" s="66"/>
      <c r="D1497" s="66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</row>
    <row r="1498" spans="1:23" ht="13.2" x14ac:dyDescent="0.25">
      <c r="A1498" s="59"/>
      <c r="B1498" s="65"/>
      <c r="C1498" s="66"/>
      <c r="D1498" s="66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</row>
    <row r="1499" spans="1:23" ht="13.2" x14ac:dyDescent="0.25">
      <c r="A1499" s="59"/>
      <c r="B1499" s="65"/>
      <c r="C1499" s="66"/>
      <c r="D1499" s="66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</row>
    <row r="1500" spans="1:23" ht="13.2" x14ac:dyDescent="0.25">
      <c r="A1500" s="59"/>
      <c r="B1500" s="65"/>
      <c r="C1500" s="66"/>
      <c r="D1500" s="66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</row>
    <row r="1501" spans="1:23" ht="13.2" x14ac:dyDescent="0.25">
      <c r="A1501" s="59"/>
      <c r="B1501" s="65"/>
      <c r="C1501" s="66"/>
      <c r="D1501" s="66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</row>
    <row r="1502" spans="1:23" ht="13.2" x14ac:dyDescent="0.25">
      <c r="A1502" s="59"/>
      <c r="B1502" s="65"/>
      <c r="C1502" s="66"/>
      <c r="D1502" s="66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</row>
    <row r="1503" spans="1:23" ht="13.2" x14ac:dyDescent="0.25">
      <c r="A1503" s="59"/>
      <c r="B1503" s="65"/>
      <c r="C1503" s="66"/>
      <c r="D1503" s="66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</row>
    <row r="1504" spans="1:23" ht="13.2" x14ac:dyDescent="0.25">
      <c r="A1504" s="59"/>
      <c r="B1504" s="65"/>
      <c r="C1504" s="66"/>
      <c r="D1504" s="66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</row>
    <row r="1505" spans="1:23" ht="13.2" x14ac:dyDescent="0.25">
      <c r="A1505" s="59"/>
      <c r="B1505" s="65"/>
      <c r="C1505" s="66"/>
      <c r="D1505" s="66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</row>
    <row r="1506" spans="1:23" ht="13.2" x14ac:dyDescent="0.25">
      <c r="A1506" s="59"/>
      <c r="B1506" s="65"/>
      <c r="C1506" s="66"/>
      <c r="D1506" s="66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</row>
    <row r="1507" spans="1:23" ht="13.2" x14ac:dyDescent="0.25">
      <c r="A1507" s="59"/>
      <c r="B1507" s="65"/>
      <c r="C1507" s="66"/>
      <c r="D1507" s="66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</row>
    <row r="1508" spans="1:23" ht="13.2" x14ac:dyDescent="0.25">
      <c r="A1508" s="59"/>
      <c r="B1508" s="65"/>
      <c r="C1508" s="66"/>
      <c r="D1508" s="66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</row>
    <row r="1509" spans="1:23" ht="13.2" x14ac:dyDescent="0.25">
      <c r="A1509" s="59"/>
      <c r="B1509" s="65"/>
      <c r="C1509" s="66"/>
      <c r="D1509" s="66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</row>
    <row r="1510" spans="1:23" ht="13.2" x14ac:dyDescent="0.25">
      <c r="A1510" s="59"/>
      <c r="B1510" s="65"/>
      <c r="C1510" s="66"/>
      <c r="D1510" s="66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</row>
    <row r="1511" spans="1:23" ht="13.2" x14ac:dyDescent="0.25">
      <c r="A1511" s="59"/>
      <c r="B1511" s="65"/>
      <c r="C1511" s="66"/>
      <c r="D1511" s="66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</row>
    <row r="1512" spans="1:23" ht="13.2" x14ac:dyDescent="0.25">
      <c r="A1512" s="59"/>
      <c r="B1512" s="65"/>
      <c r="C1512" s="66"/>
      <c r="D1512" s="66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</row>
    <row r="1513" spans="1:23" ht="13.2" x14ac:dyDescent="0.25">
      <c r="A1513" s="59"/>
      <c r="B1513" s="65"/>
      <c r="C1513" s="66"/>
      <c r="D1513" s="66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</row>
    <row r="1514" spans="1:23" ht="13.2" x14ac:dyDescent="0.25">
      <c r="A1514" s="59"/>
      <c r="B1514" s="65"/>
      <c r="C1514" s="66"/>
      <c r="D1514" s="66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</row>
    <row r="1515" spans="1:23" ht="13.2" x14ac:dyDescent="0.25">
      <c r="A1515" s="59"/>
      <c r="B1515" s="65"/>
      <c r="C1515" s="66"/>
      <c r="D1515" s="66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</row>
    <row r="1516" spans="1:23" ht="13.2" x14ac:dyDescent="0.25">
      <c r="A1516" s="59"/>
      <c r="B1516" s="65"/>
      <c r="C1516" s="66"/>
      <c r="D1516" s="66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</row>
    <row r="1517" spans="1:23" ht="13.2" x14ac:dyDescent="0.25">
      <c r="A1517" s="59"/>
      <c r="B1517" s="65"/>
      <c r="C1517" s="66"/>
      <c r="D1517" s="66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</row>
    <row r="1518" spans="1:23" ht="13.2" x14ac:dyDescent="0.25">
      <c r="A1518" s="59"/>
      <c r="B1518" s="65"/>
      <c r="C1518" s="66"/>
      <c r="D1518" s="66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</row>
    <row r="1519" spans="1:23" ht="13.2" x14ac:dyDescent="0.25">
      <c r="A1519" s="59"/>
      <c r="B1519" s="65"/>
      <c r="C1519" s="66"/>
      <c r="D1519" s="66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</row>
    <row r="1520" spans="1:23" ht="13.2" x14ac:dyDescent="0.25">
      <c r="A1520" s="59"/>
      <c r="B1520" s="65"/>
      <c r="C1520" s="66"/>
      <c r="D1520" s="66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</row>
    <row r="1521" spans="1:23" ht="13.2" x14ac:dyDescent="0.25">
      <c r="A1521" s="59"/>
      <c r="B1521" s="65"/>
      <c r="C1521" s="66"/>
      <c r="D1521" s="66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</row>
    <row r="1522" spans="1:23" ht="13.2" x14ac:dyDescent="0.25">
      <c r="A1522" s="59"/>
      <c r="B1522" s="65"/>
      <c r="C1522" s="66"/>
      <c r="D1522" s="66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</row>
    <row r="1523" spans="1:23" ht="13.2" x14ac:dyDescent="0.25">
      <c r="A1523" s="59"/>
      <c r="B1523" s="65"/>
      <c r="C1523" s="66"/>
      <c r="D1523" s="66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</row>
    <row r="1524" spans="1:23" ht="13.2" x14ac:dyDescent="0.25">
      <c r="A1524" s="59"/>
      <c r="B1524" s="65"/>
      <c r="C1524" s="66"/>
      <c r="D1524" s="66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</row>
    <row r="1525" spans="1:23" ht="13.2" x14ac:dyDescent="0.25">
      <c r="A1525" s="59"/>
      <c r="B1525" s="65"/>
      <c r="C1525" s="66"/>
      <c r="D1525" s="66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</row>
    <row r="1526" spans="1:23" ht="13.2" x14ac:dyDescent="0.25">
      <c r="A1526" s="59"/>
      <c r="B1526" s="65"/>
      <c r="C1526" s="66"/>
      <c r="D1526" s="66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</row>
    <row r="1527" spans="1:23" ht="13.2" x14ac:dyDescent="0.25">
      <c r="A1527" s="59"/>
      <c r="B1527" s="65"/>
      <c r="C1527" s="66"/>
      <c r="D1527" s="66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</row>
    <row r="1528" spans="1:23" ht="13.2" x14ac:dyDescent="0.25">
      <c r="A1528" s="59"/>
      <c r="B1528" s="65"/>
      <c r="C1528" s="66"/>
      <c r="D1528" s="66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</row>
    <row r="1529" spans="1:23" ht="13.2" x14ac:dyDescent="0.25">
      <c r="A1529" s="59"/>
      <c r="B1529" s="65"/>
      <c r="C1529" s="66"/>
      <c r="D1529" s="66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</row>
    <row r="1530" spans="1:23" ht="13.2" x14ac:dyDescent="0.25">
      <c r="A1530" s="59"/>
      <c r="B1530" s="65"/>
      <c r="C1530" s="66"/>
      <c r="D1530" s="66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</row>
    <row r="1531" spans="1:23" ht="13.2" x14ac:dyDescent="0.25">
      <c r="A1531" s="59"/>
      <c r="B1531" s="65"/>
      <c r="C1531" s="66"/>
      <c r="D1531" s="66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</row>
    <row r="1532" spans="1:23" ht="13.2" x14ac:dyDescent="0.25">
      <c r="A1532" s="59"/>
      <c r="B1532" s="65"/>
      <c r="C1532" s="66"/>
      <c r="D1532" s="66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</row>
    <row r="1533" spans="1:23" ht="13.2" x14ac:dyDescent="0.25">
      <c r="A1533" s="59"/>
      <c r="B1533" s="65"/>
      <c r="C1533" s="66"/>
      <c r="D1533" s="66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</row>
    <row r="1534" spans="1:23" ht="13.2" x14ac:dyDescent="0.25">
      <c r="A1534" s="59"/>
      <c r="B1534" s="65"/>
      <c r="C1534" s="66"/>
      <c r="D1534" s="66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</row>
    <row r="1535" spans="1:23" ht="13.2" x14ac:dyDescent="0.25">
      <c r="A1535" s="59"/>
      <c r="B1535" s="65"/>
      <c r="C1535" s="66"/>
      <c r="D1535" s="66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</row>
    <row r="1536" spans="1:23" ht="13.2" x14ac:dyDescent="0.25">
      <c r="A1536" s="59"/>
      <c r="B1536" s="65"/>
      <c r="C1536" s="66"/>
      <c r="D1536" s="66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</row>
    <row r="1537" spans="1:23" ht="13.2" x14ac:dyDescent="0.25">
      <c r="A1537" s="59"/>
      <c r="B1537" s="65"/>
      <c r="C1537" s="66"/>
      <c r="D1537" s="66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</row>
    <row r="1538" spans="1:23" ht="13.2" x14ac:dyDescent="0.25">
      <c r="A1538" s="59"/>
      <c r="B1538" s="65"/>
      <c r="C1538" s="66"/>
      <c r="D1538" s="66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</row>
    <row r="1539" spans="1:23" ht="13.2" x14ac:dyDescent="0.25">
      <c r="A1539" s="59"/>
      <c r="B1539" s="65"/>
      <c r="C1539" s="66"/>
      <c r="D1539" s="66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</row>
    <row r="1540" spans="1:23" ht="13.2" x14ac:dyDescent="0.25">
      <c r="A1540" s="59"/>
      <c r="B1540" s="65"/>
      <c r="C1540" s="66"/>
      <c r="D1540" s="66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</row>
    <row r="1541" spans="1:23" ht="13.2" x14ac:dyDescent="0.25">
      <c r="A1541" s="59"/>
      <c r="B1541" s="65"/>
      <c r="C1541" s="66"/>
      <c r="D1541" s="66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</row>
    <row r="1542" spans="1:23" ht="13.2" x14ac:dyDescent="0.25">
      <c r="A1542" s="59"/>
      <c r="B1542" s="65"/>
      <c r="C1542" s="66"/>
      <c r="D1542" s="66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</row>
    <row r="1543" spans="1:23" ht="13.2" x14ac:dyDescent="0.25">
      <c r="A1543" s="59"/>
      <c r="B1543" s="65"/>
      <c r="C1543" s="66"/>
      <c r="D1543" s="66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</row>
    <row r="1544" spans="1:23" ht="13.2" x14ac:dyDescent="0.25">
      <c r="A1544" s="59"/>
      <c r="B1544" s="65"/>
      <c r="C1544" s="66"/>
      <c r="D1544" s="66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</row>
    <row r="1545" spans="1:23" ht="13.2" x14ac:dyDescent="0.25">
      <c r="A1545" s="59"/>
      <c r="B1545" s="65"/>
      <c r="C1545" s="66"/>
      <c r="D1545" s="66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</row>
    <row r="1546" spans="1:23" ht="13.2" x14ac:dyDescent="0.25">
      <c r="A1546" s="59"/>
      <c r="B1546" s="65"/>
      <c r="C1546" s="66"/>
      <c r="D1546" s="66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</row>
    <row r="1547" spans="1:23" ht="13.2" x14ac:dyDescent="0.25">
      <c r="A1547" s="59"/>
      <c r="B1547" s="65"/>
      <c r="C1547" s="66"/>
      <c r="D1547" s="66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</row>
    <row r="1548" spans="1:23" ht="13.2" x14ac:dyDescent="0.25">
      <c r="A1548" s="59"/>
      <c r="B1548" s="65"/>
      <c r="C1548" s="66"/>
      <c r="D1548" s="66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</row>
    <row r="1549" spans="1:23" ht="13.2" x14ac:dyDescent="0.25">
      <c r="A1549" s="59"/>
      <c r="B1549" s="65"/>
      <c r="C1549" s="66"/>
      <c r="D1549" s="66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</row>
    <row r="1550" spans="1:23" ht="13.2" x14ac:dyDescent="0.25">
      <c r="A1550" s="59"/>
      <c r="B1550" s="65"/>
      <c r="C1550" s="66"/>
      <c r="D1550" s="66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</row>
    <row r="1551" spans="1:23" ht="13.2" x14ac:dyDescent="0.25">
      <c r="A1551" s="59"/>
      <c r="B1551" s="65"/>
      <c r="C1551" s="66"/>
      <c r="D1551" s="66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</row>
    <row r="1552" spans="1:23" ht="13.2" x14ac:dyDescent="0.25">
      <c r="A1552" s="59"/>
      <c r="B1552" s="65"/>
      <c r="C1552" s="66"/>
      <c r="D1552" s="66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</row>
    <row r="1553" spans="1:23" ht="13.2" x14ac:dyDescent="0.25">
      <c r="A1553" s="59"/>
      <c r="B1553" s="65"/>
      <c r="C1553" s="66"/>
      <c r="D1553" s="66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</row>
    <row r="1554" spans="1:23" ht="13.2" x14ac:dyDescent="0.25">
      <c r="A1554" s="59"/>
      <c r="B1554" s="65"/>
      <c r="C1554" s="66"/>
      <c r="D1554" s="66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</row>
    <row r="1555" spans="1:23" ht="13.2" x14ac:dyDescent="0.25">
      <c r="A1555" s="59"/>
      <c r="B1555" s="65"/>
      <c r="C1555" s="66"/>
      <c r="D1555" s="66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</row>
    <row r="1556" spans="1:23" ht="13.2" x14ac:dyDescent="0.25">
      <c r="A1556" s="59"/>
      <c r="B1556" s="65"/>
      <c r="C1556" s="66"/>
      <c r="D1556" s="66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</row>
    <row r="1557" spans="1:23" ht="13.2" x14ac:dyDescent="0.25">
      <c r="A1557" s="59"/>
      <c r="B1557" s="65"/>
      <c r="C1557" s="66"/>
      <c r="D1557" s="66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</row>
    <row r="1558" spans="1:23" ht="13.2" x14ac:dyDescent="0.25">
      <c r="A1558" s="59"/>
      <c r="B1558" s="65"/>
      <c r="C1558" s="66"/>
      <c r="D1558" s="66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</row>
    <row r="1559" spans="1:23" ht="13.2" x14ac:dyDescent="0.25">
      <c r="A1559" s="59"/>
      <c r="B1559" s="65"/>
      <c r="C1559" s="66"/>
      <c r="D1559" s="66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</row>
    <row r="1560" spans="1:23" ht="13.2" x14ac:dyDescent="0.25">
      <c r="A1560" s="59"/>
      <c r="B1560" s="65"/>
      <c r="C1560" s="66"/>
      <c r="D1560" s="66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</row>
    <row r="1561" spans="1:23" ht="13.2" x14ac:dyDescent="0.25">
      <c r="A1561" s="59"/>
      <c r="B1561" s="65"/>
      <c r="C1561" s="66"/>
      <c r="D1561" s="66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</row>
    <row r="1562" spans="1:23" ht="13.2" x14ac:dyDescent="0.25">
      <c r="A1562" s="59"/>
      <c r="B1562" s="65"/>
      <c r="C1562" s="66"/>
      <c r="D1562" s="66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</row>
    <row r="1563" spans="1:23" ht="13.2" x14ac:dyDescent="0.25">
      <c r="A1563" s="59"/>
      <c r="B1563" s="65"/>
      <c r="C1563" s="66"/>
      <c r="D1563" s="66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</row>
    <row r="1564" spans="1:23" ht="13.2" x14ac:dyDescent="0.25">
      <c r="A1564" s="59"/>
      <c r="B1564" s="65"/>
      <c r="C1564" s="66"/>
      <c r="D1564" s="66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</row>
    <row r="1565" spans="1:23" ht="13.2" x14ac:dyDescent="0.25">
      <c r="A1565" s="59"/>
      <c r="B1565" s="65"/>
      <c r="C1565" s="66"/>
      <c r="D1565" s="66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</row>
    <row r="1566" spans="1:23" ht="13.2" x14ac:dyDescent="0.25">
      <c r="A1566" s="59"/>
      <c r="B1566" s="65"/>
      <c r="C1566" s="66"/>
      <c r="D1566" s="66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</row>
    <row r="1567" spans="1:23" ht="13.2" x14ac:dyDescent="0.25">
      <c r="A1567" s="59"/>
      <c r="B1567" s="65"/>
      <c r="C1567" s="66"/>
      <c r="D1567" s="66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</row>
    <row r="1568" spans="1:23" ht="13.2" x14ac:dyDescent="0.25">
      <c r="A1568" s="59"/>
      <c r="B1568" s="65"/>
      <c r="C1568" s="66"/>
      <c r="D1568" s="66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</row>
    <row r="1569" spans="1:23" ht="13.2" x14ac:dyDescent="0.25">
      <c r="A1569" s="59"/>
      <c r="B1569" s="65"/>
      <c r="C1569" s="66"/>
      <c r="D1569" s="66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</row>
    <row r="1570" spans="1:23" ht="13.2" x14ac:dyDescent="0.25">
      <c r="A1570" s="59"/>
      <c r="B1570" s="65"/>
      <c r="C1570" s="66"/>
      <c r="D1570" s="66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</row>
    <row r="1571" spans="1:23" ht="13.2" x14ac:dyDescent="0.25">
      <c r="A1571" s="59"/>
      <c r="B1571" s="65"/>
      <c r="C1571" s="66"/>
      <c r="D1571" s="66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</row>
    <row r="1572" spans="1:23" ht="13.2" x14ac:dyDescent="0.25">
      <c r="A1572" s="59"/>
      <c r="B1572" s="65"/>
      <c r="C1572" s="66"/>
      <c r="D1572" s="66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</row>
    <row r="1573" spans="1:23" ht="13.2" x14ac:dyDescent="0.25">
      <c r="A1573" s="59"/>
      <c r="B1573" s="65"/>
      <c r="C1573" s="66"/>
      <c r="D1573" s="66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</row>
    <row r="1574" spans="1:23" ht="13.2" x14ac:dyDescent="0.25">
      <c r="A1574" s="59"/>
      <c r="B1574" s="65"/>
      <c r="C1574" s="66"/>
      <c r="D1574" s="66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</row>
    <row r="1575" spans="1:23" ht="13.2" x14ac:dyDescent="0.25">
      <c r="A1575" s="59"/>
      <c r="B1575" s="65"/>
      <c r="C1575" s="66"/>
      <c r="D1575" s="66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</row>
    <row r="1576" spans="1:23" ht="13.2" x14ac:dyDescent="0.25">
      <c r="A1576" s="59"/>
      <c r="B1576" s="65"/>
      <c r="C1576" s="66"/>
      <c r="D1576" s="66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</row>
    <row r="1577" spans="1:23" ht="13.2" x14ac:dyDescent="0.25">
      <c r="A1577" s="59"/>
      <c r="B1577" s="65"/>
      <c r="C1577" s="66"/>
      <c r="D1577" s="66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</row>
    <row r="1578" spans="1:23" ht="13.2" x14ac:dyDescent="0.25">
      <c r="A1578" s="59"/>
      <c r="B1578" s="65"/>
      <c r="C1578" s="66"/>
      <c r="D1578" s="66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</row>
    <row r="1579" spans="1:23" ht="13.2" x14ac:dyDescent="0.25">
      <c r="A1579" s="59"/>
      <c r="B1579" s="65"/>
      <c r="C1579" s="66"/>
      <c r="D1579" s="66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</row>
    <row r="1580" spans="1:23" ht="13.2" x14ac:dyDescent="0.25">
      <c r="A1580" s="59"/>
      <c r="B1580" s="65"/>
      <c r="C1580" s="66"/>
      <c r="D1580" s="66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</row>
    <row r="1581" spans="1:23" ht="13.2" x14ac:dyDescent="0.25">
      <c r="A1581" s="59"/>
      <c r="B1581" s="65"/>
      <c r="C1581" s="66"/>
      <c r="D1581" s="66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</row>
    <row r="1582" spans="1:23" ht="13.2" x14ac:dyDescent="0.25">
      <c r="A1582" s="59"/>
      <c r="B1582" s="65"/>
      <c r="C1582" s="66"/>
      <c r="D1582" s="66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</row>
    <row r="1583" spans="1:23" ht="13.2" x14ac:dyDescent="0.25">
      <c r="A1583" s="59"/>
      <c r="B1583" s="65"/>
      <c r="C1583" s="66"/>
      <c r="D1583" s="66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</row>
    <row r="1584" spans="1:23" ht="13.2" x14ac:dyDescent="0.25">
      <c r="A1584" s="59"/>
      <c r="B1584" s="65"/>
      <c r="C1584" s="66"/>
      <c r="D1584" s="66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</row>
    <row r="1585" spans="1:23" ht="13.2" x14ac:dyDescent="0.25">
      <c r="A1585" s="59"/>
      <c r="B1585" s="65"/>
      <c r="C1585" s="66"/>
      <c r="D1585" s="66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</row>
    <row r="1586" spans="1:23" ht="13.2" x14ac:dyDescent="0.25">
      <c r="A1586" s="59"/>
      <c r="B1586" s="65"/>
      <c r="C1586" s="66"/>
      <c r="D1586" s="66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</row>
    <row r="1587" spans="1:23" ht="13.2" x14ac:dyDescent="0.25">
      <c r="A1587" s="59"/>
      <c r="B1587" s="65"/>
      <c r="C1587" s="66"/>
      <c r="D1587" s="66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</row>
    <row r="1588" spans="1:23" ht="13.2" x14ac:dyDescent="0.25">
      <c r="A1588" s="59"/>
      <c r="B1588" s="65"/>
      <c r="C1588" s="66"/>
      <c r="D1588" s="66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</row>
    <row r="1589" spans="1:23" ht="13.2" x14ac:dyDescent="0.25">
      <c r="A1589" s="59"/>
      <c r="B1589" s="65"/>
      <c r="C1589" s="66"/>
      <c r="D1589" s="66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</row>
    <row r="1590" spans="1:23" ht="13.2" x14ac:dyDescent="0.25">
      <c r="A1590" s="59"/>
      <c r="B1590" s="65"/>
      <c r="C1590" s="66"/>
      <c r="D1590" s="66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</row>
    <row r="1591" spans="1:23" ht="13.2" x14ac:dyDescent="0.25">
      <c r="A1591" s="59"/>
      <c r="B1591" s="65"/>
      <c r="C1591" s="66"/>
      <c r="D1591" s="66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</row>
    <row r="1592" spans="1:23" ht="13.2" x14ac:dyDescent="0.25">
      <c r="A1592" s="59"/>
      <c r="B1592" s="65"/>
      <c r="C1592" s="66"/>
      <c r="D1592" s="66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</row>
    <row r="1593" spans="1:23" ht="13.2" x14ac:dyDescent="0.25">
      <c r="A1593" s="59"/>
      <c r="B1593" s="65"/>
      <c r="C1593" s="66"/>
      <c r="D1593" s="66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</row>
    <row r="1594" spans="1:23" ht="13.2" x14ac:dyDescent="0.25">
      <c r="A1594" s="59"/>
      <c r="B1594" s="65"/>
      <c r="C1594" s="66"/>
      <c r="D1594" s="66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</row>
    <row r="1595" spans="1:23" ht="13.2" x14ac:dyDescent="0.25">
      <c r="A1595" s="59"/>
      <c r="B1595" s="65"/>
      <c r="C1595" s="66"/>
      <c r="D1595" s="66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</row>
    <row r="1596" spans="1:23" ht="13.2" x14ac:dyDescent="0.25">
      <c r="A1596" s="59"/>
      <c r="B1596" s="65"/>
      <c r="C1596" s="66"/>
      <c r="D1596" s="66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</row>
    <row r="1597" spans="1:23" ht="13.2" x14ac:dyDescent="0.25">
      <c r="A1597" s="59"/>
      <c r="B1597" s="65"/>
      <c r="C1597" s="66"/>
      <c r="D1597" s="66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</row>
    <row r="1598" spans="1:23" ht="13.2" x14ac:dyDescent="0.25">
      <c r="A1598" s="59"/>
      <c r="B1598" s="65"/>
      <c r="C1598" s="66"/>
      <c r="D1598" s="66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</row>
    <row r="1599" spans="1:23" ht="13.2" x14ac:dyDescent="0.25">
      <c r="A1599" s="59"/>
      <c r="B1599" s="65"/>
      <c r="C1599" s="66"/>
      <c r="D1599" s="66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</row>
    <row r="1600" spans="1:23" ht="13.2" x14ac:dyDescent="0.25">
      <c r="A1600" s="59"/>
      <c r="B1600" s="65"/>
      <c r="C1600" s="66"/>
      <c r="D1600" s="66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</row>
    <row r="1601" spans="1:23" ht="13.2" x14ac:dyDescent="0.25">
      <c r="A1601" s="59"/>
      <c r="B1601" s="65"/>
      <c r="C1601" s="66"/>
      <c r="D1601" s="66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</row>
    <row r="1602" spans="1:23" ht="13.2" x14ac:dyDescent="0.25">
      <c r="A1602" s="59"/>
      <c r="B1602" s="65"/>
      <c r="C1602" s="66"/>
      <c r="D1602" s="66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</row>
    <row r="1603" spans="1:23" ht="13.2" x14ac:dyDescent="0.25">
      <c r="A1603" s="59"/>
      <c r="B1603" s="65"/>
      <c r="C1603" s="66"/>
      <c r="D1603" s="66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</row>
    <row r="1604" spans="1:23" ht="13.2" x14ac:dyDescent="0.25">
      <c r="A1604" s="59"/>
      <c r="B1604" s="65"/>
      <c r="C1604" s="66"/>
      <c r="D1604" s="66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</row>
    <row r="1605" spans="1:23" ht="13.2" x14ac:dyDescent="0.25">
      <c r="A1605" s="59"/>
      <c r="B1605" s="65"/>
      <c r="C1605" s="66"/>
      <c r="D1605" s="66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</row>
    <row r="1606" spans="1:23" ht="13.2" x14ac:dyDescent="0.25">
      <c r="A1606" s="59"/>
      <c r="B1606" s="65"/>
      <c r="C1606" s="66"/>
      <c r="D1606" s="66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</row>
    <row r="1607" spans="1:23" ht="13.2" x14ac:dyDescent="0.25">
      <c r="A1607" s="59"/>
      <c r="B1607" s="65"/>
      <c r="C1607" s="66"/>
      <c r="D1607" s="66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</row>
    <row r="1608" spans="1:23" ht="13.2" x14ac:dyDescent="0.25">
      <c r="A1608" s="59"/>
      <c r="B1608" s="65"/>
      <c r="C1608" s="66"/>
      <c r="D1608" s="66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</row>
    <row r="1609" spans="1:23" ht="13.2" x14ac:dyDescent="0.25">
      <c r="A1609" s="59"/>
      <c r="B1609" s="65"/>
      <c r="C1609" s="66"/>
      <c r="D1609" s="66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</row>
    <row r="1610" spans="1:23" ht="13.2" x14ac:dyDescent="0.25">
      <c r="A1610" s="59"/>
      <c r="B1610" s="65"/>
      <c r="C1610" s="66"/>
      <c r="D1610" s="66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</row>
    <row r="1611" spans="1:23" ht="13.2" x14ac:dyDescent="0.25">
      <c r="A1611" s="59"/>
      <c r="B1611" s="65"/>
      <c r="C1611" s="66"/>
      <c r="D1611" s="66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</row>
    <row r="1612" spans="1:23" ht="13.2" x14ac:dyDescent="0.25">
      <c r="A1612" s="59"/>
      <c r="B1612" s="65"/>
      <c r="C1612" s="66"/>
      <c r="D1612" s="66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</row>
    <row r="1613" spans="1:23" ht="13.2" x14ac:dyDescent="0.25">
      <c r="A1613" s="59"/>
      <c r="B1613" s="65"/>
      <c r="C1613" s="66"/>
      <c r="D1613" s="66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</row>
    <row r="1614" spans="1:23" ht="13.2" x14ac:dyDescent="0.25">
      <c r="A1614" s="59"/>
      <c r="B1614" s="65"/>
      <c r="C1614" s="66"/>
      <c r="D1614" s="66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</row>
    <row r="1615" spans="1:23" ht="13.2" x14ac:dyDescent="0.25">
      <c r="A1615" s="59"/>
      <c r="B1615" s="65"/>
      <c r="C1615" s="66"/>
      <c r="D1615" s="66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</row>
    <row r="1616" spans="1:23" ht="13.2" x14ac:dyDescent="0.25">
      <c r="A1616" s="59"/>
      <c r="B1616" s="65"/>
      <c r="C1616" s="66"/>
      <c r="D1616" s="66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</row>
    <row r="1617" spans="1:23" ht="13.2" x14ac:dyDescent="0.25">
      <c r="A1617" s="59"/>
      <c r="B1617" s="65"/>
      <c r="C1617" s="66"/>
      <c r="D1617" s="66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  <c r="W1617" s="20"/>
    </row>
    <row r="1618" spans="1:23" ht="13.2" x14ac:dyDescent="0.25">
      <c r="A1618" s="59"/>
      <c r="B1618" s="65"/>
      <c r="C1618" s="66"/>
      <c r="D1618" s="66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  <c r="W1618" s="20"/>
    </row>
    <row r="1619" spans="1:23" ht="13.2" x14ac:dyDescent="0.25">
      <c r="A1619" s="59"/>
      <c r="B1619" s="65"/>
      <c r="C1619" s="66"/>
      <c r="D1619" s="66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</row>
    <row r="1620" spans="1:23" ht="13.2" x14ac:dyDescent="0.25">
      <c r="A1620" s="59"/>
      <c r="B1620" s="65"/>
      <c r="C1620" s="66"/>
      <c r="D1620" s="66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</row>
    <row r="1621" spans="1:23" ht="13.2" x14ac:dyDescent="0.25">
      <c r="A1621" s="59"/>
      <c r="B1621" s="65"/>
      <c r="C1621" s="66"/>
      <c r="D1621" s="66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  <c r="W1621" s="20"/>
    </row>
    <row r="1622" spans="1:23" ht="13.2" x14ac:dyDescent="0.25">
      <c r="A1622" s="59"/>
      <c r="B1622" s="65"/>
      <c r="C1622" s="66"/>
      <c r="D1622" s="66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  <c r="W1622" s="20"/>
    </row>
    <row r="1623" spans="1:23" ht="13.2" x14ac:dyDescent="0.25">
      <c r="A1623" s="59"/>
      <c r="B1623" s="65"/>
      <c r="C1623" s="66"/>
      <c r="D1623" s="66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  <c r="W1623" s="20"/>
    </row>
    <row r="1624" spans="1:23" ht="13.2" x14ac:dyDescent="0.25">
      <c r="A1624" s="59"/>
      <c r="B1624" s="65"/>
      <c r="C1624" s="66"/>
      <c r="D1624" s="66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  <c r="W1624" s="20"/>
    </row>
    <row r="1625" spans="1:23" ht="13.2" x14ac:dyDescent="0.25">
      <c r="A1625" s="59"/>
      <c r="B1625" s="65"/>
      <c r="C1625" s="66"/>
      <c r="D1625" s="66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0"/>
      <c r="U1625" s="20"/>
      <c r="V1625" s="20"/>
      <c r="W1625" s="20"/>
    </row>
    <row r="1626" spans="1:23" ht="13.2" x14ac:dyDescent="0.25">
      <c r="A1626" s="59"/>
      <c r="B1626" s="65"/>
      <c r="C1626" s="66"/>
      <c r="D1626" s="66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  <c r="W1626" s="20"/>
    </row>
    <row r="1627" spans="1:23" ht="13.2" x14ac:dyDescent="0.25">
      <c r="A1627" s="59"/>
      <c r="B1627" s="65"/>
      <c r="C1627" s="66"/>
      <c r="D1627" s="66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0"/>
      <c r="U1627" s="20"/>
      <c r="V1627" s="20"/>
      <c r="W1627" s="20"/>
    </row>
    <row r="1628" spans="1:23" ht="13.2" x14ac:dyDescent="0.25">
      <c r="A1628" s="59"/>
      <c r="B1628" s="65"/>
      <c r="C1628" s="66"/>
      <c r="D1628" s="66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0"/>
      <c r="U1628" s="20"/>
      <c r="V1628" s="20"/>
      <c r="W1628" s="20"/>
    </row>
    <row r="1629" spans="1:23" ht="13.2" x14ac:dyDescent="0.25">
      <c r="A1629" s="59"/>
      <c r="B1629" s="65"/>
      <c r="C1629" s="66"/>
      <c r="D1629" s="66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0"/>
      <c r="U1629" s="20"/>
      <c r="V1629" s="20"/>
      <c r="W1629" s="20"/>
    </row>
    <row r="1630" spans="1:23" ht="13.2" x14ac:dyDescent="0.25">
      <c r="A1630" s="59"/>
      <c r="B1630" s="65"/>
      <c r="C1630" s="66"/>
      <c r="D1630" s="66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</row>
    <row r="1631" spans="1:23" ht="13.2" x14ac:dyDescent="0.25">
      <c r="A1631" s="59"/>
      <c r="B1631" s="65"/>
      <c r="C1631" s="66"/>
      <c r="D1631" s="66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</row>
    <row r="1632" spans="1:23" ht="13.2" x14ac:dyDescent="0.25">
      <c r="A1632" s="59"/>
      <c r="B1632" s="65"/>
      <c r="C1632" s="66"/>
      <c r="D1632" s="66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</row>
    <row r="1633" spans="1:23" ht="13.2" x14ac:dyDescent="0.25">
      <c r="A1633" s="59"/>
      <c r="B1633" s="65"/>
      <c r="C1633" s="66"/>
      <c r="D1633" s="66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</row>
    <row r="1634" spans="1:23" ht="13.2" x14ac:dyDescent="0.25">
      <c r="A1634" s="59"/>
      <c r="B1634" s="65"/>
      <c r="C1634" s="66"/>
      <c r="D1634" s="66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0"/>
      <c r="U1634" s="20"/>
      <c r="V1634" s="20"/>
      <c r="W1634" s="20"/>
    </row>
    <row r="1635" spans="1:23" ht="13.2" x14ac:dyDescent="0.25">
      <c r="A1635" s="59"/>
      <c r="B1635" s="65"/>
      <c r="C1635" s="66"/>
      <c r="D1635" s="66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0"/>
      <c r="U1635" s="20"/>
      <c r="V1635" s="20"/>
      <c r="W1635" s="20"/>
    </row>
    <row r="1636" spans="1:23" ht="13.2" x14ac:dyDescent="0.25">
      <c r="A1636" s="59"/>
      <c r="B1636" s="65"/>
      <c r="C1636" s="66"/>
      <c r="D1636" s="66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0"/>
      <c r="U1636" s="20"/>
      <c r="V1636" s="20"/>
      <c r="W1636" s="20"/>
    </row>
    <row r="1637" spans="1:23" ht="13.2" x14ac:dyDescent="0.25">
      <c r="A1637" s="59"/>
      <c r="B1637" s="65"/>
      <c r="C1637" s="66"/>
      <c r="D1637" s="66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0"/>
      <c r="U1637" s="20"/>
      <c r="V1637" s="20"/>
      <c r="W1637" s="20"/>
    </row>
    <row r="1638" spans="1:23" ht="13.2" x14ac:dyDescent="0.25">
      <c r="A1638" s="59"/>
      <c r="B1638" s="65"/>
      <c r="C1638" s="66"/>
      <c r="D1638" s="66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0"/>
      <c r="U1638" s="20"/>
      <c r="V1638" s="20"/>
      <c r="W1638" s="20"/>
    </row>
    <row r="1639" spans="1:23" ht="13.2" x14ac:dyDescent="0.25">
      <c r="A1639" s="59"/>
      <c r="B1639" s="65"/>
      <c r="C1639" s="66"/>
      <c r="D1639" s="66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0"/>
      <c r="U1639" s="20"/>
      <c r="V1639" s="20"/>
      <c r="W1639" s="20"/>
    </row>
    <row r="1640" spans="1:23" ht="13.2" x14ac:dyDescent="0.25">
      <c r="A1640" s="59"/>
      <c r="B1640" s="65"/>
      <c r="C1640" s="66"/>
      <c r="D1640" s="66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0"/>
      <c r="U1640" s="20"/>
      <c r="V1640" s="20"/>
      <c r="W1640" s="20"/>
    </row>
    <row r="1641" spans="1:23" ht="13.2" x14ac:dyDescent="0.25">
      <c r="A1641" s="59"/>
      <c r="B1641" s="65"/>
      <c r="C1641" s="66"/>
      <c r="D1641" s="66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0"/>
      <c r="U1641" s="20"/>
      <c r="V1641" s="20"/>
      <c r="W1641" s="20"/>
    </row>
    <row r="1642" spans="1:23" ht="13.2" x14ac:dyDescent="0.25">
      <c r="A1642" s="59"/>
      <c r="B1642" s="65"/>
      <c r="C1642" s="66"/>
      <c r="D1642" s="66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0"/>
      <c r="U1642" s="20"/>
      <c r="V1642" s="20"/>
      <c r="W1642" s="20"/>
    </row>
    <row r="1643" spans="1:23" ht="13.2" x14ac:dyDescent="0.25">
      <c r="A1643" s="59"/>
      <c r="B1643" s="65"/>
      <c r="C1643" s="66"/>
      <c r="D1643" s="66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0"/>
      <c r="U1643" s="20"/>
      <c r="V1643" s="20"/>
      <c r="W1643" s="20"/>
    </row>
    <row r="1644" spans="1:23" ht="13.2" x14ac:dyDescent="0.25">
      <c r="A1644" s="59"/>
      <c r="B1644" s="65"/>
      <c r="C1644" s="66"/>
      <c r="D1644" s="66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0"/>
      <c r="U1644" s="20"/>
      <c r="V1644" s="20"/>
      <c r="W1644" s="20"/>
    </row>
    <row r="1645" spans="1:23" ht="13.2" x14ac:dyDescent="0.25">
      <c r="A1645" s="59"/>
      <c r="B1645" s="65"/>
      <c r="C1645" s="66"/>
      <c r="D1645" s="66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</row>
    <row r="1646" spans="1:23" ht="13.2" x14ac:dyDescent="0.25">
      <c r="A1646" s="59"/>
      <c r="B1646" s="65"/>
      <c r="C1646" s="66"/>
      <c r="D1646" s="66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0"/>
      <c r="U1646" s="20"/>
      <c r="V1646" s="20"/>
      <c r="W1646" s="20"/>
    </row>
    <row r="1647" spans="1:23" ht="13.2" x14ac:dyDescent="0.25">
      <c r="A1647" s="59"/>
      <c r="B1647" s="65"/>
      <c r="C1647" s="66"/>
      <c r="D1647" s="66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</row>
    <row r="1648" spans="1:23" ht="13.2" x14ac:dyDescent="0.25">
      <c r="A1648" s="59"/>
      <c r="B1648" s="65"/>
      <c r="C1648" s="66"/>
      <c r="D1648" s="66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</row>
    <row r="1649" spans="1:23" ht="13.2" x14ac:dyDescent="0.25">
      <c r="A1649" s="59"/>
      <c r="B1649" s="65"/>
      <c r="C1649" s="66"/>
      <c r="D1649" s="66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  <c r="W1649" s="20"/>
    </row>
    <row r="1650" spans="1:23" ht="13.2" x14ac:dyDescent="0.25">
      <c r="A1650" s="59"/>
      <c r="B1650" s="65"/>
      <c r="C1650" s="66"/>
      <c r="D1650" s="66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  <c r="W1650" s="20"/>
    </row>
    <row r="1651" spans="1:23" ht="13.2" x14ac:dyDescent="0.25">
      <c r="A1651" s="59"/>
      <c r="B1651" s="65"/>
      <c r="C1651" s="66"/>
      <c r="D1651" s="66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</row>
    <row r="1652" spans="1:23" ht="13.2" x14ac:dyDescent="0.25">
      <c r="A1652" s="59"/>
      <c r="B1652" s="65"/>
      <c r="C1652" s="66"/>
      <c r="D1652" s="66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  <c r="W1652" s="20"/>
    </row>
    <row r="1653" spans="1:23" ht="13.2" x14ac:dyDescent="0.25">
      <c r="A1653" s="59"/>
      <c r="B1653" s="65"/>
      <c r="C1653" s="66"/>
      <c r="D1653" s="66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  <c r="W1653" s="20"/>
    </row>
    <row r="1654" spans="1:23" ht="13.2" x14ac:dyDescent="0.25">
      <c r="A1654" s="59"/>
      <c r="B1654" s="65"/>
      <c r="C1654" s="66"/>
      <c r="D1654" s="66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  <c r="W1654" s="20"/>
    </row>
    <row r="1655" spans="1:23" ht="13.2" x14ac:dyDescent="0.25">
      <c r="A1655" s="59"/>
      <c r="B1655" s="65"/>
      <c r="C1655" s="66"/>
      <c r="D1655" s="66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0"/>
      <c r="U1655" s="20"/>
      <c r="V1655" s="20"/>
      <c r="W1655" s="20"/>
    </row>
    <row r="1656" spans="1:23" ht="13.2" x14ac:dyDescent="0.25">
      <c r="A1656" s="59"/>
      <c r="B1656" s="65"/>
      <c r="C1656" s="66"/>
      <c r="D1656" s="66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0"/>
      <c r="U1656" s="20"/>
      <c r="V1656" s="20"/>
      <c r="W1656" s="20"/>
    </row>
    <row r="1657" spans="1:23" ht="13.2" x14ac:dyDescent="0.25">
      <c r="A1657" s="59"/>
      <c r="B1657" s="65"/>
      <c r="C1657" s="66"/>
      <c r="D1657" s="66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0"/>
      <c r="U1657" s="20"/>
      <c r="V1657" s="20"/>
      <c r="W1657" s="20"/>
    </row>
    <row r="1658" spans="1:23" ht="13.2" x14ac:dyDescent="0.25">
      <c r="A1658" s="59"/>
      <c r="B1658" s="65"/>
      <c r="C1658" s="66"/>
      <c r="D1658" s="66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  <c r="W1658" s="20"/>
    </row>
    <row r="1659" spans="1:23" ht="13.2" x14ac:dyDescent="0.25">
      <c r="A1659" s="59"/>
      <c r="B1659" s="65"/>
      <c r="C1659" s="66"/>
      <c r="D1659" s="66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0"/>
      <c r="U1659" s="20"/>
      <c r="V1659" s="20"/>
      <c r="W1659" s="20"/>
    </row>
    <row r="1660" spans="1:23" ht="13.2" x14ac:dyDescent="0.25">
      <c r="A1660" s="59"/>
      <c r="B1660" s="65"/>
      <c r="C1660" s="66"/>
      <c r="D1660" s="66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  <c r="W1660" s="20"/>
    </row>
    <row r="1661" spans="1:23" ht="13.2" x14ac:dyDescent="0.25">
      <c r="A1661" s="59"/>
      <c r="B1661" s="65"/>
      <c r="C1661" s="66"/>
      <c r="D1661" s="66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  <c r="W1661" s="20"/>
    </row>
    <row r="1662" spans="1:23" ht="13.2" x14ac:dyDescent="0.25">
      <c r="A1662" s="59"/>
      <c r="B1662" s="65"/>
      <c r="C1662" s="66"/>
      <c r="D1662" s="66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  <c r="W1662" s="20"/>
    </row>
    <row r="1663" spans="1:23" ht="13.2" x14ac:dyDescent="0.25">
      <c r="A1663" s="59"/>
      <c r="B1663" s="65"/>
      <c r="C1663" s="66"/>
      <c r="D1663" s="66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  <c r="W1663" s="20"/>
    </row>
    <row r="1664" spans="1:23" ht="13.2" x14ac:dyDescent="0.25">
      <c r="A1664" s="59"/>
      <c r="B1664" s="65"/>
      <c r="C1664" s="66"/>
      <c r="D1664" s="66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/>
      <c r="W1664" s="20"/>
    </row>
    <row r="1665" spans="1:23" ht="13.2" x14ac:dyDescent="0.25">
      <c r="A1665" s="59"/>
      <c r="B1665" s="65"/>
      <c r="C1665" s="66"/>
      <c r="D1665" s="66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0"/>
      <c r="U1665" s="20"/>
      <c r="V1665" s="20"/>
      <c r="W1665" s="20"/>
    </row>
    <row r="1666" spans="1:23" ht="13.2" x14ac:dyDescent="0.25">
      <c r="A1666" s="59"/>
      <c r="B1666" s="65"/>
      <c r="C1666" s="66"/>
      <c r="D1666" s="66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0"/>
      <c r="U1666" s="20"/>
      <c r="V1666" s="20"/>
      <c r="W1666" s="20"/>
    </row>
    <row r="1667" spans="1:23" ht="13.2" x14ac:dyDescent="0.25">
      <c r="A1667" s="59"/>
      <c r="B1667" s="65"/>
      <c r="C1667" s="66"/>
      <c r="D1667" s="66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0"/>
      <c r="U1667" s="20"/>
      <c r="V1667" s="20"/>
      <c r="W1667" s="20"/>
    </row>
    <row r="1668" spans="1:23" ht="13.2" x14ac:dyDescent="0.25">
      <c r="A1668" s="59"/>
      <c r="B1668" s="65"/>
      <c r="C1668" s="66"/>
      <c r="D1668" s="66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0"/>
      <c r="U1668" s="20"/>
      <c r="V1668" s="20"/>
      <c r="W1668" s="20"/>
    </row>
    <row r="1669" spans="1:23" ht="13.2" x14ac:dyDescent="0.25">
      <c r="A1669" s="59"/>
      <c r="B1669" s="65"/>
      <c r="C1669" s="66"/>
      <c r="D1669" s="66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0"/>
      <c r="U1669" s="20"/>
      <c r="V1669" s="20"/>
      <c r="W1669" s="20"/>
    </row>
    <row r="1670" spans="1:23" ht="13.2" x14ac:dyDescent="0.25">
      <c r="A1670" s="59"/>
      <c r="B1670" s="65"/>
      <c r="C1670" s="66"/>
      <c r="D1670" s="66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0"/>
      <c r="U1670" s="20"/>
      <c r="V1670" s="20"/>
      <c r="W1670" s="20"/>
    </row>
    <row r="1671" spans="1:23" ht="13.2" x14ac:dyDescent="0.25">
      <c r="A1671" s="59"/>
      <c r="B1671" s="65"/>
      <c r="C1671" s="66"/>
      <c r="D1671" s="66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0"/>
      <c r="U1671" s="20"/>
      <c r="V1671" s="20"/>
      <c r="W1671" s="20"/>
    </row>
    <row r="1672" spans="1:23" ht="13.2" x14ac:dyDescent="0.25">
      <c r="A1672" s="59"/>
      <c r="B1672" s="65"/>
      <c r="C1672" s="66"/>
      <c r="D1672" s="66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0"/>
      <c r="U1672" s="20"/>
      <c r="V1672" s="20"/>
      <c r="W1672" s="20"/>
    </row>
    <row r="1673" spans="1:23" ht="13.2" x14ac:dyDescent="0.25">
      <c r="A1673" s="59"/>
      <c r="B1673" s="65"/>
      <c r="C1673" s="66"/>
      <c r="D1673" s="66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0"/>
      <c r="U1673" s="20"/>
      <c r="V1673" s="20"/>
      <c r="W1673" s="20"/>
    </row>
    <row r="1674" spans="1:23" ht="13.2" x14ac:dyDescent="0.25">
      <c r="A1674" s="59"/>
      <c r="B1674" s="65"/>
      <c r="C1674" s="66"/>
      <c r="D1674" s="66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</row>
    <row r="1675" spans="1:23" ht="13.2" x14ac:dyDescent="0.25">
      <c r="A1675" s="59"/>
      <c r="B1675" s="65"/>
      <c r="C1675" s="66"/>
      <c r="D1675" s="66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  <c r="W1675" s="20"/>
    </row>
    <row r="1676" spans="1:23" ht="13.2" x14ac:dyDescent="0.25">
      <c r="A1676" s="59"/>
      <c r="B1676" s="65"/>
      <c r="C1676" s="66"/>
      <c r="D1676" s="66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  <c r="W1676" s="20"/>
    </row>
    <row r="1677" spans="1:23" ht="13.2" x14ac:dyDescent="0.25">
      <c r="A1677" s="59"/>
      <c r="B1677" s="65"/>
      <c r="C1677" s="66"/>
      <c r="D1677" s="66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</row>
    <row r="1678" spans="1:23" ht="13.2" x14ac:dyDescent="0.25">
      <c r="A1678" s="59"/>
      <c r="B1678" s="65"/>
      <c r="C1678" s="66"/>
      <c r="D1678" s="66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  <c r="W1678" s="20"/>
    </row>
    <row r="1679" spans="1:23" ht="13.2" x14ac:dyDescent="0.25">
      <c r="A1679" s="59"/>
      <c r="B1679" s="65"/>
      <c r="C1679" s="66"/>
      <c r="D1679" s="66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</row>
    <row r="1680" spans="1:23" ht="13.2" x14ac:dyDescent="0.25">
      <c r="A1680" s="59"/>
      <c r="B1680" s="65"/>
      <c r="C1680" s="66"/>
      <c r="D1680" s="66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</row>
    <row r="1681" spans="1:23" ht="13.2" x14ac:dyDescent="0.25">
      <c r="A1681" s="59"/>
      <c r="B1681" s="65"/>
      <c r="C1681" s="66"/>
      <c r="D1681" s="66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</row>
    <row r="1682" spans="1:23" ht="13.2" x14ac:dyDescent="0.25">
      <c r="A1682" s="59"/>
      <c r="B1682" s="65"/>
      <c r="C1682" s="66"/>
      <c r="D1682" s="66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  <c r="Q1682" s="20"/>
      <c r="R1682" s="20"/>
      <c r="S1682" s="20"/>
      <c r="T1682" s="20"/>
      <c r="U1682" s="20"/>
      <c r="V1682" s="20"/>
      <c r="W1682" s="20"/>
    </row>
    <row r="1683" spans="1:23" ht="13.2" x14ac:dyDescent="0.25">
      <c r="A1683" s="59"/>
      <c r="B1683" s="65"/>
      <c r="C1683" s="66"/>
      <c r="D1683" s="66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  <c r="Q1683" s="20"/>
      <c r="R1683" s="20"/>
      <c r="S1683" s="20"/>
      <c r="T1683" s="20"/>
      <c r="U1683" s="20"/>
      <c r="V1683" s="20"/>
      <c r="W1683" s="20"/>
    </row>
    <row r="1684" spans="1:23" ht="13.2" x14ac:dyDescent="0.25">
      <c r="A1684" s="59"/>
      <c r="B1684" s="65"/>
      <c r="C1684" s="66"/>
      <c r="D1684" s="66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0"/>
      <c r="T1684" s="20"/>
      <c r="U1684" s="20"/>
      <c r="V1684" s="20"/>
      <c r="W1684" s="20"/>
    </row>
    <row r="1685" spans="1:23" ht="13.2" x14ac:dyDescent="0.25">
      <c r="A1685" s="59"/>
      <c r="B1685" s="65"/>
      <c r="C1685" s="66"/>
      <c r="D1685" s="66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</row>
    <row r="1686" spans="1:23" ht="13.2" x14ac:dyDescent="0.25">
      <c r="A1686" s="59"/>
      <c r="B1686" s="65"/>
      <c r="C1686" s="66"/>
      <c r="D1686" s="66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  <c r="Q1686" s="20"/>
      <c r="R1686" s="20"/>
      <c r="S1686" s="20"/>
      <c r="T1686" s="20"/>
      <c r="U1686" s="20"/>
      <c r="V1686" s="20"/>
      <c r="W1686" s="20"/>
    </row>
    <row r="1687" spans="1:23" ht="13.2" x14ac:dyDescent="0.25">
      <c r="A1687" s="59"/>
      <c r="B1687" s="65"/>
      <c r="C1687" s="66"/>
      <c r="D1687" s="66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  <c r="W1687" s="20"/>
    </row>
    <row r="1688" spans="1:23" ht="13.2" x14ac:dyDescent="0.25">
      <c r="A1688" s="59"/>
      <c r="B1688" s="65"/>
      <c r="C1688" s="66"/>
      <c r="D1688" s="66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</row>
    <row r="1689" spans="1:23" ht="13.2" x14ac:dyDescent="0.25">
      <c r="A1689" s="59"/>
      <c r="B1689" s="65"/>
      <c r="C1689" s="66"/>
      <c r="D1689" s="66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  <c r="Q1689" s="20"/>
      <c r="R1689" s="20"/>
      <c r="S1689" s="20"/>
      <c r="T1689" s="20"/>
      <c r="U1689" s="20"/>
      <c r="V1689" s="20"/>
      <c r="W1689" s="20"/>
    </row>
    <row r="1690" spans="1:23" ht="13.2" x14ac:dyDescent="0.25">
      <c r="A1690" s="59"/>
      <c r="B1690" s="65"/>
      <c r="C1690" s="66"/>
      <c r="D1690" s="66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  <c r="Q1690" s="20"/>
      <c r="R1690" s="20"/>
      <c r="S1690" s="20"/>
      <c r="T1690" s="20"/>
      <c r="U1690" s="20"/>
      <c r="V1690" s="20"/>
      <c r="W1690" s="20"/>
    </row>
    <row r="1691" spans="1:23" ht="13.2" x14ac:dyDescent="0.25">
      <c r="A1691" s="59"/>
      <c r="B1691" s="65"/>
      <c r="C1691" s="66"/>
      <c r="D1691" s="66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  <c r="Q1691" s="20"/>
      <c r="R1691" s="20"/>
      <c r="S1691" s="20"/>
      <c r="T1691" s="20"/>
      <c r="U1691" s="20"/>
      <c r="V1691" s="20"/>
      <c r="W1691" s="20"/>
    </row>
    <row r="1692" spans="1:23" ht="13.2" x14ac:dyDescent="0.25">
      <c r="A1692" s="59"/>
      <c r="B1692" s="65"/>
      <c r="C1692" s="66"/>
      <c r="D1692" s="66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  <c r="Q1692" s="20"/>
      <c r="R1692" s="20"/>
      <c r="S1692" s="20"/>
      <c r="T1692" s="20"/>
      <c r="U1692" s="20"/>
      <c r="V1692" s="20"/>
      <c r="W1692" s="20"/>
    </row>
    <row r="1693" spans="1:23" ht="13.2" x14ac:dyDescent="0.25">
      <c r="A1693" s="59"/>
      <c r="B1693" s="65"/>
      <c r="C1693" s="66"/>
      <c r="D1693" s="66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  <c r="Q1693" s="20"/>
      <c r="R1693" s="20"/>
      <c r="S1693" s="20"/>
      <c r="T1693" s="20"/>
      <c r="U1693" s="20"/>
      <c r="V1693" s="20"/>
      <c r="W1693" s="20"/>
    </row>
    <row r="1694" spans="1:23" ht="13.2" x14ac:dyDescent="0.25">
      <c r="A1694" s="59"/>
      <c r="B1694" s="65"/>
      <c r="C1694" s="66"/>
      <c r="D1694" s="66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  <c r="Q1694" s="20"/>
      <c r="R1694" s="20"/>
      <c r="S1694" s="20"/>
      <c r="T1694" s="20"/>
      <c r="U1694" s="20"/>
      <c r="V1694" s="20"/>
      <c r="W1694" s="20"/>
    </row>
    <row r="1695" spans="1:23" ht="13.2" x14ac:dyDescent="0.25">
      <c r="A1695" s="59"/>
      <c r="B1695" s="65"/>
      <c r="C1695" s="66"/>
      <c r="D1695" s="66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  <c r="Q1695" s="20"/>
      <c r="R1695" s="20"/>
      <c r="S1695" s="20"/>
      <c r="T1695" s="20"/>
      <c r="U1695" s="20"/>
      <c r="V1695" s="20"/>
      <c r="W1695" s="20"/>
    </row>
    <row r="1696" spans="1:23" ht="13.2" x14ac:dyDescent="0.25">
      <c r="A1696" s="59"/>
      <c r="B1696" s="65"/>
      <c r="C1696" s="66"/>
      <c r="D1696" s="66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  <c r="Q1696" s="20"/>
      <c r="R1696" s="20"/>
      <c r="S1696" s="20"/>
      <c r="T1696" s="20"/>
      <c r="U1696" s="20"/>
      <c r="V1696" s="20"/>
      <c r="W1696" s="20"/>
    </row>
    <row r="1697" spans="1:23" ht="13.2" x14ac:dyDescent="0.25">
      <c r="A1697" s="59"/>
      <c r="B1697" s="65"/>
      <c r="C1697" s="66"/>
      <c r="D1697" s="66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</row>
    <row r="1698" spans="1:23" ht="13.2" x14ac:dyDescent="0.25">
      <c r="A1698" s="59"/>
      <c r="B1698" s="65"/>
      <c r="C1698" s="66"/>
      <c r="D1698" s="66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</row>
    <row r="1699" spans="1:23" ht="13.2" x14ac:dyDescent="0.25">
      <c r="A1699" s="59"/>
      <c r="B1699" s="65"/>
      <c r="C1699" s="66"/>
      <c r="D1699" s="66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</row>
    <row r="1700" spans="1:23" ht="13.2" x14ac:dyDescent="0.25">
      <c r="A1700" s="59"/>
      <c r="B1700" s="65"/>
      <c r="C1700" s="66"/>
      <c r="D1700" s="66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</row>
    <row r="1701" spans="1:23" ht="13.2" x14ac:dyDescent="0.25">
      <c r="A1701" s="59"/>
      <c r="B1701" s="65"/>
      <c r="C1701" s="66"/>
      <c r="D1701" s="66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  <c r="W1701" s="20"/>
    </row>
    <row r="1702" spans="1:23" ht="13.2" x14ac:dyDescent="0.25">
      <c r="A1702" s="59"/>
      <c r="B1702" s="65"/>
      <c r="C1702" s="66"/>
      <c r="D1702" s="66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</row>
    <row r="1703" spans="1:23" ht="13.2" x14ac:dyDescent="0.25">
      <c r="A1703" s="59"/>
      <c r="B1703" s="65"/>
      <c r="C1703" s="66"/>
      <c r="D1703" s="66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  <c r="Q1703" s="20"/>
      <c r="R1703" s="20"/>
      <c r="S1703" s="20"/>
      <c r="T1703" s="20"/>
      <c r="U1703" s="20"/>
      <c r="V1703" s="20"/>
      <c r="W1703" s="20"/>
    </row>
    <row r="1704" spans="1:23" ht="13.2" x14ac:dyDescent="0.25">
      <c r="A1704" s="59"/>
      <c r="B1704" s="65"/>
      <c r="C1704" s="66"/>
      <c r="D1704" s="66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  <c r="Q1704" s="20"/>
      <c r="R1704" s="20"/>
      <c r="S1704" s="20"/>
      <c r="T1704" s="20"/>
      <c r="U1704" s="20"/>
      <c r="V1704" s="20"/>
      <c r="W1704" s="20"/>
    </row>
    <row r="1705" spans="1:23" ht="13.2" x14ac:dyDescent="0.25">
      <c r="A1705" s="59"/>
      <c r="B1705" s="65"/>
      <c r="C1705" s="66"/>
      <c r="D1705" s="66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  <c r="Q1705" s="20"/>
      <c r="R1705" s="20"/>
      <c r="S1705" s="20"/>
      <c r="T1705" s="20"/>
      <c r="U1705" s="20"/>
      <c r="V1705" s="20"/>
      <c r="W1705" s="20"/>
    </row>
    <row r="1706" spans="1:23" ht="13.2" x14ac:dyDescent="0.25">
      <c r="A1706" s="59"/>
      <c r="B1706" s="65"/>
      <c r="C1706" s="66"/>
      <c r="D1706" s="66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  <c r="W1706" s="20"/>
    </row>
    <row r="1707" spans="1:23" ht="13.2" x14ac:dyDescent="0.25">
      <c r="A1707" s="59"/>
      <c r="B1707" s="65"/>
      <c r="C1707" s="66"/>
      <c r="D1707" s="66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  <c r="Q1707" s="20"/>
      <c r="R1707" s="20"/>
      <c r="S1707" s="20"/>
      <c r="T1707" s="20"/>
      <c r="U1707" s="20"/>
      <c r="V1707" s="20"/>
      <c r="W1707" s="20"/>
    </row>
    <row r="1708" spans="1:23" ht="13.2" x14ac:dyDescent="0.25">
      <c r="A1708" s="59"/>
      <c r="B1708" s="65"/>
      <c r="C1708" s="66"/>
      <c r="D1708" s="66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  <c r="Q1708" s="20"/>
      <c r="R1708" s="20"/>
      <c r="S1708" s="20"/>
      <c r="T1708" s="20"/>
      <c r="U1708" s="20"/>
      <c r="V1708" s="20"/>
      <c r="W1708" s="20"/>
    </row>
    <row r="1709" spans="1:23" ht="13.2" x14ac:dyDescent="0.25">
      <c r="A1709" s="59"/>
      <c r="B1709" s="65"/>
      <c r="C1709" s="66"/>
      <c r="D1709" s="66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  <c r="Q1709" s="20"/>
      <c r="R1709" s="20"/>
      <c r="S1709" s="20"/>
      <c r="T1709" s="20"/>
      <c r="U1709" s="20"/>
      <c r="V1709" s="20"/>
      <c r="W1709" s="20"/>
    </row>
    <row r="1710" spans="1:23" ht="13.2" x14ac:dyDescent="0.25">
      <c r="A1710" s="59"/>
      <c r="B1710" s="65"/>
      <c r="C1710" s="66"/>
      <c r="D1710" s="66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  <c r="Q1710" s="20"/>
      <c r="R1710" s="20"/>
      <c r="S1710" s="20"/>
      <c r="T1710" s="20"/>
      <c r="U1710" s="20"/>
      <c r="V1710" s="20"/>
      <c r="W1710" s="20"/>
    </row>
    <row r="1711" spans="1:23" ht="13.2" x14ac:dyDescent="0.25">
      <c r="A1711" s="59"/>
      <c r="B1711" s="65"/>
      <c r="C1711" s="66"/>
      <c r="D1711" s="66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  <c r="Q1711" s="20"/>
      <c r="R1711" s="20"/>
      <c r="S1711" s="20"/>
      <c r="T1711" s="20"/>
      <c r="U1711" s="20"/>
      <c r="V1711" s="20"/>
      <c r="W1711" s="20"/>
    </row>
    <row r="1712" spans="1:23" ht="13.2" x14ac:dyDescent="0.25">
      <c r="A1712" s="59"/>
      <c r="B1712" s="65"/>
      <c r="C1712" s="66"/>
      <c r="D1712" s="66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  <c r="W1712" s="20"/>
    </row>
    <row r="1713" spans="1:23" ht="13.2" x14ac:dyDescent="0.25">
      <c r="A1713" s="59"/>
      <c r="B1713" s="65"/>
      <c r="C1713" s="66"/>
      <c r="D1713" s="66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  <c r="W1713" s="20"/>
    </row>
    <row r="1714" spans="1:23" ht="13.2" x14ac:dyDescent="0.25">
      <c r="A1714" s="59"/>
      <c r="B1714" s="65"/>
      <c r="C1714" s="66"/>
      <c r="D1714" s="66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  <c r="W1714" s="20"/>
    </row>
    <row r="1715" spans="1:23" ht="13.2" x14ac:dyDescent="0.25">
      <c r="A1715" s="59"/>
      <c r="B1715" s="65"/>
      <c r="C1715" s="66"/>
      <c r="D1715" s="66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</row>
    <row r="1716" spans="1:23" ht="13.2" x14ac:dyDescent="0.25">
      <c r="A1716" s="59"/>
      <c r="B1716" s="65"/>
      <c r="C1716" s="66"/>
      <c r="D1716" s="66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  <c r="W1716" s="20"/>
    </row>
    <row r="1717" spans="1:23" ht="13.2" x14ac:dyDescent="0.25">
      <c r="A1717" s="59"/>
      <c r="B1717" s="65"/>
      <c r="C1717" s="66"/>
      <c r="D1717" s="66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  <c r="Q1717" s="20"/>
      <c r="R1717" s="20"/>
      <c r="S1717" s="20"/>
      <c r="T1717" s="20"/>
      <c r="U1717" s="20"/>
      <c r="V1717" s="20"/>
      <c r="W1717" s="20"/>
    </row>
    <row r="1718" spans="1:23" ht="13.2" x14ac:dyDescent="0.25">
      <c r="A1718" s="59"/>
      <c r="B1718" s="65"/>
      <c r="C1718" s="66"/>
      <c r="D1718" s="66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  <c r="Q1718" s="20"/>
      <c r="R1718" s="20"/>
      <c r="S1718" s="20"/>
      <c r="T1718" s="20"/>
      <c r="U1718" s="20"/>
      <c r="V1718" s="20"/>
      <c r="W1718" s="20"/>
    </row>
    <row r="1719" spans="1:23" ht="13.2" x14ac:dyDescent="0.25">
      <c r="A1719" s="59"/>
      <c r="B1719" s="65"/>
      <c r="C1719" s="66"/>
      <c r="D1719" s="66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  <c r="Q1719" s="20"/>
      <c r="R1719" s="20"/>
      <c r="S1719" s="20"/>
      <c r="T1719" s="20"/>
      <c r="U1719" s="20"/>
      <c r="V1719" s="20"/>
      <c r="W1719" s="20"/>
    </row>
    <row r="1720" spans="1:23" ht="13.2" x14ac:dyDescent="0.25">
      <c r="A1720" s="59"/>
      <c r="B1720" s="65"/>
      <c r="C1720" s="66"/>
      <c r="D1720" s="66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  <c r="Q1720" s="20"/>
      <c r="R1720" s="20"/>
      <c r="S1720" s="20"/>
      <c r="T1720" s="20"/>
      <c r="U1720" s="20"/>
      <c r="V1720" s="20"/>
      <c r="W1720" s="20"/>
    </row>
    <row r="1721" spans="1:23" ht="13.2" x14ac:dyDescent="0.25">
      <c r="A1721" s="59"/>
      <c r="B1721" s="65"/>
      <c r="C1721" s="66"/>
      <c r="D1721" s="66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  <c r="Q1721" s="20"/>
      <c r="R1721" s="20"/>
      <c r="S1721" s="20"/>
      <c r="T1721" s="20"/>
      <c r="U1721" s="20"/>
      <c r="V1721" s="20"/>
      <c r="W1721" s="20"/>
    </row>
    <row r="1722" spans="1:23" ht="13.2" x14ac:dyDescent="0.25">
      <c r="A1722" s="59"/>
      <c r="B1722" s="65"/>
      <c r="C1722" s="66"/>
      <c r="D1722" s="66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  <c r="Q1722" s="20"/>
      <c r="R1722" s="20"/>
      <c r="S1722" s="20"/>
      <c r="T1722" s="20"/>
      <c r="U1722" s="20"/>
      <c r="V1722" s="20"/>
      <c r="W1722" s="20"/>
    </row>
    <row r="1723" spans="1:23" ht="13.2" x14ac:dyDescent="0.25">
      <c r="A1723" s="59"/>
      <c r="B1723" s="65"/>
      <c r="C1723" s="66"/>
      <c r="D1723" s="66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  <c r="Q1723" s="20"/>
      <c r="R1723" s="20"/>
      <c r="S1723" s="20"/>
      <c r="T1723" s="20"/>
      <c r="U1723" s="20"/>
      <c r="V1723" s="20"/>
      <c r="W1723" s="20"/>
    </row>
    <row r="1724" spans="1:23" ht="13.2" x14ac:dyDescent="0.25">
      <c r="A1724" s="59"/>
      <c r="B1724" s="65"/>
      <c r="C1724" s="66"/>
      <c r="D1724" s="66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  <c r="Q1724" s="20"/>
      <c r="R1724" s="20"/>
      <c r="S1724" s="20"/>
      <c r="T1724" s="20"/>
      <c r="U1724" s="20"/>
      <c r="V1724" s="20"/>
      <c r="W1724" s="20"/>
    </row>
    <row r="1725" spans="1:23" ht="13.2" x14ac:dyDescent="0.25">
      <c r="A1725" s="59"/>
      <c r="B1725" s="65"/>
      <c r="C1725" s="66"/>
      <c r="D1725" s="66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  <c r="Q1725" s="20"/>
      <c r="R1725" s="20"/>
      <c r="S1725" s="20"/>
      <c r="T1725" s="20"/>
      <c r="U1725" s="20"/>
      <c r="V1725" s="20"/>
      <c r="W1725" s="20"/>
    </row>
    <row r="1726" spans="1:23" ht="13.2" x14ac:dyDescent="0.25">
      <c r="A1726" s="59"/>
      <c r="B1726" s="65"/>
      <c r="C1726" s="66"/>
      <c r="D1726" s="66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  <c r="Q1726" s="20"/>
      <c r="R1726" s="20"/>
      <c r="S1726" s="20"/>
      <c r="T1726" s="20"/>
      <c r="U1726" s="20"/>
      <c r="V1726" s="20"/>
      <c r="W1726" s="20"/>
    </row>
    <row r="1727" spans="1:23" ht="13.2" x14ac:dyDescent="0.25">
      <c r="A1727" s="59"/>
      <c r="B1727" s="65"/>
      <c r="C1727" s="66"/>
      <c r="D1727" s="66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  <c r="Q1727" s="20"/>
      <c r="R1727" s="20"/>
      <c r="S1727" s="20"/>
      <c r="T1727" s="20"/>
      <c r="U1727" s="20"/>
      <c r="V1727" s="20"/>
      <c r="W1727" s="20"/>
    </row>
    <row r="1728" spans="1:23" ht="13.2" x14ac:dyDescent="0.25">
      <c r="A1728" s="59"/>
      <c r="B1728" s="65"/>
      <c r="C1728" s="66"/>
      <c r="D1728" s="66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  <c r="Q1728" s="20"/>
      <c r="R1728" s="20"/>
      <c r="S1728" s="20"/>
      <c r="T1728" s="20"/>
      <c r="U1728" s="20"/>
      <c r="V1728" s="20"/>
      <c r="W1728" s="20"/>
    </row>
    <row r="1729" spans="1:23" ht="13.2" x14ac:dyDescent="0.25">
      <c r="A1729" s="59"/>
      <c r="B1729" s="65"/>
      <c r="C1729" s="66"/>
      <c r="D1729" s="66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  <c r="Q1729" s="20"/>
      <c r="R1729" s="20"/>
      <c r="S1729" s="20"/>
      <c r="T1729" s="20"/>
      <c r="U1729" s="20"/>
      <c r="V1729" s="20"/>
      <c r="W1729" s="20"/>
    </row>
    <row r="1730" spans="1:23" ht="13.2" x14ac:dyDescent="0.25">
      <c r="A1730" s="59"/>
      <c r="B1730" s="65"/>
      <c r="C1730" s="66"/>
      <c r="D1730" s="66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</row>
    <row r="1731" spans="1:23" ht="13.2" x14ac:dyDescent="0.25">
      <c r="A1731" s="59"/>
      <c r="B1731" s="65"/>
      <c r="C1731" s="66"/>
      <c r="D1731" s="66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</row>
    <row r="1732" spans="1:23" ht="13.2" x14ac:dyDescent="0.25">
      <c r="A1732" s="59"/>
      <c r="B1732" s="65"/>
      <c r="C1732" s="66"/>
      <c r="D1732" s="66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  <c r="Q1732" s="20"/>
      <c r="R1732" s="20"/>
      <c r="S1732" s="20"/>
      <c r="T1732" s="20"/>
      <c r="U1732" s="20"/>
      <c r="V1732" s="20"/>
      <c r="W1732" s="20"/>
    </row>
    <row r="1733" spans="1:23" ht="13.2" x14ac:dyDescent="0.25">
      <c r="A1733" s="59"/>
      <c r="B1733" s="65"/>
      <c r="C1733" s="66"/>
      <c r="D1733" s="66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</row>
    <row r="1734" spans="1:23" ht="13.2" x14ac:dyDescent="0.25">
      <c r="A1734" s="59"/>
      <c r="B1734" s="65"/>
      <c r="C1734" s="66"/>
      <c r="D1734" s="66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</row>
    <row r="1735" spans="1:23" ht="13.2" x14ac:dyDescent="0.25">
      <c r="A1735" s="59"/>
      <c r="B1735" s="65"/>
      <c r="C1735" s="66"/>
      <c r="D1735" s="66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  <c r="W1735" s="20"/>
    </row>
    <row r="1736" spans="1:23" ht="13.2" x14ac:dyDescent="0.25">
      <c r="A1736" s="59"/>
      <c r="B1736" s="65"/>
      <c r="C1736" s="66"/>
      <c r="D1736" s="66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</row>
    <row r="1737" spans="1:23" ht="13.2" x14ac:dyDescent="0.25">
      <c r="A1737" s="59"/>
      <c r="B1737" s="65"/>
      <c r="C1737" s="66"/>
      <c r="D1737" s="66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</row>
    <row r="1738" spans="1:23" ht="13.2" x14ac:dyDescent="0.25">
      <c r="A1738" s="59"/>
      <c r="B1738" s="65"/>
      <c r="C1738" s="66"/>
      <c r="D1738" s="66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  <c r="W1738" s="20"/>
    </row>
    <row r="1739" spans="1:23" ht="13.2" x14ac:dyDescent="0.25">
      <c r="A1739" s="59"/>
      <c r="B1739" s="65"/>
      <c r="C1739" s="66"/>
      <c r="D1739" s="66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  <c r="W1739" s="20"/>
    </row>
    <row r="1740" spans="1:23" ht="13.2" x14ac:dyDescent="0.25">
      <c r="A1740" s="59"/>
      <c r="B1740" s="65"/>
      <c r="C1740" s="66"/>
      <c r="D1740" s="66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  <c r="W1740" s="20"/>
    </row>
    <row r="1741" spans="1:23" ht="13.2" x14ac:dyDescent="0.25">
      <c r="A1741" s="59"/>
      <c r="B1741" s="65"/>
      <c r="C1741" s="66"/>
      <c r="D1741" s="66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  <c r="W1741" s="20"/>
    </row>
    <row r="1742" spans="1:23" ht="13.2" x14ac:dyDescent="0.25">
      <c r="A1742" s="59"/>
      <c r="B1742" s="65"/>
      <c r="C1742" s="66"/>
      <c r="D1742" s="66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  <c r="W1742" s="20"/>
    </row>
    <row r="1743" spans="1:23" ht="13.2" x14ac:dyDescent="0.25">
      <c r="A1743" s="59"/>
      <c r="B1743" s="65"/>
      <c r="C1743" s="66"/>
      <c r="D1743" s="66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  <c r="W1743" s="20"/>
    </row>
    <row r="1744" spans="1:23" ht="13.2" x14ac:dyDescent="0.25">
      <c r="A1744" s="59"/>
      <c r="B1744" s="65"/>
      <c r="C1744" s="66"/>
      <c r="D1744" s="66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  <c r="W1744" s="20"/>
    </row>
    <row r="1745" spans="1:23" ht="13.2" x14ac:dyDescent="0.25">
      <c r="A1745" s="59"/>
      <c r="B1745" s="65"/>
      <c r="C1745" s="66"/>
      <c r="D1745" s="66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  <c r="W1745" s="20"/>
    </row>
    <row r="1746" spans="1:23" ht="13.2" x14ac:dyDescent="0.25">
      <c r="A1746" s="59"/>
      <c r="B1746" s="65"/>
      <c r="C1746" s="66"/>
      <c r="D1746" s="66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  <c r="W1746" s="20"/>
    </row>
    <row r="1747" spans="1:23" ht="13.2" x14ac:dyDescent="0.25">
      <c r="A1747" s="59"/>
      <c r="B1747" s="65"/>
      <c r="C1747" s="66"/>
      <c r="D1747" s="66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  <c r="W1747" s="20"/>
    </row>
    <row r="1748" spans="1:23" ht="13.2" x14ac:dyDescent="0.25">
      <c r="A1748" s="59"/>
      <c r="B1748" s="65"/>
      <c r="C1748" s="66"/>
      <c r="D1748" s="66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</row>
    <row r="1749" spans="1:23" ht="13.2" x14ac:dyDescent="0.25">
      <c r="A1749" s="59"/>
      <c r="B1749" s="65"/>
      <c r="C1749" s="66"/>
      <c r="D1749" s="66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  <c r="W1749" s="20"/>
    </row>
    <row r="1750" spans="1:23" ht="13.2" x14ac:dyDescent="0.25">
      <c r="A1750" s="59"/>
      <c r="B1750" s="65"/>
      <c r="C1750" s="66"/>
      <c r="D1750" s="66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</row>
    <row r="1751" spans="1:23" ht="13.2" x14ac:dyDescent="0.25">
      <c r="A1751" s="59"/>
      <c r="B1751" s="65"/>
      <c r="C1751" s="66"/>
      <c r="D1751" s="66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  <c r="W1751" s="20"/>
    </row>
    <row r="1752" spans="1:23" ht="13.2" x14ac:dyDescent="0.25">
      <c r="A1752" s="59"/>
      <c r="B1752" s="65"/>
      <c r="C1752" s="66"/>
      <c r="D1752" s="66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  <c r="W1752" s="20"/>
    </row>
    <row r="1753" spans="1:23" ht="13.2" x14ac:dyDescent="0.25">
      <c r="A1753" s="59"/>
      <c r="B1753" s="65"/>
      <c r="C1753" s="66"/>
      <c r="D1753" s="66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  <c r="W1753" s="20"/>
    </row>
    <row r="1754" spans="1:23" ht="13.2" x14ac:dyDescent="0.25">
      <c r="A1754" s="59"/>
      <c r="B1754" s="65"/>
      <c r="C1754" s="66"/>
      <c r="D1754" s="66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W1245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39.44140625" customWidth="1"/>
    <col min="3" max="3" width="18.109375" customWidth="1"/>
    <col min="4" max="4" width="22.33203125" customWidth="1"/>
    <col min="5" max="5" width="10.33203125" customWidth="1"/>
    <col min="6" max="6" width="10" customWidth="1"/>
    <col min="7" max="7" width="9.109375" customWidth="1"/>
    <col min="8" max="9" width="8.88671875" customWidth="1"/>
    <col min="10" max="10" width="9" customWidth="1"/>
    <col min="11" max="11" width="9.44140625" customWidth="1"/>
    <col min="12" max="13" width="9.1093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7" t="s">
        <v>0</v>
      </c>
      <c r="B1" s="88" t="s">
        <v>2</v>
      </c>
      <c r="C1" s="89" t="s">
        <v>3</v>
      </c>
      <c r="D1" s="89" t="s">
        <v>4</v>
      </c>
      <c r="E1" s="7" t="s">
        <v>5</v>
      </c>
      <c r="F1" s="90" t="s">
        <v>19</v>
      </c>
      <c r="G1" s="90" t="s">
        <v>20</v>
      </c>
      <c r="H1" s="90" t="s">
        <v>21</v>
      </c>
      <c r="I1" s="90" t="s">
        <v>22</v>
      </c>
      <c r="J1" s="90" t="s">
        <v>23</v>
      </c>
      <c r="K1" s="90" t="s">
        <v>24</v>
      </c>
      <c r="L1" s="90" t="s">
        <v>25</v>
      </c>
      <c r="M1" s="90" t="s">
        <v>26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customHeight="1" x14ac:dyDescent="0.25">
      <c r="A2" s="91"/>
      <c r="B2" s="92" t="s">
        <v>609</v>
      </c>
      <c r="C2" s="93"/>
      <c r="D2" s="94"/>
      <c r="E2" s="95" t="s">
        <v>74</v>
      </c>
      <c r="F2" s="96">
        <v>0</v>
      </c>
      <c r="G2" s="96">
        <v>750</v>
      </c>
      <c r="H2" s="28">
        <v>3500</v>
      </c>
      <c r="I2" s="28">
        <v>4000</v>
      </c>
      <c r="J2" s="28">
        <v>3000</v>
      </c>
      <c r="K2" s="28">
        <v>2000</v>
      </c>
      <c r="L2" s="28">
        <v>1000</v>
      </c>
      <c r="M2" s="28">
        <v>200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5">
      <c r="A3" s="91"/>
      <c r="B3" s="92" t="s">
        <v>610</v>
      </c>
      <c r="C3" s="93"/>
      <c r="D3" s="93"/>
      <c r="E3" s="95" t="s">
        <v>74</v>
      </c>
      <c r="F3" s="96">
        <v>400</v>
      </c>
      <c r="G3" s="96">
        <v>1000</v>
      </c>
      <c r="H3" s="28">
        <v>2500</v>
      </c>
      <c r="I3" s="28">
        <v>1800</v>
      </c>
      <c r="J3" s="28">
        <v>2200</v>
      </c>
      <c r="K3" s="28">
        <v>2000</v>
      </c>
      <c r="L3" s="28">
        <v>300</v>
      </c>
      <c r="M3" s="28">
        <v>0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25">
      <c r="A4" s="91"/>
      <c r="B4" s="92" t="s">
        <v>611</v>
      </c>
      <c r="C4" s="93"/>
      <c r="D4" s="93"/>
      <c r="E4" s="95" t="s">
        <v>74</v>
      </c>
      <c r="F4" s="97">
        <v>0</v>
      </c>
      <c r="G4" s="97">
        <v>0</v>
      </c>
      <c r="H4" s="97">
        <v>0</v>
      </c>
      <c r="I4" s="97">
        <v>0</v>
      </c>
      <c r="J4" s="97">
        <v>0</v>
      </c>
      <c r="K4" s="97">
        <v>0</v>
      </c>
      <c r="L4" s="97">
        <v>0</v>
      </c>
      <c r="M4" s="97">
        <v>0</v>
      </c>
      <c r="N4" s="5"/>
      <c r="O4" s="5"/>
      <c r="P4" s="5"/>
      <c r="Q4" s="28"/>
      <c r="R4" s="28"/>
      <c r="S4" s="28"/>
      <c r="T4" s="28"/>
      <c r="U4" s="28"/>
      <c r="V4" s="28"/>
      <c r="W4" s="5"/>
    </row>
    <row r="5" spans="1:23" ht="15.75" customHeight="1" x14ac:dyDescent="0.25">
      <c r="A5" s="91"/>
      <c r="B5" s="92" t="s">
        <v>612</v>
      </c>
      <c r="C5" s="93"/>
      <c r="D5" s="93"/>
      <c r="E5" s="95" t="s">
        <v>74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97">
        <v>0</v>
      </c>
      <c r="M5" s="97"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5.75" customHeight="1" x14ac:dyDescent="0.25">
      <c r="A6" s="91"/>
      <c r="B6" s="92" t="s">
        <v>613</v>
      </c>
      <c r="C6" s="93"/>
      <c r="D6" s="93"/>
      <c r="E6" s="95" t="s">
        <v>74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5.75" customHeight="1" x14ac:dyDescent="0.25">
      <c r="A7" s="91"/>
      <c r="B7" s="92" t="s">
        <v>614</v>
      </c>
      <c r="C7" s="93"/>
      <c r="D7" s="94"/>
      <c r="E7" s="95" t="s">
        <v>74</v>
      </c>
      <c r="F7" s="96">
        <v>0</v>
      </c>
      <c r="G7" s="96">
        <v>0</v>
      </c>
      <c r="H7" s="96">
        <v>80</v>
      </c>
      <c r="I7" s="96">
        <v>350</v>
      </c>
      <c r="J7" s="96">
        <v>250</v>
      </c>
      <c r="K7" s="96">
        <v>150</v>
      </c>
      <c r="L7" s="96">
        <v>40</v>
      </c>
      <c r="M7" s="96">
        <v>0</v>
      </c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.75" customHeight="1" x14ac:dyDescent="0.25">
      <c r="A8" s="91"/>
      <c r="B8" s="92" t="s">
        <v>615</v>
      </c>
      <c r="C8" s="93"/>
      <c r="D8" s="98"/>
      <c r="E8" s="95" t="s">
        <v>74</v>
      </c>
      <c r="F8" s="96">
        <v>0</v>
      </c>
      <c r="G8" s="28">
        <v>45</v>
      </c>
      <c r="H8" s="28">
        <v>220</v>
      </c>
      <c r="I8" s="28">
        <v>160</v>
      </c>
      <c r="J8" s="28">
        <v>390</v>
      </c>
      <c r="K8" s="28">
        <v>260</v>
      </c>
      <c r="L8" s="28">
        <v>60</v>
      </c>
      <c r="M8" s="28">
        <v>0</v>
      </c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customHeight="1" x14ac:dyDescent="0.25">
      <c r="A9" s="91"/>
      <c r="B9" s="92" t="s">
        <v>616</v>
      </c>
      <c r="C9" s="93"/>
      <c r="D9" s="98"/>
      <c r="E9" s="95" t="s">
        <v>74</v>
      </c>
      <c r="F9" s="96">
        <v>0</v>
      </c>
      <c r="G9" s="28">
        <v>60</v>
      </c>
      <c r="H9" s="28">
        <v>320</v>
      </c>
      <c r="I9" s="28">
        <v>600</v>
      </c>
      <c r="J9" s="28">
        <v>340</v>
      </c>
      <c r="K9" s="28">
        <v>310</v>
      </c>
      <c r="L9" s="28">
        <v>70</v>
      </c>
      <c r="M9" s="28">
        <v>0</v>
      </c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5.75" customHeight="1" x14ac:dyDescent="0.25">
      <c r="A10" s="91"/>
      <c r="B10" s="99" t="s">
        <v>617</v>
      </c>
      <c r="C10" s="93"/>
      <c r="D10" s="93"/>
      <c r="E10" s="95" t="s">
        <v>74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28"/>
      <c r="O10" s="100"/>
      <c r="P10" s="28"/>
      <c r="Q10" s="28"/>
      <c r="R10" s="28"/>
      <c r="S10" s="28"/>
      <c r="T10" s="28"/>
      <c r="U10" s="28"/>
      <c r="V10" s="28"/>
      <c r="W10" s="28"/>
    </row>
    <row r="11" spans="1:23" ht="15.75" customHeight="1" x14ac:dyDescent="0.25">
      <c r="A11" s="101"/>
      <c r="B11" s="102"/>
      <c r="C11" s="103"/>
      <c r="D11" s="103"/>
      <c r="E11" s="104"/>
      <c r="F11" s="104"/>
      <c r="G11" s="105"/>
      <c r="H11" s="105"/>
      <c r="I11" s="105"/>
      <c r="J11" s="105"/>
      <c r="K11" s="105"/>
      <c r="L11" s="105"/>
      <c r="M11" s="105"/>
      <c r="N11" s="105"/>
      <c r="O11" s="106"/>
      <c r="P11" s="105"/>
      <c r="Q11" s="105"/>
      <c r="R11" s="105"/>
      <c r="S11" s="105"/>
      <c r="T11" s="105"/>
      <c r="U11" s="105"/>
      <c r="V11" s="105"/>
      <c r="W11" s="105"/>
    </row>
    <row r="12" spans="1:23" ht="15.75" customHeight="1" x14ac:dyDescent="0.25">
      <c r="A12" s="7" t="s">
        <v>0</v>
      </c>
      <c r="B12" s="88" t="s">
        <v>2</v>
      </c>
      <c r="C12" s="89" t="s">
        <v>3</v>
      </c>
      <c r="D12" s="89" t="s">
        <v>4</v>
      </c>
      <c r="E12" s="7" t="s">
        <v>5</v>
      </c>
      <c r="F12" s="107" t="s">
        <v>99</v>
      </c>
      <c r="G12" s="107" t="s">
        <v>105</v>
      </c>
      <c r="H12" s="107" t="s">
        <v>111</v>
      </c>
      <c r="I12" s="107" t="s">
        <v>113</v>
      </c>
      <c r="J12" s="107" t="s">
        <v>115</v>
      </c>
      <c r="K12" s="107" t="s">
        <v>117</v>
      </c>
      <c r="L12" s="107" t="s">
        <v>122</v>
      </c>
      <c r="M12" s="107" t="s">
        <v>124</v>
      </c>
      <c r="N12" s="107" t="s">
        <v>125</v>
      </c>
      <c r="O12" s="108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25">
      <c r="A13" s="91"/>
      <c r="B13" s="99" t="s">
        <v>618</v>
      </c>
      <c r="C13" s="92"/>
      <c r="D13" s="92"/>
      <c r="E13" s="95" t="s">
        <v>74</v>
      </c>
      <c r="F13" s="109" t="s">
        <v>619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5"/>
      <c r="P13" s="5"/>
      <c r="Q13" s="28"/>
      <c r="R13" s="100"/>
      <c r="S13" s="100"/>
      <c r="T13" s="100"/>
      <c r="U13" s="100"/>
      <c r="V13" s="100"/>
      <c r="W13" s="5"/>
    </row>
    <row r="14" spans="1:23" ht="15.75" customHeight="1" x14ac:dyDescent="0.25">
      <c r="A14" s="91"/>
      <c r="B14" s="99" t="s">
        <v>620</v>
      </c>
      <c r="C14" s="92"/>
      <c r="D14" s="92"/>
      <c r="E14" s="95" t="s">
        <v>74</v>
      </c>
      <c r="F14" s="109" t="s">
        <v>619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5"/>
      <c r="P14" s="5"/>
      <c r="Q14" s="100"/>
      <c r="R14" s="100"/>
      <c r="S14" s="100"/>
      <c r="T14" s="100"/>
      <c r="U14" s="100"/>
      <c r="V14" s="28"/>
      <c r="W14" s="5"/>
    </row>
    <row r="15" spans="1:23" ht="15.75" customHeight="1" x14ac:dyDescent="0.25">
      <c r="A15" s="91"/>
      <c r="B15" s="99" t="s">
        <v>621</v>
      </c>
      <c r="C15" s="92"/>
      <c r="D15" s="92"/>
      <c r="E15" s="95" t="s">
        <v>74</v>
      </c>
      <c r="F15" s="109" t="s">
        <v>619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5.75" customHeight="1" x14ac:dyDescent="0.25">
      <c r="A16" s="91"/>
      <c r="B16" s="99" t="s">
        <v>622</v>
      </c>
      <c r="C16" s="92"/>
      <c r="D16" s="92"/>
      <c r="E16" s="95" t="s">
        <v>74</v>
      </c>
      <c r="F16" s="109" t="s">
        <v>619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 x14ac:dyDescent="0.25">
      <c r="A17" s="101"/>
      <c r="B17" s="111"/>
      <c r="C17" s="112"/>
      <c r="D17" s="112"/>
      <c r="E17" s="113"/>
      <c r="F17" s="113"/>
      <c r="G17" s="114"/>
      <c r="H17" s="115"/>
      <c r="I17" s="105"/>
      <c r="J17" s="105"/>
      <c r="K17" s="105"/>
      <c r="L17" s="116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1:23" ht="15.75" customHeight="1" x14ac:dyDescent="0.25">
      <c r="A18" s="7" t="s">
        <v>0</v>
      </c>
      <c r="B18" s="88" t="s">
        <v>2</v>
      </c>
      <c r="C18" s="89" t="s">
        <v>3</v>
      </c>
      <c r="D18" s="89" t="s">
        <v>4</v>
      </c>
      <c r="E18" s="7" t="s">
        <v>5</v>
      </c>
      <c r="F18" s="107" t="s">
        <v>99</v>
      </c>
      <c r="G18" s="107" t="s">
        <v>105</v>
      </c>
      <c r="H18" s="107" t="s">
        <v>111</v>
      </c>
      <c r="I18" s="107" t="s">
        <v>113</v>
      </c>
      <c r="J18" s="107" t="s">
        <v>115</v>
      </c>
      <c r="K18" s="107" t="s">
        <v>117</v>
      </c>
      <c r="L18" s="107" t="s">
        <v>122</v>
      </c>
      <c r="M18" s="107" t="s">
        <v>125</v>
      </c>
      <c r="N18" s="96"/>
      <c r="O18" s="91"/>
      <c r="P18" s="28"/>
      <c r="Q18" s="28"/>
      <c r="R18" s="28"/>
      <c r="S18" s="28"/>
      <c r="T18" s="28"/>
      <c r="U18" s="28"/>
      <c r="V18" s="28"/>
      <c r="W18" s="28"/>
    </row>
    <row r="19" spans="1:23" ht="15.75" customHeight="1" x14ac:dyDescent="0.25">
      <c r="A19" s="91"/>
      <c r="B19" s="92" t="s">
        <v>623</v>
      </c>
      <c r="C19" s="92"/>
      <c r="D19" s="92"/>
      <c r="E19" s="95" t="s">
        <v>74</v>
      </c>
      <c r="F19" s="96">
        <v>200</v>
      </c>
      <c r="G19" s="28">
        <v>600</v>
      </c>
      <c r="H19" s="28">
        <v>550</v>
      </c>
      <c r="I19" s="28">
        <v>600</v>
      </c>
      <c r="J19" s="28">
        <v>600</v>
      </c>
      <c r="K19" s="28">
        <v>300</v>
      </c>
      <c r="L19" s="28">
        <v>400</v>
      </c>
      <c r="M19" s="28">
        <v>150</v>
      </c>
      <c r="N19" s="28"/>
      <c r="O19" s="100"/>
      <c r="P19" s="28"/>
      <c r="Q19" s="28"/>
      <c r="R19" s="28"/>
      <c r="S19" s="28"/>
      <c r="T19" s="28"/>
      <c r="U19" s="28"/>
      <c r="V19" s="28"/>
      <c r="W19" s="28"/>
    </row>
    <row r="20" spans="1:23" ht="15.75" customHeight="1" x14ac:dyDescent="0.25">
      <c r="A20" s="91"/>
      <c r="B20" s="99" t="s">
        <v>624</v>
      </c>
      <c r="C20" s="99"/>
      <c r="D20" s="99"/>
      <c r="E20" s="117" t="s">
        <v>74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5.75" customHeight="1" x14ac:dyDescent="0.25">
      <c r="A21" s="91"/>
      <c r="B21" s="99" t="s">
        <v>625</v>
      </c>
      <c r="C21" s="99"/>
      <c r="D21" s="99"/>
      <c r="E21" s="117" t="s">
        <v>74</v>
      </c>
      <c r="F21" s="118">
        <v>70</v>
      </c>
      <c r="G21" s="28">
        <v>150</v>
      </c>
      <c r="H21" s="28">
        <v>120</v>
      </c>
      <c r="I21" s="28">
        <v>180</v>
      </c>
      <c r="J21" s="28">
        <v>350</v>
      </c>
      <c r="K21" s="28">
        <v>200</v>
      </c>
      <c r="L21" s="28">
        <v>50</v>
      </c>
      <c r="M21" s="28">
        <v>140</v>
      </c>
      <c r="N21" s="28"/>
      <c r="O21" s="28"/>
      <c r="P21" s="28"/>
      <c r="Q21" s="28"/>
      <c r="R21" s="100"/>
      <c r="S21" s="100"/>
      <c r="T21" s="100"/>
      <c r="U21" s="28"/>
      <c r="V21" s="28"/>
      <c r="W21" s="28"/>
    </row>
    <row r="22" spans="1:23" ht="15.75" customHeight="1" x14ac:dyDescent="0.25">
      <c r="A22" s="119"/>
      <c r="B22" s="99" t="s">
        <v>626</v>
      </c>
      <c r="C22" s="99"/>
      <c r="D22" s="99"/>
      <c r="E22" s="117" t="s">
        <v>74</v>
      </c>
      <c r="F22" s="118">
        <v>40</v>
      </c>
      <c r="G22" s="95">
        <v>40</v>
      </c>
      <c r="H22" s="95">
        <v>110</v>
      </c>
      <c r="I22" s="28">
        <v>160</v>
      </c>
      <c r="J22" s="28">
        <v>280</v>
      </c>
      <c r="K22" s="28">
        <v>90</v>
      </c>
      <c r="L22" s="28">
        <v>100</v>
      </c>
      <c r="M22" s="28">
        <v>60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.75" customHeight="1" x14ac:dyDescent="0.25">
      <c r="A23" s="101"/>
      <c r="B23" s="120"/>
      <c r="C23" s="120"/>
      <c r="D23" s="120"/>
      <c r="E23" s="121"/>
      <c r="F23" s="122"/>
      <c r="G23" s="105"/>
      <c r="H23" s="105"/>
      <c r="I23" s="105"/>
      <c r="J23" s="105"/>
      <c r="K23" s="105"/>
      <c r="L23" s="116"/>
      <c r="M23" s="105"/>
      <c r="N23" s="105"/>
      <c r="O23" s="105"/>
      <c r="P23" s="105"/>
      <c r="Q23" s="106"/>
      <c r="R23" s="106"/>
      <c r="S23" s="106"/>
      <c r="T23" s="106"/>
      <c r="U23" s="106"/>
      <c r="V23" s="105"/>
      <c r="W23" s="105"/>
    </row>
    <row r="24" spans="1:23" ht="15.75" customHeight="1" x14ac:dyDescent="0.25">
      <c r="A24" s="7" t="s">
        <v>0</v>
      </c>
      <c r="B24" s="88" t="s">
        <v>2</v>
      </c>
      <c r="C24" s="89" t="s">
        <v>3</v>
      </c>
      <c r="D24" s="89" t="s">
        <v>4</v>
      </c>
      <c r="E24" s="7" t="s">
        <v>5</v>
      </c>
      <c r="F24" s="90" t="s">
        <v>127</v>
      </c>
      <c r="G24" s="28"/>
      <c r="H24" s="28"/>
      <c r="I24" s="28"/>
      <c r="J24" s="28"/>
      <c r="K24" s="28"/>
      <c r="L24" s="28"/>
      <c r="M24" s="28"/>
      <c r="N24" s="28"/>
      <c r="O24" s="100"/>
      <c r="P24" s="28"/>
      <c r="Q24" s="28"/>
      <c r="R24" s="28"/>
      <c r="S24" s="28"/>
      <c r="T24" s="28"/>
      <c r="U24" s="28"/>
      <c r="V24" s="28"/>
      <c r="W24" s="28"/>
    </row>
    <row r="25" spans="1:23" ht="15.75" customHeight="1" x14ac:dyDescent="0.25">
      <c r="A25" s="119"/>
      <c r="B25" s="92" t="s">
        <v>627</v>
      </c>
      <c r="C25" s="93"/>
      <c r="D25" s="93"/>
      <c r="E25" s="95" t="s">
        <v>74</v>
      </c>
      <c r="F25" s="123">
        <v>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5">
      <c r="A26" s="124"/>
      <c r="B26" s="65"/>
      <c r="C26" s="66"/>
      <c r="D26" s="6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5">
      <c r="A27" s="124"/>
      <c r="B27" s="65"/>
      <c r="C27" s="66"/>
      <c r="D27" s="6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5">
      <c r="A28" s="124"/>
      <c r="B28" s="65"/>
      <c r="C28" s="66"/>
      <c r="D28" s="6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3.2" x14ac:dyDescent="0.25">
      <c r="A29" s="124"/>
      <c r="B29" s="65"/>
      <c r="C29" s="66"/>
      <c r="D29" s="6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3.2" x14ac:dyDescent="0.25">
      <c r="A30" s="124"/>
      <c r="B30" s="65"/>
      <c r="C30" s="66"/>
      <c r="D30" s="6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3.2" x14ac:dyDescent="0.25">
      <c r="A31" s="124"/>
      <c r="B31" s="65"/>
      <c r="C31" s="66"/>
      <c r="D31" s="6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3.2" x14ac:dyDescent="0.25">
      <c r="A32" s="124"/>
      <c r="B32" s="65"/>
      <c r="C32" s="66"/>
      <c r="D32" s="6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3.2" x14ac:dyDescent="0.25">
      <c r="A33" s="124"/>
      <c r="B33" s="65"/>
      <c r="C33" s="66"/>
      <c r="D33" s="6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3.2" x14ac:dyDescent="0.25">
      <c r="A34" s="124"/>
      <c r="B34" s="65"/>
      <c r="C34" s="66"/>
      <c r="D34" s="6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3.2" x14ac:dyDescent="0.25">
      <c r="A35" s="124"/>
      <c r="B35" s="65"/>
      <c r="C35" s="66"/>
      <c r="D35" s="6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13.2" x14ac:dyDescent="0.25">
      <c r="A36" s="124"/>
      <c r="B36" s="65"/>
      <c r="C36" s="66"/>
      <c r="D36" s="6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13.2" x14ac:dyDescent="0.25">
      <c r="A37" s="124"/>
      <c r="B37" s="65"/>
      <c r="C37" s="66"/>
      <c r="D37" s="6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3.2" x14ac:dyDescent="0.25">
      <c r="A38" s="124"/>
      <c r="B38" s="65"/>
      <c r="C38" s="66"/>
      <c r="D38" s="6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ht="13.2" x14ac:dyDescent="0.25">
      <c r="A39" s="124"/>
      <c r="B39" s="65"/>
      <c r="C39" s="66"/>
      <c r="D39" s="6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ht="13.2" x14ac:dyDescent="0.25">
      <c r="A40" s="124"/>
      <c r="B40" s="65"/>
      <c r="C40" s="66"/>
      <c r="D40" s="6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3.2" x14ac:dyDescent="0.25">
      <c r="A41" s="124"/>
      <c r="B41" s="65"/>
      <c r="C41" s="66"/>
      <c r="D41" s="6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13.2" x14ac:dyDescent="0.25">
      <c r="A42" s="124"/>
      <c r="B42" s="65"/>
      <c r="C42" s="66"/>
      <c r="D42" s="6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3.2" x14ac:dyDescent="0.25">
      <c r="A43" s="124"/>
      <c r="B43" s="65"/>
      <c r="C43" s="66"/>
      <c r="D43" s="6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ht="13.2" x14ac:dyDescent="0.25">
      <c r="A44" s="124"/>
      <c r="B44" s="65"/>
      <c r="C44" s="66"/>
      <c r="D44" s="6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13.2" x14ac:dyDescent="0.25">
      <c r="A45" s="124"/>
      <c r="B45" s="65"/>
      <c r="C45" s="66"/>
      <c r="D45" s="6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13.2" x14ac:dyDescent="0.25">
      <c r="A46" s="124"/>
      <c r="B46" s="65"/>
      <c r="C46" s="66"/>
      <c r="D46" s="6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13.2" x14ac:dyDescent="0.25">
      <c r="A47" s="124"/>
      <c r="B47" s="65"/>
      <c r="C47" s="66"/>
      <c r="D47" s="6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13.2" x14ac:dyDescent="0.25">
      <c r="A48" s="124"/>
      <c r="B48" s="65"/>
      <c r="C48" s="66"/>
      <c r="D48" s="6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3.2" x14ac:dyDescent="0.25">
      <c r="A49" s="124"/>
      <c r="B49" s="65"/>
      <c r="C49" s="66"/>
      <c r="D49" s="6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3.2" x14ac:dyDescent="0.25">
      <c r="A50" s="124"/>
      <c r="B50" s="65"/>
      <c r="C50" s="66"/>
      <c r="D50" s="6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3.2" x14ac:dyDescent="0.25">
      <c r="A51" s="124"/>
      <c r="B51" s="65"/>
      <c r="C51" s="66"/>
      <c r="D51" s="6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3.2" x14ac:dyDescent="0.25">
      <c r="A52" s="124"/>
      <c r="B52" s="65"/>
      <c r="C52" s="66"/>
      <c r="D52" s="6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3.2" x14ac:dyDescent="0.25">
      <c r="A53" s="124"/>
      <c r="B53" s="65"/>
      <c r="C53" s="66"/>
      <c r="D53" s="6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3.2" x14ac:dyDescent="0.25">
      <c r="A54" s="124"/>
      <c r="B54" s="65"/>
      <c r="C54" s="66"/>
      <c r="D54" s="6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13.2" x14ac:dyDescent="0.25">
      <c r="A55" s="124"/>
      <c r="B55" s="65"/>
      <c r="C55" s="66"/>
      <c r="D55" s="6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13.2" x14ac:dyDescent="0.25">
      <c r="A56" s="124"/>
      <c r="B56" s="65"/>
      <c r="C56" s="66"/>
      <c r="D56" s="6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13.2" x14ac:dyDescent="0.25">
      <c r="A57" s="124"/>
      <c r="B57" s="65"/>
      <c r="C57" s="66"/>
      <c r="D57" s="6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3.2" x14ac:dyDescent="0.25">
      <c r="A58" s="124"/>
      <c r="B58" s="65"/>
      <c r="C58" s="66"/>
      <c r="D58" s="6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13.2" x14ac:dyDescent="0.25">
      <c r="A59" s="124"/>
      <c r="B59" s="65"/>
      <c r="C59" s="66"/>
      <c r="D59" s="6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13.2" x14ac:dyDescent="0.25">
      <c r="A60" s="124"/>
      <c r="B60" s="65"/>
      <c r="C60" s="66"/>
      <c r="D60" s="6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3.2" x14ac:dyDescent="0.25">
      <c r="A61" s="124"/>
      <c r="B61" s="65"/>
      <c r="C61" s="66"/>
      <c r="D61" s="6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3.2" x14ac:dyDescent="0.25">
      <c r="A62" s="124"/>
      <c r="B62" s="65"/>
      <c r="C62" s="66"/>
      <c r="D62" s="6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13.2" x14ac:dyDescent="0.25">
      <c r="A63" s="124"/>
      <c r="B63" s="65"/>
      <c r="C63" s="66"/>
      <c r="D63" s="6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13.2" x14ac:dyDescent="0.25">
      <c r="A64" s="124"/>
      <c r="B64" s="65"/>
      <c r="C64" s="66"/>
      <c r="D64" s="6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13.2" x14ac:dyDescent="0.25">
      <c r="A65" s="124"/>
      <c r="B65" s="65"/>
      <c r="C65" s="66"/>
      <c r="D65" s="6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13.2" x14ac:dyDescent="0.25">
      <c r="A66" s="124"/>
      <c r="B66" s="65"/>
      <c r="C66" s="66"/>
      <c r="D66" s="6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13.2" x14ac:dyDescent="0.25">
      <c r="A67" s="124"/>
      <c r="B67" s="65"/>
      <c r="C67" s="66"/>
      <c r="D67" s="6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13.2" x14ac:dyDescent="0.25">
      <c r="A68" s="124"/>
      <c r="B68" s="65"/>
      <c r="C68" s="66"/>
      <c r="D68" s="6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13.2" x14ac:dyDescent="0.25">
      <c r="A69" s="124"/>
      <c r="B69" s="65"/>
      <c r="C69" s="66"/>
      <c r="D69" s="6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13.2" x14ac:dyDescent="0.25">
      <c r="A70" s="124"/>
      <c r="B70" s="65"/>
      <c r="C70" s="66"/>
      <c r="D70" s="6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13.2" x14ac:dyDescent="0.25">
      <c r="A71" s="124"/>
      <c r="B71" s="65"/>
      <c r="C71" s="66"/>
      <c r="D71" s="6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13.2" x14ac:dyDescent="0.25">
      <c r="A72" s="124"/>
      <c r="B72" s="65"/>
      <c r="C72" s="66"/>
      <c r="D72" s="6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13.2" x14ac:dyDescent="0.25">
      <c r="A73" s="124"/>
      <c r="B73" s="65"/>
      <c r="C73" s="66"/>
      <c r="D73" s="66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13.2" x14ac:dyDescent="0.25">
      <c r="A74" s="124"/>
      <c r="B74" s="65"/>
      <c r="C74" s="66"/>
      <c r="D74" s="6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3.2" x14ac:dyDescent="0.25">
      <c r="A75" s="124"/>
      <c r="B75" s="65"/>
      <c r="C75" s="66"/>
      <c r="D75" s="6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13.2" x14ac:dyDescent="0.25">
      <c r="A76" s="124"/>
      <c r="B76" s="65"/>
      <c r="C76" s="66"/>
      <c r="D76" s="6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13.2" x14ac:dyDescent="0.25">
      <c r="A77" s="124"/>
      <c r="B77" s="65"/>
      <c r="C77" s="66"/>
      <c r="D77" s="6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13.2" x14ac:dyDescent="0.25">
      <c r="A78" s="124"/>
      <c r="B78" s="65"/>
      <c r="C78" s="66"/>
      <c r="D78" s="6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13.2" x14ac:dyDescent="0.25">
      <c r="A79" s="124"/>
      <c r="B79" s="65"/>
      <c r="C79" s="66"/>
      <c r="D79" s="6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13.2" x14ac:dyDescent="0.25">
      <c r="A80" s="124"/>
      <c r="B80" s="65"/>
      <c r="C80" s="66"/>
      <c r="D80" s="6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3.2" x14ac:dyDescent="0.25">
      <c r="A81" s="124"/>
      <c r="B81" s="65"/>
      <c r="C81" s="66"/>
      <c r="D81" s="6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3.2" x14ac:dyDescent="0.25">
      <c r="A82" s="124"/>
      <c r="B82" s="65"/>
      <c r="C82" s="66"/>
      <c r="D82" s="66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13.2" x14ac:dyDescent="0.25">
      <c r="A83" s="124"/>
      <c r="B83" s="65"/>
      <c r="C83" s="66"/>
      <c r="D83" s="66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13.2" x14ac:dyDescent="0.25">
      <c r="A84" s="124"/>
      <c r="B84" s="65"/>
      <c r="C84" s="66"/>
      <c r="D84" s="6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13.2" x14ac:dyDescent="0.25">
      <c r="A85" s="124"/>
      <c r="B85" s="65"/>
      <c r="C85" s="66"/>
      <c r="D85" s="6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13.2" x14ac:dyDescent="0.25">
      <c r="A86" s="124"/>
      <c r="B86" s="65"/>
      <c r="C86" s="66"/>
      <c r="D86" s="6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13.2" x14ac:dyDescent="0.25">
      <c r="A87" s="124"/>
      <c r="B87" s="65"/>
      <c r="C87" s="66"/>
      <c r="D87" s="6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13.2" x14ac:dyDescent="0.25">
      <c r="A88" s="124"/>
      <c r="B88" s="65"/>
      <c r="C88" s="66"/>
      <c r="D88" s="6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13.2" x14ac:dyDescent="0.25">
      <c r="A89" s="124"/>
      <c r="B89" s="65"/>
      <c r="C89" s="66"/>
      <c r="D89" s="6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13.2" x14ac:dyDescent="0.25">
      <c r="A90" s="124"/>
      <c r="B90" s="65"/>
      <c r="C90" s="66"/>
      <c r="D90" s="6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13.2" x14ac:dyDescent="0.25">
      <c r="A91" s="124"/>
      <c r="B91" s="65"/>
      <c r="C91" s="66"/>
      <c r="D91" s="6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13.2" x14ac:dyDescent="0.25">
      <c r="A92" s="124"/>
      <c r="B92" s="65"/>
      <c r="C92" s="66"/>
      <c r="D92" s="6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13.2" x14ac:dyDescent="0.25">
      <c r="A93" s="124"/>
      <c r="B93" s="65"/>
      <c r="C93" s="66"/>
      <c r="D93" s="6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13.2" x14ac:dyDescent="0.25">
      <c r="A94" s="124"/>
      <c r="B94" s="65"/>
      <c r="C94" s="66"/>
      <c r="D94" s="6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13.2" x14ac:dyDescent="0.25">
      <c r="A95" s="124"/>
      <c r="B95" s="65"/>
      <c r="C95" s="66"/>
      <c r="D95" s="6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13.2" x14ac:dyDescent="0.25">
      <c r="A96" s="124"/>
      <c r="B96" s="65"/>
      <c r="C96" s="66"/>
      <c r="D96" s="6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13.2" x14ac:dyDescent="0.25">
      <c r="A97" s="124"/>
      <c r="B97" s="65"/>
      <c r="C97" s="66"/>
      <c r="D97" s="6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13.2" x14ac:dyDescent="0.25">
      <c r="A98" s="124"/>
      <c r="B98" s="65"/>
      <c r="C98" s="66"/>
      <c r="D98" s="6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13.2" x14ac:dyDescent="0.25">
      <c r="A99" s="124"/>
      <c r="B99" s="65"/>
      <c r="C99" s="66"/>
      <c r="D99" s="6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13.2" x14ac:dyDescent="0.25">
      <c r="A100" s="124"/>
      <c r="B100" s="65"/>
      <c r="C100" s="66"/>
      <c r="D100" s="6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13.2" x14ac:dyDescent="0.25">
      <c r="A101" s="124"/>
      <c r="B101" s="65"/>
      <c r="C101" s="66"/>
      <c r="D101" s="6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13.2" x14ac:dyDescent="0.25">
      <c r="A102" s="124"/>
      <c r="B102" s="65"/>
      <c r="C102" s="66"/>
      <c r="D102" s="6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13.2" x14ac:dyDescent="0.25">
      <c r="A103" s="124"/>
      <c r="B103" s="65"/>
      <c r="C103" s="66"/>
      <c r="D103" s="6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13.2" x14ac:dyDescent="0.25">
      <c r="A104" s="124"/>
      <c r="B104" s="65"/>
      <c r="C104" s="66"/>
      <c r="D104" s="6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13.2" x14ac:dyDescent="0.25">
      <c r="A105" s="124"/>
      <c r="B105" s="65"/>
      <c r="C105" s="66"/>
      <c r="D105" s="6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13.2" x14ac:dyDescent="0.25">
      <c r="A106" s="124"/>
      <c r="B106" s="65"/>
      <c r="C106" s="66"/>
      <c r="D106" s="6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13.2" x14ac:dyDescent="0.25">
      <c r="A107" s="124"/>
      <c r="B107" s="65"/>
      <c r="C107" s="66"/>
      <c r="D107" s="6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13.2" x14ac:dyDescent="0.25">
      <c r="A108" s="124"/>
      <c r="B108" s="65"/>
      <c r="C108" s="66"/>
      <c r="D108" s="6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13.2" x14ac:dyDescent="0.25">
      <c r="A109" s="124"/>
      <c r="B109" s="65"/>
      <c r="C109" s="66"/>
      <c r="D109" s="6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13.2" x14ac:dyDescent="0.25">
      <c r="A110" s="124"/>
      <c r="B110" s="65"/>
      <c r="C110" s="66"/>
      <c r="D110" s="6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13.2" x14ac:dyDescent="0.25">
      <c r="A111" s="124"/>
      <c r="B111" s="65"/>
      <c r="C111" s="66"/>
      <c r="D111" s="6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13.2" x14ac:dyDescent="0.25">
      <c r="A112" s="124"/>
      <c r="B112" s="65"/>
      <c r="C112" s="66"/>
      <c r="D112" s="66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13.2" x14ac:dyDescent="0.25">
      <c r="A113" s="124"/>
      <c r="B113" s="65"/>
      <c r="C113" s="66"/>
      <c r="D113" s="6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13.2" x14ac:dyDescent="0.25">
      <c r="A114" s="124"/>
      <c r="B114" s="65"/>
      <c r="C114" s="66"/>
      <c r="D114" s="6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13.2" x14ac:dyDescent="0.25">
      <c r="A115" s="124"/>
      <c r="B115" s="65"/>
      <c r="C115" s="66"/>
      <c r="D115" s="6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13.2" x14ac:dyDescent="0.25">
      <c r="A116" s="124"/>
      <c r="B116" s="65"/>
      <c r="C116" s="66"/>
      <c r="D116" s="6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13.2" x14ac:dyDescent="0.25">
      <c r="A117" s="124"/>
      <c r="B117" s="65"/>
      <c r="C117" s="66"/>
      <c r="D117" s="6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13.2" x14ac:dyDescent="0.25">
      <c r="A118" s="124"/>
      <c r="B118" s="65"/>
      <c r="C118" s="66"/>
      <c r="D118" s="6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13.2" x14ac:dyDescent="0.25">
      <c r="A119" s="124"/>
      <c r="B119" s="65"/>
      <c r="C119" s="66"/>
      <c r="D119" s="6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13.2" x14ac:dyDescent="0.25">
      <c r="A120" s="124"/>
      <c r="B120" s="65"/>
      <c r="C120" s="66"/>
      <c r="D120" s="6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13.2" x14ac:dyDescent="0.25">
      <c r="A121" s="124"/>
      <c r="B121" s="65"/>
      <c r="C121" s="66"/>
      <c r="D121" s="66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13.2" x14ac:dyDescent="0.25">
      <c r="A122" s="124"/>
      <c r="B122" s="65"/>
      <c r="C122" s="66"/>
      <c r="D122" s="6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13.2" x14ac:dyDescent="0.25">
      <c r="A123" s="124"/>
      <c r="B123" s="65"/>
      <c r="C123" s="66"/>
      <c r="D123" s="6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13.2" x14ac:dyDescent="0.25">
      <c r="A124" s="124"/>
      <c r="B124" s="65"/>
      <c r="C124" s="66"/>
      <c r="D124" s="6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13.2" x14ac:dyDescent="0.25">
      <c r="A125" s="124"/>
      <c r="B125" s="65"/>
      <c r="C125" s="66"/>
      <c r="D125" s="6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13.2" x14ac:dyDescent="0.25">
      <c r="A126" s="124"/>
      <c r="B126" s="65"/>
      <c r="C126" s="66"/>
      <c r="D126" s="6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13.2" x14ac:dyDescent="0.25">
      <c r="A127" s="124"/>
      <c r="B127" s="65"/>
      <c r="C127" s="66"/>
      <c r="D127" s="6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13.2" x14ac:dyDescent="0.25">
      <c r="A128" s="124"/>
      <c r="B128" s="65"/>
      <c r="C128" s="66"/>
      <c r="D128" s="6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13.2" x14ac:dyDescent="0.25">
      <c r="A129" s="124"/>
      <c r="B129" s="65"/>
      <c r="C129" s="66"/>
      <c r="D129" s="6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13.2" x14ac:dyDescent="0.25">
      <c r="A130" s="124"/>
      <c r="B130" s="65"/>
      <c r="C130" s="66"/>
      <c r="D130" s="6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13.2" x14ac:dyDescent="0.25">
      <c r="A131" s="124"/>
      <c r="B131" s="65"/>
      <c r="C131" s="66"/>
      <c r="D131" s="6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13.2" x14ac:dyDescent="0.25">
      <c r="A132" s="124"/>
      <c r="B132" s="65"/>
      <c r="C132" s="66"/>
      <c r="D132" s="6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13.2" x14ac:dyDescent="0.25">
      <c r="A133" s="124"/>
      <c r="B133" s="65"/>
      <c r="C133" s="66"/>
      <c r="D133" s="6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13.2" x14ac:dyDescent="0.25">
      <c r="A134" s="124"/>
      <c r="B134" s="65"/>
      <c r="C134" s="66"/>
      <c r="D134" s="6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13.2" x14ac:dyDescent="0.25">
      <c r="A135" s="124"/>
      <c r="B135" s="65"/>
      <c r="C135" s="66"/>
      <c r="D135" s="6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13.2" x14ac:dyDescent="0.25">
      <c r="A136" s="124"/>
      <c r="B136" s="65"/>
      <c r="C136" s="66"/>
      <c r="D136" s="6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13.2" x14ac:dyDescent="0.25">
      <c r="A137" s="124"/>
      <c r="B137" s="65"/>
      <c r="C137" s="66"/>
      <c r="D137" s="6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13.2" x14ac:dyDescent="0.25">
      <c r="A138" s="124"/>
      <c r="B138" s="65"/>
      <c r="C138" s="66"/>
      <c r="D138" s="6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13.2" x14ac:dyDescent="0.25">
      <c r="A139" s="124"/>
      <c r="B139" s="65"/>
      <c r="C139" s="66"/>
      <c r="D139" s="6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13.2" x14ac:dyDescent="0.25">
      <c r="A140" s="124"/>
      <c r="B140" s="65"/>
      <c r="C140" s="66"/>
      <c r="D140" s="6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13.2" x14ac:dyDescent="0.25">
      <c r="A141" s="124"/>
      <c r="B141" s="65"/>
      <c r="C141" s="66"/>
      <c r="D141" s="6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13.2" x14ac:dyDescent="0.25">
      <c r="A142" s="124"/>
      <c r="B142" s="65"/>
      <c r="C142" s="66"/>
      <c r="D142" s="6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13.2" x14ac:dyDescent="0.25">
      <c r="A143" s="124"/>
      <c r="B143" s="65"/>
      <c r="C143" s="66"/>
      <c r="D143" s="6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13.2" x14ac:dyDescent="0.25">
      <c r="A144" s="124"/>
      <c r="B144" s="65"/>
      <c r="C144" s="66"/>
      <c r="D144" s="6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13.2" x14ac:dyDescent="0.25">
      <c r="A145" s="124"/>
      <c r="B145" s="65"/>
      <c r="C145" s="66"/>
      <c r="D145" s="6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13.2" x14ac:dyDescent="0.25">
      <c r="A146" s="124"/>
      <c r="B146" s="65"/>
      <c r="C146" s="66"/>
      <c r="D146" s="6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13.2" x14ac:dyDescent="0.25">
      <c r="A147" s="124"/>
      <c r="B147" s="65"/>
      <c r="C147" s="66"/>
      <c r="D147" s="6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13.2" x14ac:dyDescent="0.25">
      <c r="A148" s="124"/>
      <c r="B148" s="65"/>
      <c r="C148" s="66"/>
      <c r="D148" s="6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13.2" x14ac:dyDescent="0.25">
      <c r="A149" s="124"/>
      <c r="B149" s="65"/>
      <c r="C149" s="66"/>
      <c r="D149" s="6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13.2" x14ac:dyDescent="0.25">
      <c r="A150" s="124"/>
      <c r="B150" s="65"/>
      <c r="C150" s="66"/>
      <c r="D150" s="6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13.2" x14ac:dyDescent="0.25">
      <c r="A151" s="124"/>
      <c r="B151" s="65"/>
      <c r="C151" s="66"/>
      <c r="D151" s="66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13.2" x14ac:dyDescent="0.25">
      <c r="A152" s="124"/>
      <c r="B152" s="65"/>
      <c r="C152" s="66"/>
      <c r="D152" s="6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13.2" x14ac:dyDescent="0.25">
      <c r="A153" s="124"/>
      <c r="B153" s="65"/>
      <c r="C153" s="66"/>
      <c r="D153" s="6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13.2" x14ac:dyDescent="0.25">
      <c r="A154" s="124"/>
      <c r="B154" s="65"/>
      <c r="C154" s="66"/>
      <c r="D154" s="6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13.2" x14ac:dyDescent="0.25">
      <c r="A155" s="124"/>
      <c r="B155" s="65"/>
      <c r="C155" s="66"/>
      <c r="D155" s="6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13.2" x14ac:dyDescent="0.25">
      <c r="A156" s="124"/>
      <c r="B156" s="65"/>
      <c r="C156" s="66"/>
      <c r="D156" s="6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13.2" x14ac:dyDescent="0.25">
      <c r="A157" s="124"/>
      <c r="B157" s="65"/>
      <c r="C157" s="66"/>
      <c r="D157" s="6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13.2" x14ac:dyDescent="0.25">
      <c r="A158" s="124"/>
      <c r="B158" s="65"/>
      <c r="C158" s="66"/>
      <c r="D158" s="6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13.2" x14ac:dyDescent="0.25">
      <c r="A159" s="124"/>
      <c r="B159" s="65"/>
      <c r="C159" s="66"/>
      <c r="D159" s="6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13.2" x14ac:dyDescent="0.25">
      <c r="A160" s="124"/>
      <c r="B160" s="65"/>
      <c r="C160" s="66"/>
      <c r="D160" s="6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13.2" x14ac:dyDescent="0.25">
      <c r="A161" s="124"/>
      <c r="B161" s="65"/>
      <c r="C161" s="66"/>
      <c r="D161" s="66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13.2" x14ac:dyDescent="0.25">
      <c r="A162" s="124"/>
      <c r="B162" s="65"/>
      <c r="C162" s="66"/>
      <c r="D162" s="6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13.2" x14ac:dyDescent="0.25">
      <c r="A163" s="124"/>
      <c r="B163" s="65"/>
      <c r="C163" s="66"/>
      <c r="D163" s="6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13.2" x14ac:dyDescent="0.25">
      <c r="A164" s="124"/>
      <c r="B164" s="65"/>
      <c r="C164" s="66"/>
      <c r="D164" s="6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13.2" x14ac:dyDescent="0.25">
      <c r="A165" s="124"/>
      <c r="B165" s="65"/>
      <c r="C165" s="66"/>
      <c r="D165" s="6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13.2" x14ac:dyDescent="0.25">
      <c r="A166" s="124"/>
      <c r="B166" s="65"/>
      <c r="C166" s="66"/>
      <c r="D166" s="6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13.2" x14ac:dyDescent="0.25">
      <c r="A167" s="124"/>
      <c r="B167" s="65"/>
      <c r="C167" s="66"/>
      <c r="D167" s="6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13.2" x14ac:dyDescent="0.25">
      <c r="A168" s="124"/>
      <c r="B168" s="65"/>
      <c r="C168" s="66"/>
      <c r="D168" s="6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13.2" x14ac:dyDescent="0.25">
      <c r="A169" s="124"/>
      <c r="B169" s="65"/>
      <c r="C169" s="66"/>
      <c r="D169" s="6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13.2" x14ac:dyDescent="0.25">
      <c r="A170" s="124"/>
      <c r="B170" s="65"/>
      <c r="C170" s="66"/>
      <c r="D170" s="6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13.2" x14ac:dyDescent="0.25">
      <c r="A171" s="124"/>
      <c r="B171" s="65"/>
      <c r="C171" s="66"/>
      <c r="D171" s="6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13.2" x14ac:dyDescent="0.25">
      <c r="A172" s="124"/>
      <c r="B172" s="65"/>
      <c r="C172" s="66"/>
      <c r="D172" s="6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13.2" x14ac:dyDescent="0.25">
      <c r="A173" s="124"/>
      <c r="B173" s="65"/>
      <c r="C173" s="66"/>
      <c r="D173" s="6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13.2" x14ac:dyDescent="0.25">
      <c r="A174" s="124"/>
      <c r="B174" s="65"/>
      <c r="C174" s="66"/>
      <c r="D174" s="6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13.2" x14ac:dyDescent="0.25">
      <c r="A175" s="124"/>
      <c r="B175" s="65"/>
      <c r="C175" s="66"/>
      <c r="D175" s="6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13.2" x14ac:dyDescent="0.25">
      <c r="A176" s="124"/>
      <c r="B176" s="65"/>
      <c r="C176" s="66"/>
      <c r="D176" s="6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13.2" x14ac:dyDescent="0.25">
      <c r="A177" s="124"/>
      <c r="B177" s="65"/>
      <c r="C177" s="66"/>
      <c r="D177" s="6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13.2" x14ac:dyDescent="0.25">
      <c r="A178" s="124"/>
      <c r="B178" s="65"/>
      <c r="C178" s="66"/>
      <c r="D178" s="6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13.2" x14ac:dyDescent="0.25">
      <c r="A179" s="124"/>
      <c r="B179" s="65"/>
      <c r="C179" s="66"/>
      <c r="D179" s="6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13.2" x14ac:dyDescent="0.25">
      <c r="A180" s="124"/>
      <c r="B180" s="65"/>
      <c r="C180" s="66"/>
      <c r="D180" s="6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13.2" x14ac:dyDescent="0.25">
      <c r="A181" s="124"/>
      <c r="B181" s="65"/>
      <c r="C181" s="66"/>
      <c r="D181" s="6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13.2" x14ac:dyDescent="0.25">
      <c r="A182" s="124"/>
      <c r="B182" s="65"/>
      <c r="C182" s="66"/>
      <c r="D182" s="6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13.2" x14ac:dyDescent="0.25">
      <c r="A183" s="124"/>
      <c r="B183" s="65"/>
      <c r="C183" s="66"/>
      <c r="D183" s="6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13.2" x14ac:dyDescent="0.25">
      <c r="A184" s="124"/>
      <c r="B184" s="65"/>
      <c r="C184" s="66"/>
      <c r="D184" s="6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13.2" x14ac:dyDescent="0.25">
      <c r="A185" s="124"/>
      <c r="B185" s="65"/>
      <c r="C185" s="66"/>
      <c r="D185" s="6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13.2" x14ac:dyDescent="0.25">
      <c r="A186" s="124"/>
      <c r="B186" s="65"/>
      <c r="C186" s="66"/>
      <c r="D186" s="6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13.2" x14ac:dyDescent="0.25">
      <c r="A187" s="124"/>
      <c r="B187" s="65"/>
      <c r="C187" s="66"/>
      <c r="D187" s="6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13.2" x14ac:dyDescent="0.25">
      <c r="A188" s="124"/>
      <c r="B188" s="65"/>
      <c r="C188" s="66"/>
      <c r="D188" s="6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13.2" x14ac:dyDescent="0.25">
      <c r="A189" s="124"/>
      <c r="B189" s="65"/>
      <c r="C189" s="66"/>
      <c r="D189" s="6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13.2" x14ac:dyDescent="0.25">
      <c r="A190" s="124"/>
      <c r="B190" s="65"/>
      <c r="C190" s="66"/>
      <c r="D190" s="66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13.2" x14ac:dyDescent="0.25">
      <c r="A191" s="124"/>
      <c r="B191" s="65"/>
      <c r="C191" s="66"/>
      <c r="D191" s="6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13.2" x14ac:dyDescent="0.25">
      <c r="A192" s="124"/>
      <c r="B192" s="65"/>
      <c r="C192" s="66"/>
      <c r="D192" s="6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13.2" x14ac:dyDescent="0.25">
      <c r="A193" s="124"/>
      <c r="B193" s="65"/>
      <c r="C193" s="66"/>
      <c r="D193" s="6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13.2" x14ac:dyDescent="0.25">
      <c r="A194" s="124"/>
      <c r="B194" s="65"/>
      <c r="C194" s="66"/>
      <c r="D194" s="6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13.2" x14ac:dyDescent="0.25">
      <c r="A195" s="124"/>
      <c r="B195" s="65"/>
      <c r="C195" s="66"/>
      <c r="D195" s="6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13.2" x14ac:dyDescent="0.25">
      <c r="A196" s="124"/>
      <c r="B196" s="65"/>
      <c r="C196" s="66"/>
      <c r="D196" s="6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13.2" x14ac:dyDescent="0.25">
      <c r="A197" s="124"/>
      <c r="B197" s="65"/>
      <c r="C197" s="66"/>
      <c r="D197" s="6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13.2" x14ac:dyDescent="0.25">
      <c r="A198" s="124"/>
      <c r="B198" s="65"/>
      <c r="C198" s="66"/>
      <c r="D198" s="6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13.2" x14ac:dyDescent="0.25">
      <c r="A199" s="124"/>
      <c r="B199" s="65"/>
      <c r="C199" s="66"/>
      <c r="D199" s="66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13.2" x14ac:dyDescent="0.25">
      <c r="A200" s="124"/>
      <c r="B200" s="65"/>
      <c r="C200" s="66"/>
      <c r="D200" s="6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13.2" x14ac:dyDescent="0.25">
      <c r="A201" s="124"/>
      <c r="B201" s="65"/>
      <c r="C201" s="66"/>
      <c r="D201" s="6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13.2" x14ac:dyDescent="0.25">
      <c r="A202" s="124"/>
      <c r="B202" s="65"/>
      <c r="C202" s="66"/>
      <c r="D202" s="6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13.2" x14ac:dyDescent="0.25">
      <c r="A203" s="124"/>
      <c r="B203" s="65"/>
      <c r="C203" s="66"/>
      <c r="D203" s="6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13.2" x14ac:dyDescent="0.25">
      <c r="A204" s="124"/>
      <c r="B204" s="65"/>
      <c r="C204" s="66"/>
      <c r="D204" s="6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13.2" x14ac:dyDescent="0.25">
      <c r="A205" s="124"/>
      <c r="B205" s="65"/>
      <c r="C205" s="66"/>
      <c r="D205" s="6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13.2" x14ac:dyDescent="0.25">
      <c r="A206" s="124"/>
      <c r="B206" s="65"/>
      <c r="C206" s="66"/>
      <c r="D206" s="6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13.2" x14ac:dyDescent="0.25">
      <c r="A207" s="124"/>
      <c r="B207" s="65"/>
      <c r="C207" s="66"/>
      <c r="D207" s="6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13.2" x14ac:dyDescent="0.25">
      <c r="A208" s="124"/>
      <c r="B208" s="65"/>
      <c r="C208" s="66"/>
      <c r="D208" s="6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13.2" x14ac:dyDescent="0.25">
      <c r="A209" s="124"/>
      <c r="B209" s="65"/>
      <c r="C209" s="66"/>
      <c r="D209" s="6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13.2" x14ac:dyDescent="0.25">
      <c r="A210" s="124"/>
      <c r="B210" s="65"/>
      <c r="C210" s="66"/>
      <c r="D210" s="6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13.2" x14ac:dyDescent="0.25">
      <c r="A211" s="124"/>
      <c r="B211" s="65"/>
      <c r="C211" s="66"/>
      <c r="D211" s="6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13.2" x14ac:dyDescent="0.25">
      <c r="A212" s="124"/>
      <c r="B212" s="65"/>
      <c r="C212" s="66"/>
      <c r="D212" s="6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13.2" x14ac:dyDescent="0.25">
      <c r="A213" s="124"/>
      <c r="B213" s="65"/>
      <c r="C213" s="66"/>
      <c r="D213" s="6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13.2" x14ac:dyDescent="0.25">
      <c r="A214" s="124"/>
      <c r="B214" s="65"/>
      <c r="C214" s="66"/>
      <c r="D214" s="6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13.2" x14ac:dyDescent="0.25">
      <c r="A215" s="124"/>
      <c r="B215" s="65"/>
      <c r="C215" s="66"/>
      <c r="D215" s="6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13.2" x14ac:dyDescent="0.25">
      <c r="A216" s="124"/>
      <c r="B216" s="65"/>
      <c r="C216" s="66"/>
      <c r="D216" s="6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13.2" x14ac:dyDescent="0.25">
      <c r="A217" s="124"/>
      <c r="B217" s="65"/>
      <c r="C217" s="66"/>
      <c r="D217" s="6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13.2" x14ac:dyDescent="0.25">
      <c r="A218" s="124"/>
      <c r="B218" s="65"/>
      <c r="C218" s="66"/>
      <c r="D218" s="6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13.2" x14ac:dyDescent="0.25">
      <c r="A219" s="124"/>
      <c r="B219" s="65"/>
      <c r="C219" s="66"/>
      <c r="D219" s="6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13.2" x14ac:dyDescent="0.25">
      <c r="A220" s="124"/>
      <c r="B220" s="65"/>
      <c r="C220" s="66"/>
      <c r="D220" s="6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13.2" x14ac:dyDescent="0.25">
      <c r="A221" s="124"/>
      <c r="B221" s="65"/>
      <c r="C221" s="66"/>
      <c r="D221" s="6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13.2" x14ac:dyDescent="0.25">
      <c r="A222" s="124"/>
      <c r="B222" s="65"/>
      <c r="C222" s="66"/>
      <c r="D222" s="6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13.2" x14ac:dyDescent="0.25">
      <c r="A223" s="124"/>
      <c r="B223" s="65"/>
      <c r="C223" s="66"/>
      <c r="D223" s="6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13.2" x14ac:dyDescent="0.25">
      <c r="A224" s="124"/>
      <c r="B224" s="65"/>
      <c r="C224" s="66"/>
      <c r="D224" s="6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13.2" x14ac:dyDescent="0.25">
      <c r="A225" s="124"/>
      <c r="B225" s="65"/>
      <c r="C225" s="66"/>
      <c r="D225" s="6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13.2" x14ac:dyDescent="0.25">
      <c r="A226" s="124"/>
      <c r="B226" s="65"/>
      <c r="C226" s="66"/>
      <c r="D226" s="6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13.2" x14ac:dyDescent="0.25">
      <c r="A227" s="124"/>
      <c r="B227" s="65"/>
      <c r="C227" s="66"/>
      <c r="D227" s="6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13.2" x14ac:dyDescent="0.25">
      <c r="A228" s="124"/>
      <c r="B228" s="65"/>
      <c r="C228" s="66"/>
      <c r="D228" s="6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13.2" x14ac:dyDescent="0.25">
      <c r="A229" s="124"/>
      <c r="B229" s="65"/>
      <c r="C229" s="66"/>
      <c r="D229" s="66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13.2" x14ac:dyDescent="0.25">
      <c r="A230" s="124"/>
      <c r="B230" s="65"/>
      <c r="C230" s="66"/>
      <c r="D230" s="6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13.2" x14ac:dyDescent="0.25">
      <c r="A231" s="124"/>
      <c r="B231" s="65"/>
      <c r="C231" s="66"/>
      <c r="D231" s="6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13.2" x14ac:dyDescent="0.25">
      <c r="A232" s="124"/>
      <c r="B232" s="65"/>
      <c r="C232" s="66"/>
      <c r="D232" s="6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13.2" x14ac:dyDescent="0.25">
      <c r="A233" s="124"/>
      <c r="B233" s="65"/>
      <c r="C233" s="66"/>
      <c r="D233" s="6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t="13.2" x14ac:dyDescent="0.25">
      <c r="A234" s="124"/>
      <c r="B234" s="65"/>
      <c r="C234" s="66"/>
      <c r="D234" s="6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t="13.2" x14ac:dyDescent="0.25">
      <c r="A235" s="124"/>
      <c r="B235" s="65"/>
      <c r="C235" s="66"/>
      <c r="D235" s="6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t="13.2" x14ac:dyDescent="0.25">
      <c r="A236" s="124"/>
      <c r="B236" s="65"/>
      <c r="C236" s="66"/>
      <c r="D236" s="6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t="13.2" x14ac:dyDescent="0.25">
      <c r="A237" s="124"/>
      <c r="B237" s="65"/>
      <c r="C237" s="66"/>
      <c r="D237" s="6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t="13.2" x14ac:dyDescent="0.25">
      <c r="A238" s="124"/>
      <c r="B238" s="65"/>
      <c r="C238" s="66"/>
      <c r="D238" s="66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t="13.2" x14ac:dyDescent="0.25">
      <c r="A239" s="124"/>
      <c r="B239" s="65"/>
      <c r="C239" s="66"/>
      <c r="D239" s="66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t="13.2" x14ac:dyDescent="0.25">
      <c r="A240" s="124"/>
      <c r="B240" s="65"/>
      <c r="C240" s="66"/>
      <c r="D240" s="6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13.2" x14ac:dyDescent="0.25">
      <c r="A241" s="124"/>
      <c r="B241" s="65"/>
      <c r="C241" s="66"/>
      <c r="D241" s="6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t="13.2" x14ac:dyDescent="0.25">
      <c r="A242" s="124"/>
      <c r="B242" s="65"/>
      <c r="C242" s="66"/>
      <c r="D242" s="6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t="13.2" x14ac:dyDescent="0.25">
      <c r="A243" s="124"/>
      <c r="B243" s="65"/>
      <c r="C243" s="66"/>
      <c r="D243" s="6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t="13.2" x14ac:dyDescent="0.25">
      <c r="A244" s="124"/>
      <c r="B244" s="65"/>
      <c r="C244" s="66"/>
      <c r="D244" s="6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t="13.2" x14ac:dyDescent="0.25">
      <c r="A245" s="124"/>
      <c r="B245" s="65"/>
      <c r="C245" s="66"/>
      <c r="D245" s="6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t="13.2" x14ac:dyDescent="0.25">
      <c r="A246" s="124"/>
      <c r="B246" s="65"/>
      <c r="C246" s="66"/>
      <c r="D246" s="6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t="13.2" x14ac:dyDescent="0.25">
      <c r="A247" s="124"/>
      <c r="B247" s="65"/>
      <c r="C247" s="66"/>
      <c r="D247" s="6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t="13.2" x14ac:dyDescent="0.25">
      <c r="A248" s="124"/>
      <c r="B248" s="65"/>
      <c r="C248" s="66"/>
      <c r="D248" s="6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t="13.2" x14ac:dyDescent="0.25">
      <c r="A249" s="124"/>
      <c r="B249" s="65"/>
      <c r="C249" s="66"/>
      <c r="D249" s="6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t="13.2" x14ac:dyDescent="0.25">
      <c r="A250" s="124"/>
      <c r="B250" s="65"/>
      <c r="C250" s="66"/>
      <c r="D250" s="6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t="13.2" x14ac:dyDescent="0.25">
      <c r="A251" s="124"/>
      <c r="B251" s="65"/>
      <c r="C251" s="66"/>
      <c r="D251" s="6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t="13.2" x14ac:dyDescent="0.25">
      <c r="A252" s="124"/>
      <c r="B252" s="65"/>
      <c r="C252" s="66"/>
      <c r="D252" s="6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t="13.2" x14ac:dyDescent="0.25">
      <c r="A253" s="124"/>
      <c r="B253" s="65"/>
      <c r="C253" s="66"/>
      <c r="D253" s="6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t="13.2" x14ac:dyDescent="0.25">
      <c r="A254" s="124"/>
      <c r="B254" s="65"/>
      <c r="C254" s="66"/>
      <c r="D254" s="6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t="13.2" x14ac:dyDescent="0.25">
      <c r="A255" s="124"/>
      <c r="B255" s="65"/>
      <c r="C255" s="66"/>
      <c r="D255" s="6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t="13.2" x14ac:dyDescent="0.25">
      <c r="A256" s="124"/>
      <c r="B256" s="65"/>
      <c r="C256" s="66"/>
      <c r="D256" s="6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t="13.2" x14ac:dyDescent="0.25">
      <c r="A257" s="124"/>
      <c r="B257" s="65"/>
      <c r="C257" s="66"/>
      <c r="D257" s="6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13.2" x14ac:dyDescent="0.25">
      <c r="A258" s="124"/>
      <c r="B258" s="65"/>
      <c r="C258" s="66"/>
      <c r="D258" s="6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t="13.2" x14ac:dyDescent="0.25">
      <c r="A259" s="124"/>
      <c r="B259" s="65"/>
      <c r="C259" s="66"/>
      <c r="D259" s="6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t="13.2" x14ac:dyDescent="0.25">
      <c r="A260" s="124"/>
      <c r="B260" s="65"/>
      <c r="C260" s="66"/>
      <c r="D260" s="6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t="13.2" x14ac:dyDescent="0.25">
      <c r="A261" s="124"/>
      <c r="B261" s="65"/>
      <c r="C261" s="66"/>
      <c r="D261" s="6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3.2" x14ac:dyDescent="0.25">
      <c r="A262" s="124"/>
      <c r="B262" s="65"/>
      <c r="C262" s="66"/>
      <c r="D262" s="6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t="13.2" x14ac:dyDescent="0.25">
      <c r="A263" s="124"/>
      <c r="B263" s="65"/>
      <c r="C263" s="66"/>
      <c r="D263" s="6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t="13.2" x14ac:dyDescent="0.25">
      <c r="A264" s="124"/>
      <c r="B264" s="65"/>
      <c r="C264" s="66"/>
      <c r="D264" s="6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3.2" x14ac:dyDescent="0.25">
      <c r="A265" s="124"/>
      <c r="B265" s="65"/>
      <c r="C265" s="66"/>
      <c r="D265" s="6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t="13.2" x14ac:dyDescent="0.25">
      <c r="A266" s="124"/>
      <c r="B266" s="65"/>
      <c r="C266" s="66"/>
      <c r="D266" s="6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t="13.2" x14ac:dyDescent="0.25">
      <c r="A267" s="124"/>
      <c r="B267" s="65"/>
      <c r="C267" s="66"/>
      <c r="D267" s="6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t="13.2" x14ac:dyDescent="0.25">
      <c r="A268" s="124"/>
      <c r="B268" s="65"/>
      <c r="C268" s="66"/>
      <c r="D268" s="66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t="13.2" x14ac:dyDescent="0.25">
      <c r="A269" s="124"/>
      <c r="B269" s="65"/>
      <c r="C269" s="66"/>
      <c r="D269" s="6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13.2" x14ac:dyDescent="0.25">
      <c r="A270" s="124"/>
      <c r="B270" s="65"/>
      <c r="C270" s="66"/>
      <c r="D270" s="6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t="13.2" x14ac:dyDescent="0.25">
      <c r="A271" s="124"/>
      <c r="B271" s="65"/>
      <c r="C271" s="66"/>
      <c r="D271" s="6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t="13.2" x14ac:dyDescent="0.25">
      <c r="A272" s="124"/>
      <c r="B272" s="65"/>
      <c r="C272" s="66"/>
      <c r="D272" s="6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t="13.2" x14ac:dyDescent="0.25">
      <c r="A273" s="124"/>
      <c r="B273" s="65"/>
      <c r="C273" s="66"/>
      <c r="D273" s="6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t="13.2" x14ac:dyDescent="0.25">
      <c r="A274" s="124"/>
      <c r="B274" s="65"/>
      <c r="C274" s="66"/>
      <c r="D274" s="6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t="13.2" x14ac:dyDescent="0.25">
      <c r="A275" s="124"/>
      <c r="B275" s="65"/>
      <c r="C275" s="66"/>
      <c r="D275" s="6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t="13.2" x14ac:dyDescent="0.25">
      <c r="A276" s="124"/>
      <c r="B276" s="65"/>
      <c r="C276" s="66"/>
      <c r="D276" s="6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t="13.2" x14ac:dyDescent="0.25">
      <c r="A277" s="124"/>
      <c r="B277" s="65"/>
      <c r="C277" s="66"/>
      <c r="D277" s="66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t="13.2" x14ac:dyDescent="0.25">
      <c r="A278" s="124"/>
      <c r="B278" s="65"/>
      <c r="C278" s="66"/>
      <c r="D278" s="6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t="13.2" x14ac:dyDescent="0.25">
      <c r="A279" s="124"/>
      <c r="B279" s="65"/>
      <c r="C279" s="66"/>
      <c r="D279" s="6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t="13.2" x14ac:dyDescent="0.25">
      <c r="A280" s="124"/>
      <c r="B280" s="65"/>
      <c r="C280" s="66"/>
      <c r="D280" s="6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t="13.2" x14ac:dyDescent="0.25">
      <c r="A281" s="124"/>
      <c r="B281" s="65"/>
      <c r="C281" s="66"/>
      <c r="D281" s="6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t="13.2" x14ac:dyDescent="0.25">
      <c r="A282" s="124"/>
      <c r="B282" s="65"/>
      <c r="C282" s="66"/>
      <c r="D282" s="6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13.2" x14ac:dyDescent="0.25">
      <c r="A283" s="124"/>
      <c r="B283" s="65"/>
      <c r="C283" s="66"/>
      <c r="D283" s="6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t="13.2" x14ac:dyDescent="0.25">
      <c r="A284" s="124"/>
      <c r="B284" s="65"/>
      <c r="C284" s="66"/>
      <c r="D284" s="6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t="13.2" x14ac:dyDescent="0.25">
      <c r="A285" s="124"/>
      <c r="B285" s="65"/>
      <c r="C285" s="66"/>
      <c r="D285" s="6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t="13.2" x14ac:dyDescent="0.25">
      <c r="A286" s="124"/>
      <c r="B286" s="65"/>
      <c r="C286" s="66"/>
      <c r="D286" s="6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t="13.2" x14ac:dyDescent="0.25">
      <c r="A287" s="124"/>
      <c r="B287" s="65"/>
      <c r="C287" s="66"/>
      <c r="D287" s="6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t="13.2" x14ac:dyDescent="0.25">
      <c r="A288" s="124"/>
      <c r="B288" s="65"/>
      <c r="C288" s="66"/>
      <c r="D288" s="6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t="13.2" x14ac:dyDescent="0.25">
      <c r="A289" s="124"/>
      <c r="B289" s="65"/>
      <c r="C289" s="66"/>
      <c r="D289" s="6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t="13.2" x14ac:dyDescent="0.25">
      <c r="A290" s="124"/>
      <c r="B290" s="65"/>
      <c r="C290" s="66"/>
      <c r="D290" s="6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t="13.2" x14ac:dyDescent="0.25">
      <c r="A291" s="124"/>
      <c r="B291" s="65"/>
      <c r="C291" s="66"/>
      <c r="D291" s="6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t="13.2" x14ac:dyDescent="0.25">
      <c r="A292" s="124"/>
      <c r="B292" s="65"/>
      <c r="C292" s="66"/>
      <c r="D292" s="6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t="13.2" x14ac:dyDescent="0.25">
      <c r="A293" s="124"/>
      <c r="B293" s="65"/>
      <c r="C293" s="66"/>
      <c r="D293" s="6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t="13.2" x14ac:dyDescent="0.25">
      <c r="A294" s="124"/>
      <c r="B294" s="65"/>
      <c r="C294" s="66"/>
      <c r="D294" s="6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t="13.2" x14ac:dyDescent="0.25">
      <c r="A295" s="124"/>
      <c r="B295" s="65"/>
      <c r="C295" s="66"/>
      <c r="D295" s="6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13.2" x14ac:dyDescent="0.25">
      <c r="A296" s="124"/>
      <c r="B296" s="65"/>
      <c r="C296" s="66"/>
      <c r="D296" s="6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t="13.2" x14ac:dyDescent="0.25">
      <c r="A297" s="124"/>
      <c r="B297" s="65"/>
      <c r="C297" s="66"/>
      <c r="D297" s="6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t="13.2" x14ac:dyDescent="0.25">
      <c r="A298" s="124"/>
      <c r="B298" s="65"/>
      <c r="C298" s="66"/>
      <c r="D298" s="6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t="13.2" x14ac:dyDescent="0.25">
      <c r="A299" s="124"/>
      <c r="B299" s="65"/>
      <c r="C299" s="66"/>
      <c r="D299" s="6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t="13.2" x14ac:dyDescent="0.25">
      <c r="A300" s="124"/>
      <c r="B300" s="65"/>
      <c r="C300" s="66"/>
      <c r="D300" s="6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t="13.2" x14ac:dyDescent="0.25">
      <c r="A301" s="124"/>
      <c r="B301" s="65"/>
      <c r="C301" s="66"/>
      <c r="D301" s="6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t="13.2" x14ac:dyDescent="0.25">
      <c r="A302" s="124"/>
      <c r="B302" s="65"/>
      <c r="C302" s="66"/>
      <c r="D302" s="6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t="13.2" x14ac:dyDescent="0.25">
      <c r="A303" s="124"/>
      <c r="B303" s="65"/>
      <c r="C303" s="66"/>
      <c r="D303" s="6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t="13.2" x14ac:dyDescent="0.25">
      <c r="A304" s="124"/>
      <c r="B304" s="65"/>
      <c r="C304" s="66"/>
      <c r="D304" s="6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t="13.2" x14ac:dyDescent="0.25">
      <c r="A305" s="124"/>
      <c r="B305" s="65"/>
      <c r="C305" s="66"/>
      <c r="D305" s="6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t="13.2" x14ac:dyDescent="0.25">
      <c r="A306" s="124"/>
      <c r="B306" s="65"/>
      <c r="C306" s="66"/>
      <c r="D306" s="6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t="13.2" x14ac:dyDescent="0.25">
      <c r="A307" s="124"/>
      <c r="B307" s="65"/>
      <c r="C307" s="66"/>
      <c r="D307" s="66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13.2" x14ac:dyDescent="0.25">
      <c r="A308" s="124"/>
      <c r="B308" s="65"/>
      <c r="C308" s="66"/>
      <c r="D308" s="6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t="13.2" x14ac:dyDescent="0.25">
      <c r="A309" s="124"/>
      <c r="B309" s="65"/>
      <c r="C309" s="66"/>
      <c r="D309" s="6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t="13.2" x14ac:dyDescent="0.25">
      <c r="A310" s="124"/>
      <c r="B310" s="65"/>
      <c r="C310" s="66"/>
      <c r="D310" s="6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t="13.2" x14ac:dyDescent="0.25">
      <c r="A311" s="124"/>
      <c r="B311" s="65"/>
      <c r="C311" s="66"/>
      <c r="D311" s="6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t="13.2" x14ac:dyDescent="0.25">
      <c r="A312" s="124"/>
      <c r="B312" s="65"/>
      <c r="C312" s="66"/>
      <c r="D312" s="6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t="13.2" x14ac:dyDescent="0.25">
      <c r="A313" s="124"/>
      <c r="B313" s="65"/>
      <c r="C313" s="66"/>
      <c r="D313" s="6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t="13.2" x14ac:dyDescent="0.25">
      <c r="A314" s="124"/>
      <c r="B314" s="65"/>
      <c r="C314" s="66"/>
      <c r="D314" s="6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t="13.2" x14ac:dyDescent="0.25">
      <c r="A315" s="124"/>
      <c r="B315" s="65"/>
      <c r="C315" s="66"/>
      <c r="D315" s="6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t="13.2" x14ac:dyDescent="0.25">
      <c r="A316" s="124"/>
      <c r="B316" s="65"/>
      <c r="C316" s="66"/>
      <c r="D316" s="66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t="13.2" x14ac:dyDescent="0.25">
      <c r="A317" s="124"/>
      <c r="B317" s="65"/>
      <c r="C317" s="66"/>
      <c r="D317" s="66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t="13.2" x14ac:dyDescent="0.25">
      <c r="A318" s="124"/>
      <c r="B318" s="65"/>
      <c r="C318" s="66"/>
      <c r="D318" s="6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t="13.2" x14ac:dyDescent="0.25">
      <c r="A319" s="124"/>
      <c r="B319" s="65"/>
      <c r="C319" s="66"/>
      <c r="D319" s="6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t="13.2" x14ac:dyDescent="0.25">
      <c r="A320" s="124"/>
      <c r="B320" s="65"/>
      <c r="C320" s="66"/>
      <c r="D320" s="6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13.2" x14ac:dyDescent="0.25">
      <c r="A321" s="124"/>
      <c r="B321" s="65"/>
      <c r="C321" s="66"/>
      <c r="D321" s="6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t="13.2" x14ac:dyDescent="0.25">
      <c r="A322" s="124"/>
      <c r="B322" s="65"/>
      <c r="C322" s="66"/>
      <c r="D322" s="6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t="13.2" x14ac:dyDescent="0.25">
      <c r="A323" s="124"/>
      <c r="B323" s="65"/>
      <c r="C323" s="66"/>
      <c r="D323" s="6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t="13.2" x14ac:dyDescent="0.25">
      <c r="A324" s="124"/>
      <c r="B324" s="65"/>
      <c r="C324" s="66"/>
      <c r="D324" s="6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t="13.2" x14ac:dyDescent="0.25">
      <c r="A325" s="124"/>
      <c r="B325" s="65"/>
      <c r="C325" s="66"/>
      <c r="D325" s="6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t="13.2" x14ac:dyDescent="0.25">
      <c r="A326" s="124"/>
      <c r="B326" s="65"/>
      <c r="C326" s="66"/>
      <c r="D326" s="6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t="13.2" x14ac:dyDescent="0.25">
      <c r="A327" s="124"/>
      <c r="B327" s="65"/>
      <c r="C327" s="66"/>
      <c r="D327" s="6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t="13.2" x14ac:dyDescent="0.25">
      <c r="A328" s="124"/>
      <c r="B328" s="65"/>
      <c r="C328" s="66"/>
      <c r="D328" s="6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t="13.2" x14ac:dyDescent="0.25">
      <c r="A329" s="124"/>
      <c r="B329" s="65"/>
      <c r="C329" s="66"/>
      <c r="D329" s="6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t="13.2" x14ac:dyDescent="0.25">
      <c r="A330" s="124"/>
      <c r="B330" s="65"/>
      <c r="C330" s="66"/>
      <c r="D330" s="6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t="13.2" x14ac:dyDescent="0.25">
      <c r="A331" s="124"/>
      <c r="B331" s="65"/>
      <c r="C331" s="66"/>
      <c r="D331" s="6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t="13.2" x14ac:dyDescent="0.25">
      <c r="A332" s="124"/>
      <c r="B332" s="65"/>
      <c r="C332" s="66"/>
      <c r="D332" s="6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13.2" x14ac:dyDescent="0.25">
      <c r="A333" s="124"/>
      <c r="B333" s="65"/>
      <c r="C333" s="66"/>
      <c r="D333" s="6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t="13.2" x14ac:dyDescent="0.25">
      <c r="A334" s="124"/>
      <c r="B334" s="65"/>
      <c r="C334" s="66"/>
      <c r="D334" s="6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t="13.2" x14ac:dyDescent="0.25">
      <c r="A335" s="124"/>
      <c r="B335" s="65"/>
      <c r="C335" s="66"/>
      <c r="D335" s="6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t="13.2" x14ac:dyDescent="0.25">
      <c r="A336" s="124"/>
      <c r="B336" s="65"/>
      <c r="C336" s="66"/>
      <c r="D336" s="6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t="13.2" x14ac:dyDescent="0.25">
      <c r="A337" s="124"/>
      <c r="B337" s="65"/>
      <c r="C337" s="66"/>
      <c r="D337" s="6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t="13.2" x14ac:dyDescent="0.25">
      <c r="A338" s="124"/>
      <c r="B338" s="65"/>
      <c r="C338" s="66"/>
      <c r="D338" s="6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t="13.2" x14ac:dyDescent="0.25">
      <c r="A339" s="124"/>
      <c r="B339" s="65"/>
      <c r="C339" s="66"/>
      <c r="D339" s="6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t="13.2" x14ac:dyDescent="0.25">
      <c r="A340" s="124"/>
      <c r="B340" s="65"/>
      <c r="C340" s="66"/>
      <c r="D340" s="6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t="13.2" x14ac:dyDescent="0.25">
      <c r="A341" s="124"/>
      <c r="B341" s="65"/>
      <c r="C341" s="66"/>
      <c r="D341" s="6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t="13.2" x14ac:dyDescent="0.25">
      <c r="A342" s="124"/>
      <c r="B342" s="65"/>
      <c r="C342" s="66"/>
      <c r="D342" s="6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t="13.2" x14ac:dyDescent="0.25">
      <c r="A343" s="124"/>
      <c r="B343" s="65"/>
      <c r="C343" s="66"/>
      <c r="D343" s="6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t="13.2" x14ac:dyDescent="0.25">
      <c r="A344" s="124"/>
      <c r="B344" s="65"/>
      <c r="C344" s="66"/>
      <c r="D344" s="6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t="13.2" x14ac:dyDescent="0.25">
      <c r="A345" s="124"/>
      <c r="B345" s="65"/>
      <c r="C345" s="66"/>
      <c r="D345" s="6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t="13.2" x14ac:dyDescent="0.25">
      <c r="A346" s="124"/>
      <c r="B346" s="65"/>
      <c r="C346" s="66"/>
      <c r="D346" s="66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t="13.2" x14ac:dyDescent="0.25">
      <c r="A347" s="124"/>
      <c r="B347" s="65"/>
      <c r="C347" s="66"/>
      <c r="D347" s="6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t="13.2" x14ac:dyDescent="0.25">
      <c r="A348" s="124"/>
      <c r="B348" s="65"/>
      <c r="C348" s="66"/>
      <c r="D348" s="6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ht="13.2" x14ac:dyDescent="0.25">
      <c r="A349" s="124"/>
      <c r="B349" s="65"/>
      <c r="C349" s="66"/>
      <c r="D349" s="6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ht="13.2" x14ac:dyDescent="0.25">
      <c r="A350" s="124"/>
      <c r="B350" s="65"/>
      <c r="C350" s="66"/>
      <c r="D350" s="6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ht="13.2" x14ac:dyDescent="0.25">
      <c r="A351" s="124"/>
      <c r="B351" s="65"/>
      <c r="C351" s="66"/>
      <c r="D351" s="6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ht="13.2" x14ac:dyDescent="0.25">
      <c r="A352" s="124"/>
      <c r="B352" s="65"/>
      <c r="C352" s="66"/>
      <c r="D352" s="6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ht="13.2" x14ac:dyDescent="0.25">
      <c r="A353" s="124"/>
      <c r="B353" s="65"/>
      <c r="C353" s="66"/>
      <c r="D353" s="6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ht="13.2" x14ac:dyDescent="0.25">
      <c r="A354" s="124"/>
      <c r="B354" s="65"/>
      <c r="C354" s="66"/>
      <c r="D354" s="6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ht="13.2" x14ac:dyDescent="0.25">
      <c r="A355" s="124"/>
      <c r="B355" s="65"/>
      <c r="C355" s="66"/>
      <c r="D355" s="66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ht="13.2" x14ac:dyDescent="0.25">
      <c r="A356" s="124"/>
      <c r="B356" s="65"/>
      <c r="C356" s="66"/>
      <c r="D356" s="6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ht="13.2" x14ac:dyDescent="0.25">
      <c r="A357" s="124"/>
      <c r="B357" s="65"/>
      <c r="C357" s="66"/>
      <c r="D357" s="6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ht="13.2" x14ac:dyDescent="0.25">
      <c r="A358" s="124"/>
      <c r="B358" s="65"/>
      <c r="C358" s="66"/>
      <c r="D358" s="6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ht="13.2" x14ac:dyDescent="0.25">
      <c r="A359" s="124"/>
      <c r="B359" s="65"/>
      <c r="C359" s="66"/>
      <c r="D359" s="6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ht="13.2" x14ac:dyDescent="0.25">
      <c r="A360" s="124"/>
      <c r="B360" s="65"/>
      <c r="C360" s="66"/>
      <c r="D360" s="6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ht="13.2" x14ac:dyDescent="0.25">
      <c r="A361" s="124"/>
      <c r="B361" s="65"/>
      <c r="C361" s="66"/>
      <c r="D361" s="6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ht="13.2" x14ac:dyDescent="0.25">
      <c r="A362" s="124"/>
      <c r="B362" s="65"/>
      <c r="C362" s="66"/>
      <c r="D362" s="6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ht="13.2" x14ac:dyDescent="0.25">
      <c r="A363" s="124"/>
      <c r="B363" s="65"/>
      <c r="C363" s="66"/>
      <c r="D363" s="6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ht="13.2" x14ac:dyDescent="0.25">
      <c r="A364" s="124"/>
      <c r="B364" s="65"/>
      <c r="C364" s="66"/>
      <c r="D364" s="6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ht="13.2" x14ac:dyDescent="0.25">
      <c r="A365" s="124"/>
      <c r="B365" s="65"/>
      <c r="C365" s="66"/>
      <c r="D365" s="6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ht="13.2" x14ac:dyDescent="0.25">
      <c r="A366" s="124"/>
      <c r="B366" s="65"/>
      <c r="C366" s="66"/>
      <c r="D366" s="6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ht="13.2" x14ac:dyDescent="0.25">
      <c r="A367" s="124"/>
      <c r="B367" s="65"/>
      <c r="C367" s="66"/>
      <c r="D367" s="6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ht="13.2" x14ac:dyDescent="0.25">
      <c r="A368" s="124"/>
      <c r="B368" s="65"/>
      <c r="C368" s="66"/>
      <c r="D368" s="6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ht="13.2" x14ac:dyDescent="0.25">
      <c r="A369" s="124"/>
      <c r="B369" s="65"/>
      <c r="C369" s="66"/>
      <c r="D369" s="6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ht="13.2" x14ac:dyDescent="0.25">
      <c r="A370" s="124"/>
      <c r="B370" s="65"/>
      <c r="C370" s="66"/>
      <c r="D370" s="6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ht="13.2" x14ac:dyDescent="0.25">
      <c r="A371" s="124"/>
      <c r="B371" s="65"/>
      <c r="C371" s="66"/>
      <c r="D371" s="6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ht="13.2" x14ac:dyDescent="0.25">
      <c r="A372" s="124"/>
      <c r="B372" s="65"/>
      <c r="C372" s="66"/>
      <c r="D372" s="6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ht="13.2" x14ac:dyDescent="0.25">
      <c r="A373" s="124"/>
      <c r="B373" s="65"/>
      <c r="C373" s="66"/>
      <c r="D373" s="6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ht="13.2" x14ac:dyDescent="0.25">
      <c r="A374" s="124"/>
      <c r="B374" s="65"/>
      <c r="C374" s="66"/>
      <c r="D374" s="6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ht="13.2" x14ac:dyDescent="0.25">
      <c r="A375" s="124"/>
      <c r="B375" s="65"/>
      <c r="C375" s="66"/>
      <c r="D375" s="6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ht="13.2" x14ac:dyDescent="0.25">
      <c r="A376" s="124"/>
      <c r="B376" s="65"/>
      <c r="C376" s="66"/>
      <c r="D376" s="6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ht="13.2" x14ac:dyDescent="0.25">
      <c r="A377" s="124"/>
      <c r="B377" s="65"/>
      <c r="C377" s="66"/>
      <c r="D377" s="6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ht="13.2" x14ac:dyDescent="0.25">
      <c r="A378" s="124"/>
      <c r="B378" s="65"/>
      <c r="C378" s="66"/>
      <c r="D378" s="6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ht="13.2" x14ac:dyDescent="0.25">
      <c r="A379" s="124"/>
      <c r="B379" s="65"/>
      <c r="C379" s="66"/>
      <c r="D379" s="6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ht="13.2" x14ac:dyDescent="0.25">
      <c r="A380" s="124"/>
      <c r="B380" s="65"/>
      <c r="C380" s="66"/>
      <c r="D380" s="6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ht="13.2" x14ac:dyDescent="0.25">
      <c r="A381" s="124"/>
      <c r="B381" s="65"/>
      <c r="C381" s="66"/>
      <c r="D381" s="6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ht="13.2" x14ac:dyDescent="0.25">
      <c r="A382" s="124"/>
      <c r="B382" s="65"/>
      <c r="C382" s="66"/>
      <c r="D382" s="6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ht="13.2" x14ac:dyDescent="0.25">
      <c r="A383" s="124"/>
      <c r="B383" s="65"/>
      <c r="C383" s="66"/>
      <c r="D383" s="6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ht="13.2" x14ac:dyDescent="0.25">
      <c r="A384" s="124"/>
      <c r="B384" s="65"/>
      <c r="C384" s="66"/>
      <c r="D384" s="6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ht="13.2" x14ac:dyDescent="0.25">
      <c r="A385" s="124"/>
      <c r="B385" s="65"/>
      <c r="C385" s="66"/>
      <c r="D385" s="66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ht="13.2" x14ac:dyDescent="0.25">
      <c r="A386" s="124"/>
      <c r="B386" s="65"/>
      <c r="C386" s="66"/>
      <c r="D386" s="6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ht="13.2" x14ac:dyDescent="0.25">
      <c r="A387" s="124"/>
      <c r="B387" s="65"/>
      <c r="C387" s="66"/>
      <c r="D387" s="6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ht="13.2" x14ac:dyDescent="0.25">
      <c r="A388" s="124"/>
      <c r="B388" s="65"/>
      <c r="C388" s="66"/>
      <c r="D388" s="6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ht="13.2" x14ac:dyDescent="0.25">
      <c r="A389" s="124"/>
      <c r="B389" s="65"/>
      <c r="C389" s="66"/>
      <c r="D389" s="6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ht="13.2" x14ac:dyDescent="0.25">
      <c r="A390" s="124"/>
      <c r="B390" s="65"/>
      <c r="C390" s="66"/>
      <c r="D390" s="6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ht="13.2" x14ac:dyDescent="0.25">
      <c r="A391" s="124"/>
      <c r="B391" s="65"/>
      <c r="C391" s="66"/>
      <c r="D391" s="6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ht="13.2" x14ac:dyDescent="0.25">
      <c r="A392" s="124"/>
      <c r="B392" s="65"/>
      <c r="C392" s="66"/>
      <c r="D392" s="6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ht="13.2" x14ac:dyDescent="0.25">
      <c r="A393" s="124"/>
      <c r="B393" s="65"/>
      <c r="C393" s="66"/>
      <c r="D393" s="6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ht="13.2" x14ac:dyDescent="0.25">
      <c r="A394" s="124"/>
      <c r="B394" s="65"/>
      <c r="C394" s="66"/>
      <c r="D394" s="6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ht="13.2" x14ac:dyDescent="0.25">
      <c r="A395" s="124"/>
      <c r="B395" s="65"/>
      <c r="C395" s="66"/>
      <c r="D395" s="66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ht="13.2" x14ac:dyDescent="0.25">
      <c r="A396" s="124"/>
      <c r="B396" s="65"/>
      <c r="C396" s="66"/>
      <c r="D396" s="6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ht="13.2" x14ac:dyDescent="0.25">
      <c r="A397" s="124"/>
      <c r="B397" s="65"/>
      <c r="C397" s="66"/>
      <c r="D397" s="6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ht="13.2" x14ac:dyDescent="0.25">
      <c r="A398" s="124"/>
      <c r="B398" s="65"/>
      <c r="C398" s="66"/>
      <c r="D398" s="6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ht="13.2" x14ac:dyDescent="0.25">
      <c r="A399" s="124"/>
      <c r="B399" s="65"/>
      <c r="C399" s="66"/>
      <c r="D399" s="6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ht="13.2" x14ac:dyDescent="0.25">
      <c r="A400" s="124"/>
      <c r="B400" s="65"/>
      <c r="C400" s="66"/>
      <c r="D400" s="6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ht="13.2" x14ac:dyDescent="0.25">
      <c r="A401" s="124"/>
      <c r="B401" s="65"/>
      <c r="C401" s="66"/>
      <c r="D401" s="6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ht="13.2" x14ac:dyDescent="0.25">
      <c r="A402" s="124"/>
      <c r="B402" s="65"/>
      <c r="C402" s="66"/>
      <c r="D402" s="6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ht="13.2" x14ac:dyDescent="0.25">
      <c r="A403" s="124"/>
      <c r="B403" s="65"/>
      <c r="C403" s="66"/>
      <c r="D403" s="6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ht="13.2" x14ac:dyDescent="0.25">
      <c r="A404" s="124"/>
      <c r="B404" s="65"/>
      <c r="C404" s="66"/>
      <c r="D404" s="6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ht="13.2" x14ac:dyDescent="0.25">
      <c r="A405" s="124"/>
      <c r="B405" s="65"/>
      <c r="C405" s="66"/>
      <c r="D405" s="6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ht="13.2" x14ac:dyDescent="0.25">
      <c r="A406" s="124"/>
      <c r="B406" s="65"/>
      <c r="C406" s="66"/>
      <c r="D406" s="6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ht="13.2" x14ac:dyDescent="0.25">
      <c r="A407" s="124"/>
      <c r="B407" s="65"/>
      <c r="C407" s="66"/>
      <c r="D407" s="6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ht="13.2" x14ac:dyDescent="0.25">
      <c r="A408" s="124"/>
      <c r="B408" s="65"/>
      <c r="C408" s="66"/>
      <c r="D408" s="6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ht="13.2" x14ac:dyDescent="0.25">
      <c r="A409" s="124"/>
      <c r="B409" s="65"/>
      <c r="C409" s="66"/>
      <c r="D409" s="6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ht="13.2" x14ac:dyDescent="0.25">
      <c r="A410" s="124"/>
      <c r="B410" s="65"/>
      <c r="C410" s="66"/>
      <c r="D410" s="6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ht="13.2" x14ac:dyDescent="0.25">
      <c r="A411" s="124"/>
      <c r="B411" s="65"/>
      <c r="C411" s="66"/>
      <c r="D411" s="6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ht="13.2" x14ac:dyDescent="0.25">
      <c r="A412" s="124"/>
      <c r="B412" s="65"/>
      <c r="C412" s="66"/>
      <c r="D412" s="6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ht="13.2" x14ac:dyDescent="0.25">
      <c r="A413" s="124"/>
      <c r="B413" s="65"/>
      <c r="C413" s="66"/>
      <c r="D413" s="6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ht="13.2" x14ac:dyDescent="0.25">
      <c r="A414" s="124"/>
      <c r="B414" s="65"/>
      <c r="C414" s="66"/>
      <c r="D414" s="6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ht="13.2" x14ac:dyDescent="0.25">
      <c r="A415" s="124"/>
      <c r="B415" s="65"/>
      <c r="C415" s="66"/>
      <c r="D415" s="6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ht="13.2" x14ac:dyDescent="0.25">
      <c r="A416" s="124"/>
      <c r="B416" s="65"/>
      <c r="C416" s="66"/>
      <c r="D416" s="6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ht="13.2" x14ac:dyDescent="0.25">
      <c r="A417" s="124"/>
      <c r="B417" s="65"/>
      <c r="C417" s="66"/>
      <c r="D417" s="6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ht="13.2" x14ac:dyDescent="0.25">
      <c r="A418" s="124"/>
      <c r="B418" s="65"/>
      <c r="C418" s="66"/>
      <c r="D418" s="6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ht="13.2" x14ac:dyDescent="0.25">
      <c r="A419" s="124"/>
      <c r="B419" s="65"/>
      <c r="C419" s="66"/>
      <c r="D419" s="6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ht="13.2" x14ac:dyDescent="0.25">
      <c r="A420" s="124"/>
      <c r="B420" s="65"/>
      <c r="C420" s="66"/>
      <c r="D420" s="6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ht="13.2" x14ac:dyDescent="0.25">
      <c r="A421" s="124"/>
      <c r="B421" s="65"/>
      <c r="C421" s="66"/>
      <c r="D421" s="6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ht="13.2" x14ac:dyDescent="0.25">
      <c r="A422" s="124"/>
      <c r="B422" s="65"/>
      <c r="C422" s="66"/>
      <c r="D422" s="6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ht="13.2" x14ac:dyDescent="0.25">
      <c r="A423" s="124"/>
      <c r="B423" s="65"/>
      <c r="C423" s="66"/>
      <c r="D423" s="6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ht="13.2" x14ac:dyDescent="0.25">
      <c r="A424" s="124"/>
      <c r="B424" s="65"/>
      <c r="C424" s="66"/>
      <c r="D424" s="66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ht="13.2" x14ac:dyDescent="0.25">
      <c r="A425" s="124"/>
      <c r="B425" s="65"/>
      <c r="C425" s="66"/>
      <c r="D425" s="6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ht="13.2" x14ac:dyDescent="0.25">
      <c r="A426" s="124"/>
      <c r="B426" s="65"/>
      <c r="C426" s="66"/>
      <c r="D426" s="6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ht="13.2" x14ac:dyDescent="0.25">
      <c r="A427" s="124"/>
      <c r="B427" s="65"/>
      <c r="C427" s="66"/>
      <c r="D427" s="6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ht="13.2" x14ac:dyDescent="0.25">
      <c r="A428" s="124"/>
      <c r="B428" s="65"/>
      <c r="C428" s="66"/>
      <c r="D428" s="6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ht="13.2" x14ac:dyDescent="0.25">
      <c r="A429" s="124"/>
      <c r="B429" s="65"/>
      <c r="C429" s="66"/>
      <c r="D429" s="6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ht="13.2" x14ac:dyDescent="0.25">
      <c r="A430" s="124"/>
      <c r="B430" s="65"/>
      <c r="C430" s="66"/>
      <c r="D430" s="6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ht="13.2" x14ac:dyDescent="0.25">
      <c r="A431" s="124"/>
      <c r="B431" s="65"/>
      <c r="C431" s="66"/>
      <c r="D431" s="6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ht="13.2" x14ac:dyDescent="0.25">
      <c r="A432" s="124"/>
      <c r="B432" s="65"/>
      <c r="C432" s="66"/>
      <c r="D432" s="6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ht="13.2" x14ac:dyDescent="0.25">
      <c r="A433" s="124"/>
      <c r="B433" s="65"/>
      <c r="C433" s="66"/>
      <c r="D433" s="66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ht="13.2" x14ac:dyDescent="0.25">
      <c r="A434" s="124"/>
      <c r="B434" s="65"/>
      <c r="C434" s="66"/>
      <c r="D434" s="6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ht="13.2" x14ac:dyDescent="0.25">
      <c r="A435" s="124"/>
      <c r="B435" s="65"/>
      <c r="C435" s="66"/>
      <c r="D435" s="6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ht="13.2" x14ac:dyDescent="0.25">
      <c r="A436" s="124"/>
      <c r="B436" s="65"/>
      <c r="C436" s="66"/>
      <c r="D436" s="6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ht="13.2" x14ac:dyDescent="0.25">
      <c r="A437" s="124"/>
      <c r="B437" s="65"/>
      <c r="C437" s="66"/>
      <c r="D437" s="6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ht="13.2" x14ac:dyDescent="0.25">
      <c r="A438" s="124"/>
      <c r="B438" s="65"/>
      <c r="C438" s="66"/>
      <c r="D438" s="6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ht="13.2" x14ac:dyDescent="0.25">
      <c r="A439" s="124"/>
      <c r="B439" s="65"/>
      <c r="C439" s="66"/>
      <c r="D439" s="6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ht="13.2" x14ac:dyDescent="0.25">
      <c r="A440" s="124"/>
      <c r="B440" s="65"/>
      <c r="C440" s="66"/>
      <c r="D440" s="6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ht="13.2" x14ac:dyDescent="0.25">
      <c r="A441" s="124"/>
      <c r="B441" s="65"/>
      <c r="C441" s="66"/>
      <c r="D441" s="6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ht="13.2" x14ac:dyDescent="0.25">
      <c r="A442" s="124"/>
      <c r="B442" s="65"/>
      <c r="C442" s="66"/>
      <c r="D442" s="6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ht="13.2" x14ac:dyDescent="0.25">
      <c r="A443" s="124"/>
      <c r="B443" s="65"/>
      <c r="C443" s="66"/>
      <c r="D443" s="6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ht="13.2" x14ac:dyDescent="0.25">
      <c r="A444" s="124"/>
      <c r="B444" s="65"/>
      <c r="C444" s="66"/>
      <c r="D444" s="6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ht="13.2" x14ac:dyDescent="0.25">
      <c r="A445" s="124"/>
      <c r="B445" s="65"/>
      <c r="C445" s="66"/>
      <c r="D445" s="6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ht="13.2" x14ac:dyDescent="0.25">
      <c r="A446" s="124"/>
      <c r="B446" s="65"/>
      <c r="C446" s="66"/>
      <c r="D446" s="6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ht="13.2" x14ac:dyDescent="0.25">
      <c r="A447" s="124"/>
      <c r="B447" s="65"/>
      <c r="C447" s="66"/>
      <c r="D447" s="6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ht="13.2" x14ac:dyDescent="0.25">
      <c r="A448" s="124"/>
      <c r="B448" s="65"/>
      <c r="C448" s="66"/>
      <c r="D448" s="6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ht="13.2" x14ac:dyDescent="0.25">
      <c r="A449" s="124"/>
      <c r="B449" s="65"/>
      <c r="C449" s="66"/>
      <c r="D449" s="6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ht="13.2" x14ac:dyDescent="0.25">
      <c r="A450" s="124"/>
      <c r="B450" s="65"/>
      <c r="C450" s="66"/>
      <c r="D450" s="6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ht="13.2" x14ac:dyDescent="0.25">
      <c r="A451" s="124"/>
      <c r="B451" s="65"/>
      <c r="C451" s="66"/>
      <c r="D451" s="6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ht="13.2" x14ac:dyDescent="0.25">
      <c r="A452" s="124"/>
      <c r="B452" s="65"/>
      <c r="C452" s="66"/>
      <c r="D452" s="6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ht="13.2" x14ac:dyDescent="0.25">
      <c r="A453" s="124"/>
      <c r="B453" s="65"/>
      <c r="C453" s="66"/>
      <c r="D453" s="6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ht="13.2" x14ac:dyDescent="0.25">
      <c r="A454" s="124"/>
      <c r="B454" s="65"/>
      <c r="C454" s="66"/>
      <c r="D454" s="6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ht="13.2" x14ac:dyDescent="0.25">
      <c r="A455" s="124"/>
      <c r="B455" s="65"/>
      <c r="C455" s="66"/>
      <c r="D455" s="6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ht="13.2" x14ac:dyDescent="0.25">
      <c r="A456" s="124"/>
      <c r="B456" s="65"/>
      <c r="C456" s="66"/>
      <c r="D456" s="6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ht="13.2" x14ac:dyDescent="0.25">
      <c r="A457" s="124"/>
      <c r="B457" s="65"/>
      <c r="C457" s="66"/>
      <c r="D457" s="6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ht="13.2" x14ac:dyDescent="0.25">
      <c r="A458" s="124"/>
      <c r="B458" s="65"/>
      <c r="C458" s="66"/>
      <c r="D458" s="6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ht="13.2" x14ac:dyDescent="0.25">
      <c r="A459" s="124"/>
      <c r="B459" s="65"/>
      <c r="C459" s="66"/>
      <c r="D459" s="6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ht="13.2" x14ac:dyDescent="0.25">
      <c r="A460" s="124"/>
      <c r="B460" s="65"/>
      <c r="C460" s="66"/>
      <c r="D460" s="6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ht="13.2" x14ac:dyDescent="0.25">
      <c r="A461" s="124"/>
      <c r="B461" s="65"/>
      <c r="C461" s="66"/>
      <c r="D461" s="6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ht="13.2" x14ac:dyDescent="0.25">
      <c r="A462" s="124"/>
      <c r="B462" s="65"/>
      <c r="C462" s="66"/>
      <c r="D462" s="6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ht="13.2" x14ac:dyDescent="0.25">
      <c r="A463" s="124"/>
      <c r="B463" s="65"/>
      <c r="C463" s="66"/>
      <c r="D463" s="66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ht="13.2" x14ac:dyDescent="0.25">
      <c r="A464" s="124"/>
      <c r="B464" s="65"/>
      <c r="C464" s="66"/>
      <c r="D464" s="6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ht="13.2" x14ac:dyDescent="0.25">
      <c r="A465" s="124"/>
      <c r="B465" s="65"/>
      <c r="C465" s="66"/>
      <c r="D465" s="6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ht="13.2" x14ac:dyDescent="0.25">
      <c r="A466" s="124"/>
      <c r="B466" s="65"/>
      <c r="C466" s="66"/>
      <c r="D466" s="6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ht="13.2" x14ac:dyDescent="0.25">
      <c r="A467" s="124"/>
      <c r="B467" s="65"/>
      <c r="C467" s="66"/>
      <c r="D467" s="6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ht="13.2" x14ac:dyDescent="0.25">
      <c r="A468" s="124"/>
      <c r="B468" s="65"/>
      <c r="C468" s="66"/>
      <c r="D468" s="6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ht="13.2" x14ac:dyDescent="0.25">
      <c r="A469" s="124"/>
      <c r="B469" s="65"/>
      <c r="C469" s="66"/>
      <c r="D469" s="6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ht="13.2" x14ac:dyDescent="0.25">
      <c r="A470" s="124"/>
      <c r="B470" s="65"/>
      <c r="C470" s="66"/>
      <c r="D470" s="6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ht="13.2" x14ac:dyDescent="0.25">
      <c r="A471" s="124"/>
      <c r="B471" s="65"/>
      <c r="C471" s="66"/>
      <c r="D471" s="6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ht="13.2" x14ac:dyDescent="0.25">
      <c r="A472" s="124"/>
      <c r="B472" s="65"/>
      <c r="C472" s="66"/>
      <c r="D472" s="66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ht="13.2" x14ac:dyDescent="0.25">
      <c r="A473" s="124"/>
      <c r="B473" s="65"/>
      <c r="C473" s="66"/>
      <c r="D473" s="66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ht="13.2" x14ac:dyDescent="0.25">
      <c r="A474" s="124"/>
      <c r="B474" s="65"/>
      <c r="C474" s="66"/>
      <c r="D474" s="66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ht="13.2" x14ac:dyDescent="0.25">
      <c r="A475" s="124"/>
      <c r="B475" s="65"/>
      <c r="C475" s="66"/>
      <c r="D475" s="66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ht="13.2" x14ac:dyDescent="0.25">
      <c r="A476" s="124"/>
      <c r="B476" s="65"/>
      <c r="C476" s="66"/>
      <c r="D476" s="66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ht="13.2" x14ac:dyDescent="0.25">
      <c r="A477" s="124"/>
      <c r="B477" s="65"/>
      <c r="C477" s="66"/>
      <c r="D477" s="66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ht="13.2" x14ac:dyDescent="0.25">
      <c r="A478" s="124"/>
      <c r="B478" s="65"/>
      <c r="C478" s="66"/>
      <c r="D478" s="66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ht="13.2" x14ac:dyDescent="0.25">
      <c r="A479" s="124"/>
      <c r="B479" s="65"/>
      <c r="C479" s="66"/>
      <c r="D479" s="66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ht="13.2" x14ac:dyDescent="0.25">
      <c r="A480" s="124"/>
      <c r="B480" s="65"/>
      <c r="C480" s="66"/>
      <c r="D480" s="66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ht="13.2" x14ac:dyDescent="0.25">
      <c r="A481" s="124"/>
      <c r="B481" s="65"/>
      <c r="C481" s="66"/>
      <c r="D481" s="66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ht="13.2" x14ac:dyDescent="0.25">
      <c r="A482" s="124"/>
      <c r="B482" s="65"/>
      <c r="C482" s="66"/>
      <c r="D482" s="66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ht="13.2" x14ac:dyDescent="0.25">
      <c r="A483" s="124"/>
      <c r="B483" s="65"/>
      <c r="C483" s="66"/>
      <c r="D483" s="66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ht="13.2" x14ac:dyDescent="0.25">
      <c r="A484" s="124"/>
      <c r="B484" s="65"/>
      <c r="C484" s="66"/>
      <c r="D484" s="66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ht="13.2" x14ac:dyDescent="0.25">
      <c r="A485" s="124"/>
      <c r="B485" s="65"/>
      <c r="C485" s="66"/>
      <c r="D485" s="66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ht="13.2" x14ac:dyDescent="0.25">
      <c r="A486" s="124"/>
      <c r="B486" s="65"/>
      <c r="C486" s="66"/>
      <c r="D486" s="6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ht="13.2" x14ac:dyDescent="0.25">
      <c r="A487" s="124"/>
      <c r="B487" s="65"/>
      <c r="C487" s="66"/>
      <c r="D487" s="66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ht="13.2" x14ac:dyDescent="0.25">
      <c r="A488" s="124"/>
      <c r="B488" s="65"/>
      <c r="C488" s="66"/>
      <c r="D488" s="66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ht="13.2" x14ac:dyDescent="0.25">
      <c r="A489" s="124"/>
      <c r="B489" s="65"/>
      <c r="C489" s="66"/>
      <c r="D489" s="66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ht="13.2" x14ac:dyDescent="0.25">
      <c r="A490" s="124"/>
      <c r="B490" s="65"/>
      <c r="C490" s="66"/>
      <c r="D490" s="66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ht="13.2" x14ac:dyDescent="0.25">
      <c r="A491" s="124"/>
      <c r="B491" s="65"/>
      <c r="C491" s="66"/>
      <c r="D491" s="66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ht="13.2" x14ac:dyDescent="0.25">
      <c r="A492" s="124"/>
      <c r="B492" s="65"/>
      <c r="C492" s="66"/>
      <c r="D492" s="66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ht="13.2" x14ac:dyDescent="0.25">
      <c r="A493" s="124"/>
      <c r="B493" s="65"/>
      <c r="C493" s="66"/>
      <c r="D493" s="66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ht="13.2" x14ac:dyDescent="0.25">
      <c r="A494" s="124"/>
      <c r="B494" s="65"/>
      <c r="C494" s="66"/>
      <c r="D494" s="66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ht="13.2" x14ac:dyDescent="0.25">
      <c r="A495" s="124"/>
      <c r="B495" s="65"/>
      <c r="C495" s="66"/>
      <c r="D495" s="66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ht="13.2" x14ac:dyDescent="0.25">
      <c r="A496" s="124"/>
      <c r="B496" s="65"/>
      <c r="C496" s="66"/>
      <c r="D496" s="66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ht="13.2" x14ac:dyDescent="0.25">
      <c r="A497" s="124"/>
      <c r="B497" s="65"/>
      <c r="C497" s="66"/>
      <c r="D497" s="66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ht="13.2" x14ac:dyDescent="0.25">
      <c r="A498" s="124"/>
      <c r="B498" s="65"/>
      <c r="C498" s="66"/>
      <c r="D498" s="66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ht="13.2" x14ac:dyDescent="0.25">
      <c r="A499" s="124"/>
      <c r="B499" s="65"/>
      <c r="C499" s="66"/>
      <c r="D499" s="66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ht="13.2" x14ac:dyDescent="0.25">
      <c r="A500" s="124"/>
      <c r="B500" s="65"/>
      <c r="C500" s="66"/>
      <c r="D500" s="66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ht="13.2" x14ac:dyDescent="0.25">
      <c r="A501" s="124"/>
      <c r="B501" s="65"/>
      <c r="C501" s="66"/>
      <c r="D501" s="66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ht="13.2" x14ac:dyDescent="0.25">
      <c r="A502" s="124"/>
      <c r="B502" s="65"/>
      <c r="C502" s="66"/>
      <c r="D502" s="66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ht="13.2" x14ac:dyDescent="0.25">
      <c r="A503" s="124"/>
      <c r="B503" s="65"/>
      <c r="C503" s="66"/>
      <c r="D503" s="66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ht="13.2" x14ac:dyDescent="0.25">
      <c r="A504" s="124"/>
      <c r="B504" s="65"/>
      <c r="C504" s="66"/>
      <c r="D504" s="66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ht="13.2" x14ac:dyDescent="0.25">
      <c r="A505" s="124"/>
      <c r="B505" s="65"/>
      <c r="C505" s="66"/>
      <c r="D505" s="66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ht="13.2" x14ac:dyDescent="0.25">
      <c r="A506" s="124"/>
      <c r="B506" s="65"/>
      <c r="C506" s="66"/>
      <c r="D506" s="66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ht="13.2" x14ac:dyDescent="0.25">
      <c r="A507" s="124"/>
      <c r="B507" s="65"/>
      <c r="C507" s="66"/>
      <c r="D507" s="66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ht="13.2" x14ac:dyDescent="0.25">
      <c r="A508" s="124"/>
      <c r="B508" s="65"/>
      <c r="C508" s="66"/>
      <c r="D508" s="66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ht="13.2" x14ac:dyDescent="0.25">
      <c r="A509" s="124"/>
      <c r="B509" s="65"/>
      <c r="C509" s="66"/>
      <c r="D509" s="66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ht="13.2" x14ac:dyDescent="0.25">
      <c r="A510" s="124"/>
      <c r="B510" s="65"/>
      <c r="C510" s="66"/>
      <c r="D510" s="6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ht="13.2" x14ac:dyDescent="0.25">
      <c r="A511" s="124"/>
      <c r="B511" s="65"/>
      <c r="C511" s="66"/>
      <c r="D511" s="66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ht="13.2" x14ac:dyDescent="0.25">
      <c r="A512" s="124"/>
      <c r="B512" s="65"/>
      <c r="C512" s="66"/>
      <c r="D512" s="66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ht="13.2" x14ac:dyDescent="0.25">
      <c r="A513" s="124"/>
      <c r="B513" s="65"/>
      <c r="C513" s="66"/>
      <c r="D513" s="66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ht="13.2" x14ac:dyDescent="0.25">
      <c r="A514" s="124"/>
      <c r="B514" s="65"/>
      <c r="C514" s="66"/>
      <c r="D514" s="66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ht="13.2" x14ac:dyDescent="0.25">
      <c r="A515" s="124"/>
      <c r="B515" s="65"/>
      <c r="C515" s="66"/>
      <c r="D515" s="66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ht="13.2" x14ac:dyDescent="0.25">
      <c r="A516" s="124"/>
      <c r="B516" s="65"/>
      <c r="C516" s="66"/>
      <c r="D516" s="66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ht="13.2" x14ac:dyDescent="0.25">
      <c r="A517" s="124"/>
      <c r="B517" s="65"/>
      <c r="C517" s="66"/>
      <c r="D517" s="66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ht="13.2" x14ac:dyDescent="0.25">
      <c r="A518" s="124"/>
      <c r="B518" s="65"/>
      <c r="C518" s="66"/>
      <c r="D518" s="66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ht="13.2" x14ac:dyDescent="0.25">
      <c r="A519" s="124"/>
      <c r="B519" s="65"/>
      <c r="C519" s="66"/>
      <c r="D519" s="66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ht="13.2" x14ac:dyDescent="0.25">
      <c r="A520" s="124"/>
      <c r="B520" s="65"/>
      <c r="C520" s="66"/>
      <c r="D520" s="66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ht="13.2" x14ac:dyDescent="0.25">
      <c r="A521" s="124"/>
      <c r="B521" s="65"/>
      <c r="C521" s="66"/>
      <c r="D521" s="66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ht="13.2" x14ac:dyDescent="0.25">
      <c r="A522" s="124"/>
      <c r="B522" s="65"/>
      <c r="C522" s="66"/>
      <c r="D522" s="66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ht="13.2" x14ac:dyDescent="0.25">
      <c r="A523" s="124"/>
      <c r="B523" s="65"/>
      <c r="C523" s="66"/>
      <c r="D523" s="66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ht="13.2" x14ac:dyDescent="0.25">
      <c r="A524" s="124"/>
      <c r="B524" s="65"/>
      <c r="C524" s="66"/>
      <c r="D524" s="66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ht="13.2" x14ac:dyDescent="0.25">
      <c r="A525" s="124"/>
      <c r="B525" s="65"/>
      <c r="C525" s="66"/>
      <c r="D525" s="66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ht="13.2" x14ac:dyDescent="0.25">
      <c r="A526" s="124"/>
      <c r="B526" s="65"/>
      <c r="C526" s="66"/>
      <c r="D526" s="66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ht="13.2" x14ac:dyDescent="0.25">
      <c r="A527" s="124"/>
      <c r="B527" s="65"/>
      <c r="C527" s="66"/>
      <c r="D527" s="66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ht="13.2" x14ac:dyDescent="0.25">
      <c r="A528" s="124"/>
      <c r="B528" s="65"/>
      <c r="C528" s="66"/>
      <c r="D528" s="66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ht="13.2" x14ac:dyDescent="0.25">
      <c r="A529" s="124"/>
      <c r="B529" s="65"/>
      <c r="C529" s="66"/>
      <c r="D529" s="66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ht="13.2" x14ac:dyDescent="0.25">
      <c r="A530" s="124"/>
      <c r="B530" s="65"/>
      <c r="C530" s="66"/>
      <c r="D530" s="66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ht="13.2" x14ac:dyDescent="0.25">
      <c r="A531" s="124"/>
      <c r="B531" s="65"/>
      <c r="C531" s="66"/>
      <c r="D531" s="66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ht="13.2" x14ac:dyDescent="0.25">
      <c r="A532" s="124"/>
      <c r="B532" s="65"/>
      <c r="C532" s="66"/>
      <c r="D532" s="66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ht="13.2" x14ac:dyDescent="0.25">
      <c r="A533" s="124"/>
      <c r="B533" s="65"/>
      <c r="C533" s="66"/>
      <c r="D533" s="66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ht="13.2" x14ac:dyDescent="0.25">
      <c r="A534" s="124"/>
      <c r="B534" s="65"/>
      <c r="C534" s="66"/>
      <c r="D534" s="6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ht="13.2" x14ac:dyDescent="0.25">
      <c r="A535" s="124"/>
      <c r="B535" s="65"/>
      <c r="C535" s="66"/>
      <c r="D535" s="6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ht="13.2" x14ac:dyDescent="0.25">
      <c r="A536" s="124"/>
      <c r="B536" s="65"/>
      <c r="C536" s="66"/>
      <c r="D536" s="6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ht="13.2" x14ac:dyDescent="0.25">
      <c r="A537" s="124"/>
      <c r="B537" s="65"/>
      <c r="C537" s="66"/>
      <c r="D537" s="6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ht="13.2" x14ac:dyDescent="0.25">
      <c r="A538" s="124"/>
      <c r="B538" s="65"/>
      <c r="C538" s="66"/>
      <c r="D538" s="6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ht="13.2" x14ac:dyDescent="0.25">
      <c r="A539" s="124"/>
      <c r="B539" s="65"/>
      <c r="C539" s="66"/>
      <c r="D539" s="6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ht="13.2" x14ac:dyDescent="0.25">
      <c r="A540" s="124"/>
      <c r="B540" s="65"/>
      <c r="C540" s="66"/>
      <c r="D540" s="6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ht="13.2" x14ac:dyDescent="0.25">
      <c r="A541" s="124"/>
      <c r="B541" s="65"/>
      <c r="C541" s="66"/>
      <c r="D541" s="6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ht="13.2" x14ac:dyDescent="0.25">
      <c r="A542" s="124"/>
      <c r="B542" s="65"/>
      <c r="C542" s="66"/>
      <c r="D542" s="6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ht="13.2" x14ac:dyDescent="0.25">
      <c r="A543" s="124"/>
      <c r="B543" s="65"/>
      <c r="C543" s="66"/>
      <c r="D543" s="6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ht="13.2" x14ac:dyDescent="0.25">
      <c r="A544" s="124"/>
      <c r="B544" s="65"/>
      <c r="C544" s="66"/>
      <c r="D544" s="6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ht="13.2" x14ac:dyDescent="0.25">
      <c r="A545" s="124"/>
      <c r="B545" s="65"/>
      <c r="C545" s="66"/>
      <c r="D545" s="6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ht="13.2" x14ac:dyDescent="0.25">
      <c r="A546" s="124"/>
      <c r="B546" s="65"/>
      <c r="C546" s="66"/>
      <c r="D546" s="6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ht="13.2" x14ac:dyDescent="0.25">
      <c r="A547" s="124"/>
      <c r="B547" s="65"/>
      <c r="C547" s="66"/>
      <c r="D547" s="6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ht="13.2" x14ac:dyDescent="0.25">
      <c r="A548" s="124"/>
      <c r="B548" s="65"/>
      <c r="C548" s="66"/>
      <c r="D548" s="6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ht="13.2" x14ac:dyDescent="0.25">
      <c r="A549" s="124"/>
      <c r="B549" s="65"/>
      <c r="C549" s="66"/>
      <c r="D549" s="6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ht="13.2" x14ac:dyDescent="0.25">
      <c r="A550" s="124"/>
      <c r="B550" s="65"/>
      <c r="C550" s="66"/>
      <c r="D550" s="6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ht="13.2" x14ac:dyDescent="0.25">
      <c r="A551" s="124"/>
      <c r="B551" s="65"/>
      <c r="C551" s="66"/>
      <c r="D551" s="6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ht="13.2" x14ac:dyDescent="0.25">
      <c r="A552" s="124"/>
      <c r="B552" s="65"/>
      <c r="C552" s="66"/>
      <c r="D552" s="6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ht="13.2" x14ac:dyDescent="0.25">
      <c r="A553" s="124"/>
      <c r="B553" s="65"/>
      <c r="C553" s="66"/>
      <c r="D553" s="6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ht="13.2" x14ac:dyDescent="0.25">
      <c r="A554" s="124"/>
      <c r="B554" s="65"/>
      <c r="C554" s="66"/>
      <c r="D554" s="6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ht="13.2" x14ac:dyDescent="0.25">
      <c r="A555" s="124"/>
      <c r="B555" s="65"/>
      <c r="C555" s="66"/>
      <c r="D555" s="6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ht="13.2" x14ac:dyDescent="0.25">
      <c r="A556" s="124"/>
      <c r="B556" s="65"/>
      <c r="C556" s="66"/>
      <c r="D556" s="6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ht="13.2" x14ac:dyDescent="0.25">
      <c r="A557" s="124"/>
      <c r="B557" s="65"/>
      <c r="C557" s="66"/>
      <c r="D557" s="6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ht="13.2" x14ac:dyDescent="0.25">
      <c r="A558" s="124"/>
      <c r="B558" s="65"/>
      <c r="C558" s="66"/>
      <c r="D558" s="6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ht="13.2" x14ac:dyDescent="0.25">
      <c r="A559" s="124"/>
      <c r="B559" s="65"/>
      <c r="C559" s="66"/>
      <c r="D559" s="6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ht="13.2" x14ac:dyDescent="0.25">
      <c r="A560" s="124"/>
      <c r="B560" s="65"/>
      <c r="C560" s="66"/>
      <c r="D560" s="6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ht="13.2" x14ac:dyDescent="0.25">
      <c r="A561" s="124"/>
      <c r="B561" s="65"/>
      <c r="C561" s="66"/>
      <c r="D561" s="6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ht="13.2" x14ac:dyDescent="0.25">
      <c r="A562" s="124"/>
      <c r="B562" s="65"/>
      <c r="C562" s="66"/>
      <c r="D562" s="6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ht="13.2" x14ac:dyDescent="0.25">
      <c r="A563" s="124"/>
      <c r="B563" s="65"/>
      <c r="C563" s="66"/>
      <c r="D563" s="6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ht="13.2" x14ac:dyDescent="0.25">
      <c r="A564" s="124"/>
      <c r="B564" s="65"/>
      <c r="C564" s="66"/>
      <c r="D564" s="6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ht="13.2" x14ac:dyDescent="0.25">
      <c r="A565" s="124"/>
      <c r="B565" s="65"/>
      <c r="C565" s="66"/>
      <c r="D565" s="6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ht="13.2" x14ac:dyDescent="0.25">
      <c r="A566" s="124"/>
      <c r="B566" s="65"/>
      <c r="C566" s="66"/>
      <c r="D566" s="6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ht="13.2" x14ac:dyDescent="0.25">
      <c r="A567" s="124"/>
      <c r="B567" s="65"/>
      <c r="C567" s="66"/>
      <c r="D567" s="6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ht="13.2" x14ac:dyDescent="0.25">
      <c r="A568" s="124"/>
      <c r="B568" s="65"/>
      <c r="C568" s="66"/>
      <c r="D568" s="6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ht="13.2" x14ac:dyDescent="0.25">
      <c r="A569" s="124"/>
      <c r="B569" s="65"/>
      <c r="C569" s="66"/>
      <c r="D569" s="6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ht="13.2" x14ac:dyDescent="0.25">
      <c r="A570" s="124"/>
      <c r="B570" s="65"/>
      <c r="C570" s="66"/>
      <c r="D570" s="6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ht="13.2" x14ac:dyDescent="0.25">
      <c r="A571" s="124"/>
      <c r="B571" s="65"/>
      <c r="C571" s="66"/>
      <c r="D571" s="6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ht="13.2" x14ac:dyDescent="0.25">
      <c r="A572" s="124"/>
      <c r="B572" s="65"/>
      <c r="C572" s="66"/>
      <c r="D572" s="6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ht="13.2" x14ac:dyDescent="0.25">
      <c r="A573" s="124"/>
      <c r="B573" s="65"/>
      <c r="C573" s="66"/>
      <c r="D573" s="6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ht="13.2" x14ac:dyDescent="0.25">
      <c r="A574" s="124"/>
      <c r="B574" s="65"/>
      <c r="C574" s="66"/>
      <c r="D574" s="6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ht="13.2" x14ac:dyDescent="0.25">
      <c r="A575" s="124"/>
      <c r="B575" s="65"/>
      <c r="C575" s="66"/>
      <c r="D575" s="6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ht="13.2" x14ac:dyDescent="0.25">
      <c r="A576" s="124"/>
      <c r="B576" s="65"/>
      <c r="C576" s="66"/>
      <c r="D576" s="6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ht="13.2" x14ac:dyDescent="0.25">
      <c r="A577" s="124"/>
      <c r="B577" s="65"/>
      <c r="C577" s="66"/>
      <c r="D577" s="6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ht="13.2" x14ac:dyDescent="0.25">
      <c r="A578" s="124"/>
      <c r="B578" s="65"/>
      <c r="C578" s="66"/>
      <c r="D578" s="6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ht="13.2" x14ac:dyDescent="0.25">
      <c r="A579" s="124"/>
      <c r="B579" s="65"/>
      <c r="C579" s="66"/>
      <c r="D579" s="6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ht="13.2" x14ac:dyDescent="0.25">
      <c r="A580" s="124"/>
      <c r="B580" s="65"/>
      <c r="C580" s="66"/>
      <c r="D580" s="6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ht="13.2" x14ac:dyDescent="0.25">
      <c r="A581" s="124"/>
      <c r="B581" s="65"/>
      <c r="C581" s="66"/>
      <c r="D581" s="6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ht="13.2" x14ac:dyDescent="0.25">
      <c r="A582" s="124"/>
      <c r="B582" s="65"/>
      <c r="C582" s="66"/>
      <c r="D582" s="6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ht="13.2" x14ac:dyDescent="0.25">
      <c r="A583" s="124"/>
      <c r="B583" s="65"/>
      <c r="C583" s="66"/>
      <c r="D583" s="6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ht="13.2" x14ac:dyDescent="0.25">
      <c r="A584" s="124"/>
      <c r="B584" s="65"/>
      <c r="C584" s="66"/>
      <c r="D584" s="6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ht="13.2" x14ac:dyDescent="0.25">
      <c r="A585" s="124"/>
      <c r="B585" s="65"/>
      <c r="C585" s="66"/>
      <c r="D585" s="6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ht="13.2" x14ac:dyDescent="0.25">
      <c r="A586" s="124"/>
      <c r="B586" s="65"/>
      <c r="C586" s="66"/>
      <c r="D586" s="6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ht="13.2" x14ac:dyDescent="0.25">
      <c r="A587" s="124"/>
      <c r="B587" s="65"/>
      <c r="C587" s="66"/>
      <c r="D587" s="6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ht="13.2" x14ac:dyDescent="0.25">
      <c r="A588" s="124"/>
      <c r="B588" s="65"/>
      <c r="C588" s="66"/>
      <c r="D588" s="66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ht="13.2" x14ac:dyDescent="0.25">
      <c r="A589" s="124"/>
      <c r="B589" s="65"/>
      <c r="C589" s="66"/>
      <c r="D589" s="66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ht="13.2" x14ac:dyDescent="0.25">
      <c r="A590" s="124"/>
      <c r="B590" s="65"/>
      <c r="C590" s="66"/>
      <c r="D590" s="66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ht="13.2" x14ac:dyDescent="0.25">
      <c r="A591" s="124"/>
      <c r="B591" s="65"/>
      <c r="C591" s="66"/>
      <c r="D591" s="66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ht="13.2" x14ac:dyDescent="0.25">
      <c r="A592" s="124"/>
      <c r="B592" s="65"/>
      <c r="C592" s="66"/>
      <c r="D592" s="66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ht="13.2" x14ac:dyDescent="0.25">
      <c r="A593" s="124"/>
      <c r="B593" s="65"/>
      <c r="C593" s="66"/>
      <c r="D593" s="66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ht="13.2" x14ac:dyDescent="0.25">
      <c r="A594" s="124"/>
      <c r="B594" s="65"/>
      <c r="C594" s="66"/>
      <c r="D594" s="66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ht="13.2" x14ac:dyDescent="0.25">
      <c r="A595" s="124"/>
      <c r="B595" s="65"/>
      <c r="C595" s="66"/>
      <c r="D595" s="66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ht="13.2" x14ac:dyDescent="0.25">
      <c r="A596" s="124"/>
      <c r="B596" s="65"/>
      <c r="C596" s="66"/>
      <c r="D596" s="66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ht="13.2" x14ac:dyDescent="0.25">
      <c r="A597" s="124"/>
      <c r="B597" s="65"/>
      <c r="C597" s="66"/>
      <c r="D597" s="66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ht="13.2" x14ac:dyDescent="0.25">
      <c r="A598" s="124"/>
      <c r="B598" s="65"/>
      <c r="C598" s="66"/>
      <c r="D598" s="66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ht="13.2" x14ac:dyDescent="0.25">
      <c r="A599" s="124"/>
      <c r="B599" s="65"/>
      <c r="C599" s="66"/>
      <c r="D599" s="66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ht="13.2" x14ac:dyDescent="0.25">
      <c r="A600" s="124"/>
      <c r="B600" s="65"/>
      <c r="C600" s="66"/>
      <c r="D600" s="66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ht="13.2" x14ac:dyDescent="0.25">
      <c r="A601" s="124"/>
      <c r="B601" s="65"/>
      <c r="C601" s="66"/>
      <c r="D601" s="66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ht="13.2" x14ac:dyDescent="0.25">
      <c r="A602" s="124"/>
      <c r="B602" s="65"/>
      <c r="C602" s="66"/>
      <c r="D602" s="66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 ht="13.2" x14ac:dyDescent="0.25">
      <c r="A603" s="124"/>
      <c r="B603" s="65"/>
      <c r="C603" s="66"/>
      <c r="D603" s="66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ht="13.2" x14ac:dyDescent="0.25">
      <c r="A604" s="124"/>
      <c r="B604" s="65"/>
      <c r="C604" s="66"/>
      <c r="D604" s="66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 ht="13.2" x14ac:dyDescent="0.25">
      <c r="A605" s="124"/>
      <c r="B605" s="65"/>
      <c r="C605" s="66"/>
      <c r="D605" s="66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 ht="13.2" x14ac:dyDescent="0.25">
      <c r="A606" s="124"/>
      <c r="B606" s="65"/>
      <c r="C606" s="66"/>
      <c r="D606" s="66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 ht="13.2" x14ac:dyDescent="0.25">
      <c r="A607" s="124"/>
      <c r="B607" s="65"/>
      <c r="C607" s="66"/>
      <c r="D607" s="66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 ht="13.2" x14ac:dyDescent="0.25">
      <c r="A608" s="124"/>
      <c r="B608" s="65"/>
      <c r="C608" s="66"/>
      <c r="D608" s="66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 ht="13.2" x14ac:dyDescent="0.25">
      <c r="A609" s="124"/>
      <c r="B609" s="65"/>
      <c r="C609" s="66"/>
      <c r="D609" s="66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 ht="13.2" x14ac:dyDescent="0.25">
      <c r="A610" s="124"/>
      <c r="B610" s="65"/>
      <c r="C610" s="66"/>
      <c r="D610" s="66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 ht="13.2" x14ac:dyDescent="0.25">
      <c r="A611" s="124"/>
      <c r="B611" s="65"/>
      <c r="C611" s="66"/>
      <c r="D611" s="66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ht="13.2" x14ac:dyDescent="0.25">
      <c r="A612" s="124"/>
      <c r="B612" s="65"/>
      <c r="C612" s="66"/>
      <c r="D612" s="66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ht="13.2" x14ac:dyDescent="0.25">
      <c r="A613" s="124"/>
      <c r="B613" s="65"/>
      <c r="C613" s="66"/>
      <c r="D613" s="66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ht="13.2" x14ac:dyDescent="0.25">
      <c r="A614" s="124"/>
      <c r="B614" s="65"/>
      <c r="C614" s="66"/>
      <c r="D614" s="66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ht="13.2" x14ac:dyDescent="0.25">
      <c r="A615" s="124"/>
      <c r="B615" s="65"/>
      <c r="C615" s="66"/>
      <c r="D615" s="66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ht="13.2" x14ac:dyDescent="0.25">
      <c r="A616" s="124"/>
      <c r="B616" s="65"/>
      <c r="C616" s="66"/>
      <c r="D616" s="66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ht="13.2" x14ac:dyDescent="0.25">
      <c r="A617" s="124"/>
      <c r="B617" s="65"/>
      <c r="C617" s="66"/>
      <c r="D617" s="66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ht="13.2" x14ac:dyDescent="0.25">
      <c r="A618" s="124"/>
      <c r="B618" s="65"/>
      <c r="C618" s="66"/>
      <c r="D618" s="66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 ht="13.2" x14ac:dyDescent="0.25">
      <c r="A619" s="124"/>
      <c r="B619" s="65"/>
      <c r="C619" s="66"/>
      <c r="D619" s="66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 ht="13.2" x14ac:dyDescent="0.25">
      <c r="A620" s="124"/>
      <c r="B620" s="65"/>
      <c r="C620" s="66"/>
      <c r="D620" s="66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 ht="13.2" x14ac:dyDescent="0.25">
      <c r="A621" s="124"/>
      <c r="B621" s="65"/>
      <c r="C621" s="66"/>
      <c r="D621" s="66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 ht="13.2" x14ac:dyDescent="0.25">
      <c r="A622" s="124"/>
      <c r="B622" s="65"/>
      <c r="C622" s="66"/>
      <c r="D622" s="66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 ht="13.2" x14ac:dyDescent="0.25">
      <c r="A623" s="124"/>
      <c r="B623" s="65"/>
      <c r="C623" s="66"/>
      <c r="D623" s="66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 ht="13.2" x14ac:dyDescent="0.25">
      <c r="A624" s="124"/>
      <c r="B624" s="65"/>
      <c r="C624" s="66"/>
      <c r="D624" s="66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 ht="13.2" x14ac:dyDescent="0.25">
      <c r="A625" s="124"/>
      <c r="B625" s="65"/>
      <c r="C625" s="66"/>
      <c r="D625" s="66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ht="13.2" x14ac:dyDescent="0.25">
      <c r="A626" s="124"/>
      <c r="B626" s="65"/>
      <c r="C626" s="66"/>
      <c r="D626" s="66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ht="13.2" x14ac:dyDescent="0.25">
      <c r="A627" s="124"/>
      <c r="B627" s="65"/>
      <c r="C627" s="66"/>
      <c r="D627" s="66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ht="13.2" x14ac:dyDescent="0.25">
      <c r="A628" s="124"/>
      <c r="B628" s="65"/>
      <c r="C628" s="66"/>
      <c r="D628" s="66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ht="13.2" x14ac:dyDescent="0.25">
      <c r="A629" s="124"/>
      <c r="B629" s="65"/>
      <c r="C629" s="66"/>
      <c r="D629" s="66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ht="13.2" x14ac:dyDescent="0.25">
      <c r="A630" s="124"/>
      <c r="B630" s="65"/>
      <c r="C630" s="66"/>
      <c r="D630" s="66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ht="13.2" x14ac:dyDescent="0.25">
      <c r="A631" s="124"/>
      <c r="B631" s="65"/>
      <c r="C631" s="66"/>
      <c r="D631" s="66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ht="13.2" x14ac:dyDescent="0.25">
      <c r="A632" s="124"/>
      <c r="B632" s="65"/>
      <c r="C632" s="66"/>
      <c r="D632" s="66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 ht="13.2" x14ac:dyDescent="0.25">
      <c r="A633" s="124"/>
      <c r="B633" s="65"/>
      <c r="C633" s="66"/>
      <c r="D633" s="66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 ht="13.2" x14ac:dyDescent="0.25">
      <c r="A634" s="124"/>
      <c r="B634" s="65"/>
      <c r="C634" s="66"/>
      <c r="D634" s="66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 ht="13.2" x14ac:dyDescent="0.25">
      <c r="A635" s="124"/>
      <c r="B635" s="65"/>
      <c r="C635" s="66"/>
      <c r="D635" s="66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 ht="13.2" x14ac:dyDescent="0.25">
      <c r="A636" s="124"/>
      <c r="B636" s="65"/>
      <c r="C636" s="66"/>
      <c r="D636" s="66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 ht="13.2" x14ac:dyDescent="0.25">
      <c r="A637" s="124"/>
      <c r="B637" s="65"/>
      <c r="C637" s="66"/>
      <c r="D637" s="66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 ht="13.2" x14ac:dyDescent="0.25">
      <c r="A638" s="124"/>
      <c r="B638" s="65"/>
      <c r="C638" s="66"/>
      <c r="D638" s="66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 ht="13.2" x14ac:dyDescent="0.25">
      <c r="A639" s="124"/>
      <c r="B639" s="65"/>
      <c r="C639" s="66"/>
      <c r="D639" s="66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 ht="13.2" x14ac:dyDescent="0.25">
      <c r="A640" s="124"/>
      <c r="B640" s="65"/>
      <c r="C640" s="66"/>
      <c r="D640" s="66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 ht="13.2" x14ac:dyDescent="0.25">
      <c r="A641" s="124"/>
      <c r="B641" s="65"/>
      <c r="C641" s="66"/>
      <c r="D641" s="66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 ht="13.2" x14ac:dyDescent="0.25">
      <c r="A642" s="124"/>
      <c r="B642" s="65"/>
      <c r="C642" s="66"/>
      <c r="D642" s="66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 ht="13.2" x14ac:dyDescent="0.25">
      <c r="A643" s="124"/>
      <c r="B643" s="65"/>
      <c r="C643" s="66"/>
      <c r="D643" s="66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 ht="13.2" x14ac:dyDescent="0.25">
      <c r="A644" s="124"/>
      <c r="B644" s="65"/>
      <c r="C644" s="66"/>
      <c r="D644" s="66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 ht="13.2" x14ac:dyDescent="0.25">
      <c r="A645" s="124"/>
      <c r="B645" s="65"/>
      <c r="C645" s="66"/>
      <c r="D645" s="66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 ht="13.2" x14ac:dyDescent="0.25">
      <c r="A646" s="124"/>
      <c r="B646" s="65"/>
      <c r="C646" s="66"/>
      <c r="D646" s="66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 ht="13.2" x14ac:dyDescent="0.25">
      <c r="A647" s="124"/>
      <c r="B647" s="65"/>
      <c r="C647" s="66"/>
      <c r="D647" s="66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 ht="13.2" x14ac:dyDescent="0.25">
      <c r="A648" s="124"/>
      <c r="B648" s="65"/>
      <c r="C648" s="66"/>
      <c r="D648" s="66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 ht="13.2" x14ac:dyDescent="0.25">
      <c r="A649" s="124"/>
      <c r="B649" s="65"/>
      <c r="C649" s="66"/>
      <c r="D649" s="66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 ht="13.2" x14ac:dyDescent="0.25">
      <c r="A650" s="124"/>
      <c r="B650" s="65"/>
      <c r="C650" s="66"/>
      <c r="D650" s="66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 ht="13.2" x14ac:dyDescent="0.25">
      <c r="A651" s="124"/>
      <c r="B651" s="65"/>
      <c r="C651" s="66"/>
      <c r="D651" s="66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 ht="13.2" x14ac:dyDescent="0.25">
      <c r="A652" s="124"/>
      <c r="B652" s="65"/>
      <c r="C652" s="66"/>
      <c r="D652" s="66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 ht="13.2" x14ac:dyDescent="0.25">
      <c r="A653" s="124"/>
      <c r="B653" s="65"/>
      <c r="C653" s="66"/>
      <c r="D653" s="66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 ht="13.2" x14ac:dyDescent="0.25">
      <c r="A654" s="124"/>
      <c r="B654" s="65"/>
      <c r="C654" s="66"/>
      <c r="D654" s="66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 ht="13.2" x14ac:dyDescent="0.25">
      <c r="A655" s="124"/>
      <c r="B655" s="65"/>
      <c r="C655" s="66"/>
      <c r="D655" s="66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 ht="13.2" x14ac:dyDescent="0.25">
      <c r="A656" s="124"/>
      <c r="B656" s="65"/>
      <c r="C656" s="66"/>
      <c r="D656" s="66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 ht="13.2" x14ac:dyDescent="0.25">
      <c r="A657" s="124"/>
      <c r="B657" s="65"/>
      <c r="C657" s="66"/>
      <c r="D657" s="66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 ht="13.2" x14ac:dyDescent="0.25">
      <c r="A658" s="124"/>
      <c r="B658" s="65"/>
      <c r="C658" s="66"/>
      <c r="D658" s="66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 ht="13.2" x14ac:dyDescent="0.25">
      <c r="A659" s="124"/>
      <c r="B659" s="65"/>
      <c r="C659" s="66"/>
      <c r="D659" s="66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 ht="13.2" x14ac:dyDescent="0.25">
      <c r="A660" s="124"/>
      <c r="B660" s="65"/>
      <c r="C660" s="66"/>
      <c r="D660" s="66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 ht="13.2" x14ac:dyDescent="0.25">
      <c r="A661" s="124"/>
      <c r="B661" s="65"/>
      <c r="C661" s="66"/>
      <c r="D661" s="66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 ht="13.2" x14ac:dyDescent="0.25">
      <c r="A662" s="124"/>
      <c r="B662" s="65"/>
      <c r="C662" s="66"/>
      <c r="D662" s="66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 ht="13.2" x14ac:dyDescent="0.25">
      <c r="A663" s="124"/>
      <c r="B663" s="65"/>
      <c r="C663" s="66"/>
      <c r="D663" s="66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 ht="13.2" x14ac:dyDescent="0.25">
      <c r="A664" s="124"/>
      <c r="B664" s="65"/>
      <c r="C664" s="66"/>
      <c r="D664" s="66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 ht="13.2" x14ac:dyDescent="0.25">
      <c r="A665" s="124"/>
      <c r="B665" s="65"/>
      <c r="C665" s="66"/>
      <c r="D665" s="66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 ht="13.2" x14ac:dyDescent="0.25">
      <c r="A666" s="124"/>
      <c r="B666" s="65"/>
      <c r="C666" s="66"/>
      <c r="D666" s="66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 ht="13.2" x14ac:dyDescent="0.25">
      <c r="A667" s="124"/>
      <c r="B667" s="65"/>
      <c r="C667" s="66"/>
      <c r="D667" s="66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 ht="13.2" x14ac:dyDescent="0.25">
      <c r="A668" s="124"/>
      <c r="B668" s="65"/>
      <c r="C668" s="66"/>
      <c r="D668" s="66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 ht="13.2" x14ac:dyDescent="0.25">
      <c r="A669" s="124"/>
      <c r="B669" s="65"/>
      <c r="C669" s="66"/>
      <c r="D669" s="66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 ht="13.2" x14ac:dyDescent="0.25">
      <c r="A670" s="124"/>
      <c r="B670" s="65"/>
      <c r="C670" s="66"/>
      <c r="D670" s="66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 ht="13.2" x14ac:dyDescent="0.25">
      <c r="A671" s="124"/>
      <c r="B671" s="65"/>
      <c r="C671" s="66"/>
      <c r="D671" s="66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 ht="13.2" x14ac:dyDescent="0.25">
      <c r="A672" s="124"/>
      <c r="B672" s="65"/>
      <c r="C672" s="66"/>
      <c r="D672" s="66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 ht="13.2" x14ac:dyDescent="0.25">
      <c r="A673" s="124"/>
      <c r="B673" s="65"/>
      <c r="C673" s="66"/>
      <c r="D673" s="66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 ht="13.2" x14ac:dyDescent="0.25">
      <c r="A674" s="124"/>
      <c r="B674" s="65"/>
      <c r="C674" s="66"/>
      <c r="D674" s="66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 ht="13.2" x14ac:dyDescent="0.25">
      <c r="A675" s="124"/>
      <c r="B675" s="65"/>
      <c r="C675" s="66"/>
      <c r="D675" s="66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 ht="13.2" x14ac:dyDescent="0.25">
      <c r="A676" s="124"/>
      <c r="B676" s="65"/>
      <c r="C676" s="66"/>
      <c r="D676" s="66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 ht="13.2" x14ac:dyDescent="0.25">
      <c r="A677" s="124"/>
      <c r="B677" s="65"/>
      <c r="C677" s="66"/>
      <c r="D677" s="66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 ht="13.2" x14ac:dyDescent="0.25">
      <c r="A678" s="124"/>
      <c r="B678" s="65"/>
      <c r="C678" s="66"/>
      <c r="D678" s="66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 ht="13.2" x14ac:dyDescent="0.25">
      <c r="A679" s="124"/>
      <c r="B679" s="65"/>
      <c r="C679" s="66"/>
      <c r="D679" s="66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 ht="13.2" x14ac:dyDescent="0.25">
      <c r="A680" s="124"/>
      <c r="B680" s="65"/>
      <c r="C680" s="66"/>
      <c r="D680" s="66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 ht="13.2" x14ac:dyDescent="0.25">
      <c r="A681" s="124"/>
      <c r="B681" s="65"/>
      <c r="C681" s="66"/>
      <c r="D681" s="66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 ht="13.2" x14ac:dyDescent="0.25">
      <c r="A682" s="124"/>
      <c r="B682" s="65"/>
      <c r="C682" s="66"/>
      <c r="D682" s="66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 ht="13.2" x14ac:dyDescent="0.25">
      <c r="A683" s="124"/>
      <c r="B683" s="65"/>
      <c r="C683" s="66"/>
      <c r="D683" s="66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 ht="13.2" x14ac:dyDescent="0.25">
      <c r="A684" s="124"/>
      <c r="B684" s="65"/>
      <c r="C684" s="66"/>
      <c r="D684" s="66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 ht="13.2" x14ac:dyDescent="0.25">
      <c r="A685" s="124"/>
      <c r="B685" s="65"/>
      <c r="C685" s="66"/>
      <c r="D685" s="66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 ht="13.2" x14ac:dyDescent="0.25">
      <c r="A686" s="124"/>
      <c r="B686" s="65"/>
      <c r="C686" s="66"/>
      <c r="D686" s="66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 ht="13.2" x14ac:dyDescent="0.25">
      <c r="A687" s="124"/>
      <c r="B687" s="65"/>
      <c r="C687" s="66"/>
      <c r="D687" s="66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 ht="13.2" x14ac:dyDescent="0.25">
      <c r="A688" s="124"/>
      <c r="B688" s="65"/>
      <c r="C688" s="66"/>
      <c r="D688" s="66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 ht="13.2" x14ac:dyDescent="0.25">
      <c r="A689" s="124"/>
      <c r="B689" s="65"/>
      <c r="C689" s="66"/>
      <c r="D689" s="66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 ht="13.2" x14ac:dyDescent="0.25">
      <c r="A690" s="124"/>
      <c r="B690" s="65"/>
      <c r="C690" s="66"/>
      <c r="D690" s="66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 ht="13.2" x14ac:dyDescent="0.25">
      <c r="A691" s="124"/>
      <c r="B691" s="65"/>
      <c r="C691" s="66"/>
      <c r="D691" s="66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 ht="13.2" x14ac:dyDescent="0.25">
      <c r="A692" s="124"/>
      <c r="B692" s="65"/>
      <c r="C692" s="66"/>
      <c r="D692" s="66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 ht="13.2" x14ac:dyDescent="0.25">
      <c r="A693" s="124"/>
      <c r="B693" s="65"/>
      <c r="C693" s="66"/>
      <c r="D693" s="66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 ht="13.2" x14ac:dyDescent="0.25">
      <c r="A694" s="124"/>
      <c r="B694" s="65"/>
      <c r="C694" s="66"/>
      <c r="D694" s="66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 ht="13.2" x14ac:dyDescent="0.25">
      <c r="A695" s="124"/>
      <c r="B695" s="65"/>
      <c r="C695" s="66"/>
      <c r="D695" s="66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 ht="13.2" x14ac:dyDescent="0.25">
      <c r="A696" s="124"/>
      <c r="B696" s="65"/>
      <c r="C696" s="66"/>
      <c r="D696" s="66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 ht="13.2" x14ac:dyDescent="0.25">
      <c r="A697" s="124"/>
      <c r="B697" s="65"/>
      <c r="C697" s="66"/>
      <c r="D697" s="66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 ht="13.2" x14ac:dyDescent="0.25">
      <c r="A698" s="124"/>
      <c r="B698" s="65"/>
      <c r="C698" s="66"/>
      <c r="D698" s="66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 ht="13.2" x14ac:dyDescent="0.25">
      <c r="A699" s="124"/>
      <c r="B699" s="65"/>
      <c r="C699" s="66"/>
      <c r="D699" s="66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 ht="13.2" x14ac:dyDescent="0.25">
      <c r="A700" s="124"/>
      <c r="B700" s="65"/>
      <c r="C700" s="66"/>
      <c r="D700" s="66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 ht="13.2" x14ac:dyDescent="0.25">
      <c r="A701" s="124"/>
      <c r="B701" s="65"/>
      <c r="C701" s="66"/>
      <c r="D701" s="66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 ht="13.2" x14ac:dyDescent="0.25">
      <c r="A702" s="124"/>
      <c r="B702" s="65"/>
      <c r="C702" s="66"/>
      <c r="D702" s="66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 ht="13.2" x14ac:dyDescent="0.25">
      <c r="A703" s="124"/>
      <c r="B703" s="65"/>
      <c r="C703" s="66"/>
      <c r="D703" s="66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 ht="13.2" x14ac:dyDescent="0.25">
      <c r="A704" s="124"/>
      <c r="B704" s="65"/>
      <c r="C704" s="66"/>
      <c r="D704" s="66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 ht="13.2" x14ac:dyDescent="0.25">
      <c r="A705" s="124"/>
      <c r="B705" s="65"/>
      <c r="C705" s="66"/>
      <c r="D705" s="66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 ht="13.2" x14ac:dyDescent="0.25">
      <c r="A706" s="124"/>
      <c r="B706" s="65"/>
      <c r="C706" s="66"/>
      <c r="D706" s="66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 ht="13.2" x14ac:dyDescent="0.25">
      <c r="A707" s="124"/>
      <c r="B707" s="65"/>
      <c r="C707" s="66"/>
      <c r="D707" s="66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 ht="13.2" x14ac:dyDescent="0.25">
      <c r="A708" s="124"/>
      <c r="B708" s="65"/>
      <c r="C708" s="66"/>
      <c r="D708" s="66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 ht="13.2" x14ac:dyDescent="0.25">
      <c r="A709" s="124"/>
      <c r="B709" s="65"/>
      <c r="C709" s="66"/>
      <c r="D709" s="66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 ht="13.2" x14ac:dyDescent="0.25">
      <c r="A710" s="124"/>
      <c r="B710" s="65"/>
      <c r="C710" s="66"/>
      <c r="D710" s="66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 ht="13.2" x14ac:dyDescent="0.25">
      <c r="A711" s="124"/>
      <c r="B711" s="65"/>
      <c r="C711" s="66"/>
      <c r="D711" s="66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 ht="13.2" x14ac:dyDescent="0.25">
      <c r="A712" s="124"/>
      <c r="B712" s="65"/>
      <c r="C712" s="66"/>
      <c r="D712" s="66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 ht="13.2" x14ac:dyDescent="0.25">
      <c r="A713" s="124"/>
      <c r="B713" s="65"/>
      <c r="C713" s="66"/>
      <c r="D713" s="66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 ht="13.2" x14ac:dyDescent="0.25">
      <c r="A714" s="124"/>
      <c r="B714" s="65"/>
      <c r="C714" s="66"/>
      <c r="D714" s="66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 ht="13.2" x14ac:dyDescent="0.25">
      <c r="A715" s="124"/>
      <c r="B715" s="65"/>
      <c r="C715" s="66"/>
      <c r="D715" s="66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 ht="13.2" x14ac:dyDescent="0.25">
      <c r="A716" s="124"/>
      <c r="B716" s="65"/>
      <c r="C716" s="66"/>
      <c r="D716" s="66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 ht="13.2" x14ac:dyDescent="0.25">
      <c r="A717" s="124"/>
      <c r="B717" s="65"/>
      <c r="C717" s="66"/>
      <c r="D717" s="66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 ht="13.2" x14ac:dyDescent="0.25">
      <c r="A718" s="124"/>
      <c r="B718" s="65"/>
      <c r="C718" s="66"/>
      <c r="D718" s="66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 ht="13.2" x14ac:dyDescent="0.25">
      <c r="A719" s="124"/>
      <c r="B719" s="65"/>
      <c r="C719" s="66"/>
      <c r="D719" s="66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 ht="13.2" x14ac:dyDescent="0.25">
      <c r="A720" s="124"/>
      <c r="B720" s="65"/>
      <c r="C720" s="66"/>
      <c r="D720" s="66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 ht="13.2" x14ac:dyDescent="0.25">
      <c r="A721" s="124"/>
      <c r="B721" s="65"/>
      <c r="C721" s="66"/>
      <c r="D721" s="66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 ht="13.2" x14ac:dyDescent="0.25">
      <c r="A722" s="124"/>
      <c r="B722" s="65"/>
      <c r="C722" s="66"/>
      <c r="D722" s="66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 ht="13.2" x14ac:dyDescent="0.25">
      <c r="A723" s="124"/>
      <c r="B723" s="65"/>
      <c r="C723" s="66"/>
      <c r="D723" s="66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 ht="13.2" x14ac:dyDescent="0.25">
      <c r="A724" s="124"/>
      <c r="B724" s="65"/>
      <c r="C724" s="66"/>
      <c r="D724" s="66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 ht="13.2" x14ac:dyDescent="0.25">
      <c r="A725" s="124"/>
      <c r="B725" s="65"/>
      <c r="C725" s="66"/>
      <c r="D725" s="66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 ht="13.2" x14ac:dyDescent="0.25">
      <c r="A726" s="124"/>
      <c r="B726" s="65"/>
      <c r="C726" s="66"/>
      <c r="D726" s="66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 ht="13.2" x14ac:dyDescent="0.25">
      <c r="A727" s="124"/>
      <c r="B727" s="65"/>
      <c r="C727" s="66"/>
      <c r="D727" s="66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 ht="13.2" x14ac:dyDescent="0.25">
      <c r="A728" s="124"/>
      <c r="B728" s="65"/>
      <c r="C728" s="66"/>
      <c r="D728" s="66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 ht="13.2" x14ac:dyDescent="0.25">
      <c r="A729" s="124"/>
      <c r="B729" s="65"/>
      <c r="C729" s="66"/>
      <c r="D729" s="66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 ht="13.2" x14ac:dyDescent="0.25">
      <c r="A730" s="124"/>
      <c r="B730" s="65"/>
      <c r="C730" s="66"/>
      <c r="D730" s="66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 ht="13.2" x14ac:dyDescent="0.25">
      <c r="A731" s="124"/>
      <c r="B731" s="65"/>
      <c r="C731" s="66"/>
      <c r="D731" s="66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 ht="13.2" x14ac:dyDescent="0.25">
      <c r="A732" s="124"/>
      <c r="B732" s="65"/>
      <c r="C732" s="66"/>
      <c r="D732" s="66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 ht="13.2" x14ac:dyDescent="0.25">
      <c r="A733" s="124"/>
      <c r="B733" s="65"/>
      <c r="C733" s="66"/>
      <c r="D733" s="66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 ht="13.2" x14ac:dyDescent="0.25">
      <c r="A734" s="124"/>
      <c r="B734" s="65"/>
      <c r="C734" s="66"/>
      <c r="D734" s="66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 ht="13.2" x14ac:dyDescent="0.25">
      <c r="A735" s="124"/>
      <c r="B735" s="65"/>
      <c r="C735" s="66"/>
      <c r="D735" s="66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 ht="13.2" x14ac:dyDescent="0.25">
      <c r="A736" s="124"/>
      <c r="B736" s="65"/>
      <c r="C736" s="66"/>
      <c r="D736" s="66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 ht="13.2" x14ac:dyDescent="0.25">
      <c r="A737" s="124"/>
      <c r="B737" s="65"/>
      <c r="C737" s="66"/>
      <c r="D737" s="66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 ht="13.2" x14ac:dyDescent="0.25">
      <c r="A738" s="124"/>
      <c r="B738" s="65"/>
      <c r="C738" s="66"/>
      <c r="D738" s="66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 ht="13.2" x14ac:dyDescent="0.25">
      <c r="A739" s="124"/>
      <c r="B739" s="65"/>
      <c r="C739" s="66"/>
      <c r="D739" s="66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 ht="13.2" x14ac:dyDescent="0.25">
      <c r="A740" s="124"/>
      <c r="B740" s="65"/>
      <c r="C740" s="66"/>
      <c r="D740" s="66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 ht="13.2" x14ac:dyDescent="0.25">
      <c r="A741" s="124"/>
      <c r="B741" s="65"/>
      <c r="C741" s="66"/>
      <c r="D741" s="66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 ht="13.2" x14ac:dyDescent="0.25">
      <c r="A742" s="124"/>
      <c r="B742" s="65"/>
      <c r="C742" s="66"/>
      <c r="D742" s="66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 ht="13.2" x14ac:dyDescent="0.25">
      <c r="A743" s="124"/>
      <c r="B743" s="65"/>
      <c r="C743" s="66"/>
      <c r="D743" s="66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 ht="13.2" x14ac:dyDescent="0.25">
      <c r="A744" s="124"/>
      <c r="B744" s="65"/>
      <c r="C744" s="66"/>
      <c r="D744" s="66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 ht="13.2" x14ac:dyDescent="0.25">
      <c r="A745" s="124"/>
      <c r="B745" s="65"/>
      <c r="C745" s="66"/>
      <c r="D745" s="66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 ht="13.2" x14ac:dyDescent="0.25">
      <c r="A746" s="124"/>
      <c r="B746" s="65"/>
      <c r="C746" s="66"/>
      <c r="D746" s="66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 ht="13.2" x14ac:dyDescent="0.25">
      <c r="A747" s="124"/>
      <c r="B747" s="65"/>
      <c r="C747" s="66"/>
      <c r="D747" s="66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 ht="13.2" x14ac:dyDescent="0.25">
      <c r="A748" s="124"/>
      <c r="B748" s="65"/>
      <c r="C748" s="66"/>
      <c r="D748" s="66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 ht="13.2" x14ac:dyDescent="0.25">
      <c r="A749" s="124"/>
      <c r="B749" s="65"/>
      <c r="C749" s="66"/>
      <c r="D749" s="66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 ht="13.2" x14ac:dyDescent="0.25">
      <c r="A750" s="124"/>
      <c r="B750" s="65"/>
      <c r="C750" s="66"/>
      <c r="D750" s="66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 ht="13.2" x14ac:dyDescent="0.25">
      <c r="A751" s="124"/>
      <c r="B751" s="65"/>
      <c r="C751" s="66"/>
      <c r="D751" s="66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 ht="13.2" x14ac:dyDescent="0.25">
      <c r="A752" s="124"/>
      <c r="B752" s="65"/>
      <c r="C752" s="66"/>
      <c r="D752" s="66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 ht="13.2" x14ac:dyDescent="0.25">
      <c r="A753" s="124"/>
      <c r="B753" s="65"/>
      <c r="C753" s="66"/>
      <c r="D753" s="66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 ht="13.2" x14ac:dyDescent="0.25">
      <c r="A754" s="124"/>
      <c r="B754" s="65"/>
      <c r="C754" s="66"/>
      <c r="D754" s="66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 ht="13.2" x14ac:dyDescent="0.25">
      <c r="A755" s="124"/>
      <c r="B755" s="65"/>
      <c r="C755" s="66"/>
      <c r="D755" s="66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 ht="13.2" x14ac:dyDescent="0.25">
      <c r="A756" s="124"/>
      <c r="B756" s="65"/>
      <c r="C756" s="66"/>
      <c r="D756" s="66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 ht="13.2" x14ac:dyDescent="0.25">
      <c r="A757" s="124"/>
      <c r="B757" s="65"/>
      <c r="C757" s="66"/>
      <c r="D757" s="66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 ht="13.2" x14ac:dyDescent="0.25">
      <c r="A758" s="124"/>
      <c r="B758" s="65"/>
      <c r="C758" s="66"/>
      <c r="D758" s="66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 ht="13.2" x14ac:dyDescent="0.25">
      <c r="A759" s="124"/>
      <c r="B759" s="65"/>
      <c r="C759" s="66"/>
      <c r="D759" s="66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 ht="13.2" x14ac:dyDescent="0.25">
      <c r="A760" s="124"/>
      <c r="B760" s="65"/>
      <c r="C760" s="66"/>
      <c r="D760" s="66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 ht="13.2" x14ac:dyDescent="0.25">
      <c r="A761" s="124"/>
      <c r="B761" s="65"/>
      <c r="C761" s="66"/>
      <c r="D761" s="66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 ht="13.2" x14ac:dyDescent="0.25">
      <c r="A762" s="124"/>
      <c r="B762" s="65"/>
      <c r="C762" s="66"/>
      <c r="D762" s="66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 ht="13.2" x14ac:dyDescent="0.25">
      <c r="A763" s="124"/>
      <c r="B763" s="65"/>
      <c r="C763" s="66"/>
      <c r="D763" s="66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 ht="13.2" x14ac:dyDescent="0.25">
      <c r="A764" s="124"/>
      <c r="B764" s="65"/>
      <c r="C764" s="66"/>
      <c r="D764" s="66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 ht="13.2" x14ac:dyDescent="0.25">
      <c r="A765" s="124"/>
      <c r="B765" s="65"/>
      <c r="C765" s="66"/>
      <c r="D765" s="66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 ht="13.2" x14ac:dyDescent="0.25">
      <c r="A766" s="124"/>
      <c r="B766" s="65"/>
      <c r="C766" s="66"/>
      <c r="D766" s="66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 ht="13.2" x14ac:dyDescent="0.25">
      <c r="A767" s="124"/>
      <c r="B767" s="65"/>
      <c r="C767" s="66"/>
      <c r="D767" s="66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 ht="13.2" x14ac:dyDescent="0.25">
      <c r="A768" s="124"/>
      <c r="B768" s="65"/>
      <c r="C768" s="66"/>
      <c r="D768" s="66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 ht="13.2" x14ac:dyDescent="0.25">
      <c r="A769" s="124"/>
      <c r="B769" s="65"/>
      <c r="C769" s="66"/>
      <c r="D769" s="66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 ht="13.2" x14ac:dyDescent="0.25">
      <c r="A770" s="124"/>
      <c r="B770" s="65"/>
      <c r="C770" s="66"/>
      <c r="D770" s="66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 ht="13.2" x14ac:dyDescent="0.25">
      <c r="A771" s="124"/>
      <c r="B771" s="65"/>
      <c r="C771" s="66"/>
      <c r="D771" s="66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 ht="13.2" x14ac:dyDescent="0.25">
      <c r="A772" s="124"/>
      <c r="B772" s="65"/>
      <c r="C772" s="66"/>
      <c r="D772" s="66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 ht="13.2" x14ac:dyDescent="0.25">
      <c r="A773" s="124"/>
      <c r="B773" s="65"/>
      <c r="C773" s="66"/>
      <c r="D773" s="66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 ht="13.2" x14ac:dyDescent="0.25">
      <c r="A774" s="124"/>
      <c r="B774" s="65"/>
      <c r="C774" s="66"/>
      <c r="D774" s="66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 ht="13.2" x14ac:dyDescent="0.25">
      <c r="A775" s="124"/>
      <c r="B775" s="65"/>
      <c r="C775" s="66"/>
      <c r="D775" s="66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 ht="13.2" x14ac:dyDescent="0.25">
      <c r="A776" s="124"/>
      <c r="B776" s="65"/>
      <c r="C776" s="66"/>
      <c r="D776" s="66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 ht="13.2" x14ac:dyDescent="0.25">
      <c r="A777" s="124"/>
      <c r="B777" s="65"/>
      <c r="C777" s="66"/>
      <c r="D777" s="66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 ht="13.2" x14ac:dyDescent="0.25">
      <c r="A778" s="124"/>
      <c r="B778" s="65"/>
      <c r="C778" s="66"/>
      <c r="D778" s="66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 ht="13.2" x14ac:dyDescent="0.25">
      <c r="A779" s="124"/>
      <c r="B779" s="65"/>
      <c r="C779" s="66"/>
      <c r="D779" s="66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 ht="13.2" x14ac:dyDescent="0.25">
      <c r="A780" s="124"/>
      <c r="B780" s="65"/>
      <c r="C780" s="66"/>
      <c r="D780" s="66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 ht="13.2" x14ac:dyDescent="0.25">
      <c r="A781" s="124"/>
      <c r="B781" s="65"/>
      <c r="C781" s="66"/>
      <c r="D781" s="66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 ht="13.2" x14ac:dyDescent="0.25">
      <c r="A782" s="124"/>
      <c r="B782" s="65"/>
      <c r="C782" s="66"/>
      <c r="D782" s="66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 ht="13.2" x14ac:dyDescent="0.25">
      <c r="A783" s="124"/>
      <c r="B783" s="65"/>
      <c r="C783" s="66"/>
      <c r="D783" s="66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 ht="13.2" x14ac:dyDescent="0.25">
      <c r="A784" s="124"/>
      <c r="B784" s="65"/>
      <c r="C784" s="66"/>
      <c r="D784" s="66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 ht="13.2" x14ac:dyDescent="0.25">
      <c r="A785" s="124"/>
      <c r="B785" s="65"/>
      <c r="C785" s="66"/>
      <c r="D785" s="66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 ht="13.2" x14ac:dyDescent="0.25">
      <c r="A786" s="124"/>
      <c r="B786" s="65"/>
      <c r="C786" s="66"/>
      <c r="D786" s="66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 ht="13.2" x14ac:dyDescent="0.25">
      <c r="A787" s="124"/>
      <c r="B787" s="65"/>
      <c r="C787" s="66"/>
      <c r="D787" s="66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 ht="13.2" x14ac:dyDescent="0.25">
      <c r="A788" s="124"/>
      <c r="B788" s="65"/>
      <c r="C788" s="66"/>
      <c r="D788" s="66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 ht="13.2" x14ac:dyDescent="0.25">
      <c r="A789" s="124"/>
      <c r="B789" s="65"/>
      <c r="C789" s="66"/>
      <c r="D789" s="66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 ht="13.2" x14ac:dyDescent="0.25">
      <c r="A790" s="124"/>
      <c r="B790" s="65"/>
      <c r="C790" s="66"/>
      <c r="D790" s="66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 ht="13.2" x14ac:dyDescent="0.25">
      <c r="A791" s="124"/>
      <c r="B791" s="65"/>
      <c r="C791" s="66"/>
      <c r="D791" s="66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 ht="13.2" x14ac:dyDescent="0.25">
      <c r="A792" s="124"/>
      <c r="B792" s="65"/>
      <c r="C792" s="66"/>
      <c r="D792" s="66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 ht="13.2" x14ac:dyDescent="0.25">
      <c r="A793" s="124"/>
      <c r="B793" s="65"/>
      <c r="C793" s="66"/>
      <c r="D793" s="66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 ht="13.2" x14ac:dyDescent="0.25">
      <c r="A794" s="124"/>
      <c r="B794" s="65"/>
      <c r="C794" s="66"/>
      <c r="D794" s="66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 ht="13.2" x14ac:dyDescent="0.25">
      <c r="A795" s="124"/>
      <c r="B795" s="65"/>
      <c r="C795" s="66"/>
      <c r="D795" s="66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 ht="13.2" x14ac:dyDescent="0.25">
      <c r="A796" s="124"/>
      <c r="B796" s="65"/>
      <c r="C796" s="66"/>
      <c r="D796" s="66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 ht="13.2" x14ac:dyDescent="0.25">
      <c r="A797" s="124"/>
      <c r="B797" s="65"/>
      <c r="C797" s="66"/>
      <c r="D797" s="66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 ht="13.2" x14ac:dyDescent="0.25">
      <c r="A798" s="124"/>
      <c r="B798" s="65"/>
      <c r="C798" s="66"/>
      <c r="D798" s="66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 ht="13.2" x14ac:dyDescent="0.25">
      <c r="A799" s="124"/>
      <c r="B799" s="65"/>
      <c r="C799" s="66"/>
      <c r="D799" s="66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 ht="13.2" x14ac:dyDescent="0.25">
      <c r="A800" s="124"/>
      <c r="B800" s="65"/>
      <c r="C800" s="66"/>
      <c r="D800" s="66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 ht="13.2" x14ac:dyDescent="0.25">
      <c r="A801" s="124"/>
      <c r="B801" s="65"/>
      <c r="C801" s="66"/>
      <c r="D801" s="66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 ht="13.2" x14ac:dyDescent="0.25">
      <c r="A802" s="124"/>
      <c r="B802" s="65"/>
      <c r="C802" s="66"/>
      <c r="D802" s="66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 ht="13.2" x14ac:dyDescent="0.25">
      <c r="A803" s="124"/>
      <c r="B803" s="65"/>
      <c r="C803" s="66"/>
      <c r="D803" s="66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 ht="13.2" x14ac:dyDescent="0.25">
      <c r="A804" s="124"/>
      <c r="B804" s="65"/>
      <c r="C804" s="66"/>
      <c r="D804" s="66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 ht="13.2" x14ac:dyDescent="0.25">
      <c r="A805" s="124"/>
      <c r="B805" s="65"/>
      <c r="C805" s="66"/>
      <c r="D805" s="66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 ht="13.2" x14ac:dyDescent="0.25">
      <c r="A806" s="124"/>
      <c r="B806" s="65"/>
      <c r="C806" s="66"/>
      <c r="D806" s="66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spans="1:23" ht="13.2" x14ac:dyDescent="0.25">
      <c r="A807" s="124"/>
      <c r="B807" s="65"/>
      <c r="C807" s="66"/>
      <c r="D807" s="66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spans="1:23" ht="13.2" x14ac:dyDescent="0.25">
      <c r="A808" s="124"/>
      <c r="B808" s="65"/>
      <c r="C808" s="66"/>
      <c r="D808" s="66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spans="1:23" ht="13.2" x14ac:dyDescent="0.25">
      <c r="A809" s="124"/>
      <c r="B809" s="65"/>
      <c r="C809" s="66"/>
      <c r="D809" s="66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spans="1:23" ht="13.2" x14ac:dyDescent="0.25">
      <c r="A810" s="124"/>
      <c r="B810" s="65"/>
      <c r="C810" s="66"/>
      <c r="D810" s="66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spans="1:23" ht="13.2" x14ac:dyDescent="0.25">
      <c r="A811" s="124"/>
      <c r="B811" s="65"/>
      <c r="C811" s="66"/>
      <c r="D811" s="66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spans="1:23" ht="13.2" x14ac:dyDescent="0.25">
      <c r="A812" s="124"/>
      <c r="B812" s="65"/>
      <c r="C812" s="66"/>
      <c r="D812" s="66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spans="1:23" ht="13.2" x14ac:dyDescent="0.25">
      <c r="A813" s="124"/>
      <c r="B813" s="65"/>
      <c r="C813" s="66"/>
      <c r="D813" s="66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spans="1:23" ht="13.2" x14ac:dyDescent="0.25">
      <c r="A814" s="124"/>
      <c r="B814" s="65"/>
      <c r="C814" s="66"/>
      <c r="D814" s="66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spans="1:23" ht="13.2" x14ac:dyDescent="0.25">
      <c r="A815" s="124"/>
      <c r="B815" s="65"/>
      <c r="C815" s="66"/>
      <c r="D815" s="66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spans="1:23" ht="13.2" x14ac:dyDescent="0.25">
      <c r="A816" s="124"/>
      <c r="B816" s="65"/>
      <c r="C816" s="66"/>
      <c r="D816" s="66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spans="1:23" ht="13.2" x14ac:dyDescent="0.25">
      <c r="A817" s="124"/>
      <c r="B817" s="65"/>
      <c r="C817" s="66"/>
      <c r="D817" s="66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spans="1:23" ht="13.2" x14ac:dyDescent="0.25">
      <c r="A818" s="124"/>
      <c r="B818" s="65"/>
      <c r="C818" s="66"/>
      <c r="D818" s="66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spans="1:23" ht="13.2" x14ac:dyDescent="0.25">
      <c r="A819" s="124"/>
      <c r="B819" s="65"/>
      <c r="C819" s="66"/>
      <c r="D819" s="66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spans="1:23" ht="13.2" x14ac:dyDescent="0.25">
      <c r="A820" s="124"/>
      <c r="B820" s="65"/>
      <c r="C820" s="66"/>
      <c r="D820" s="66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spans="1:23" ht="13.2" x14ac:dyDescent="0.25">
      <c r="A821" s="124"/>
      <c r="B821" s="65"/>
      <c r="C821" s="66"/>
      <c r="D821" s="66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spans="1:23" ht="13.2" x14ac:dyDescent="0.25">
      <c r="A822" s="124"/>
      <c r="B822" s="65"/>
      <c r="C822" s="66"/>
      <c r="D822" s="66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spans="1:23" ht="13.2" x14ac:dyDescent="0.25">
      <c r="A823" s="124"/>
      <c r="B823" s="65"/>
      <c r="C823" s="66"/>
      <c r="D823" s="66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spans="1:23" ht="13.2" x14ac:dyDescent="0.25">
      <c r="A824" s="124"/>
      <c r="B824" s="65"/>
      <c r="C824" s="66"/>
      <c r="D824" s="66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spans="1:23" ht="13.2" x14ac:dyDescent="0.25">
      <c r="A825" s="124"/>
      <c r="B825" s="65"/>
      <c r="C825" s="66"/>
      <c r="D825" s="66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spans="1:23" ht="13.2" x14ac:dyDescent="0.25">
      <c r="A826" s="124"/>
      <c r="B826" s="65"/>
      <c r="C826" s="66"/>
      <c r="D826" s="66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spans="1:23" ht="13.2" x14ac:dyDescent="0.25">
      <c r="A827" s="124"/>
      <c r="B827" s="65"/>
      <c r="C827" s="66"/>
      <c r="D827" s="66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spans="1:23" ht="13.2" x14ac:dyDescent="0.25">
      <c r="A828" s="124"/>
      <c r="B828" s="65"/>
      <c r="C828" s="66"/>
      <c r="D828" s="66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spans="1:23" ht="13.2" x14ac:dyDescent="0.25">
      <c r="A829" s="124"/>
      <c r="B829" s="65"/>
      <c r="C829" s="66"/>
      <c r="D829" s="66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spans="1:23" ht="13.2" x14ac:dyDescent="0.25">
      <c r="A830" s="124"/>
      <c r="B830" s="65"/>
      <c r="C830" s="66"/>
      <c r="D830" s="66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spans="1:23" ht="13.2" x14ac:dyDescent="0.25">
      <c r="A831" s="124"/>
      <c r="B831" s="65"/>
      <c r="C831" s="66"/>
      <c r="D831" s="66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spans="1:23" ht="13.2" x14ac:dyDescent="0.25">
      <c r="A832" s="124"/>
      <c r="B832" s="65"/>
      <c r="C832" s="66"/>
      <c r="D832" s="66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spans="1:23" ht="13.2" x14ac:dyDescent="0.25">
      <c r="A833" s="124"/>
      <c r="B833" s="65"/>
      <c r="C833" s="66"/>
      <c r="D833" s="66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spans="1:23" ht="13.2" x14ac:dyDescent="0.25">
      <c r="A834" s="124"/>
      <c r="B834" s="65"/>
      <c r="C834" s="66"/>
      <c r="D834" s="66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spans="1:23" ht="13.2" x14ac:dyDescent="0.25">
      <c r="A835" s="124"/>
      <c r="B835" s="65"/>
      <c r="C835" s="66"/>
      <c r="D835" s="66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spans="1:23" ht="13.2" x14ac:dyDescent="0.25">
      <c r="A836" s="124"/>
      <c r="B836" s="65"/>
      <c r="C836" s="66"/>
      <c r="D836" s="66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spans="1:23" ht="13.2" x14ac:dyDescent="0.25">
      <c r="A837" s="124"/>
      <c r="B837" s="65"/>
      <c r="C837" s="66"/>
      <c r="D837" s="66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spans="1:23" ht="13.2" x14ac:dyDescent="0.25">
      <c r="A838" s="124"/>
      <c r="B838" s="65"/>
      <c r="C838" s="66"/>
      <c r="D838" s="66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spans="1:23" ht="13.2" x14ac:dyDescent="0.25">
      <c r="A839" s="124"/>
      <c r="B839" s="65"/>
      <c r="C839" s="66"/>
      <c r="D839" s="66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spans="1:23" ht="13.2" x14ac:dyDescent="0.25">
      <c r="A840" s="124"/>
      <c r="B840" s="65"/>
      <c r="C840" s="66"/>
      <c r="D840" s="66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spans="1:23" ht="13.2" x14ac:dyDescent="0.25">
      <c r="A841" s="124"/>
      <c r="B841" s="65"/>
      <c r="C841" s="66"/>
      <c r="D841" s="66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spans="1:23" ht="13.2" x14ac:dyDescent="0.25">
      <c r="A842" s="124"/>
      <c r="B842" s="65"/>
      <c r="C842" s="66"/>
      <c r="D842" s="66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spans="1:23" ht="13.2" x14ac:dyDescent="0.25">
      <c r="A843" s="124"/>
      <c r="B843" s="65"/>
      <c r="C843" s="66"/>
      <c r="D843" s="66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spans="1:23" ht="13.2" x14ac:dyDescent="0.25">
      <c r="A844" s="124"/>
      <c r="B844" s="65"/>
      <c r="C844" s="66"/>
      <c r="D844" s="66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spans="1:23" ht="13.2" x14ac:dyDescent="0.25">
      <c r="A845" s="124"/>
      <c r="B845" s="65"/>
      <c r="C845" s="66"/>
      <c r="D845" s="66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spans="1:23" ht="13.2" x14ac:dyDescent="0.25">
      <c r="A846" s="124"/>
      <c r="B846" s="65"/>
      <c r="C846" s="66"/>
      <c r="D846" s="66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spans="1:23" ht="13.2" x14ac:dyDescent="0.25">
      <c r="A847" s="124"/>
      <c r="B847" s="65"/>
      <c r="C847" s="66"/>
      <c r="D847" s="66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spans="1:23" ht="13.2" x14ac:dyDescent="0.25">
      <c r="A848" s="124"/>
      <c r="B848" s="65"/>
      <c r="C848" s="66"/>
      <c r="D848" s="66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spans="1:23" ht="13.2" x14ac:dyDescent="0.25">
      <c r="A849" s="124"/>
      <c r="B849" s="65"/>
      <c r="C849" s="66"/>
      <c r="D849" s="66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spans="1:23" ht="13.2" x14ac:dyDescent="0.25">
      <c r="A850" s="124"/>
      <c r="B850" s="65"/>
      <c r="C850" s="66"/>
      <c r="D850" s="66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spans="1:23" ht="13.2" x14ac:dyDescent="0.25">
      <c r="A851" s="124"/>
      <c r="B851" s="65"/>
      <c r="C851" s="66"/>
      <c r="D851" s="66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spans="1:23" ht="13.2" x14ac:dyDescent="0.25">
      <c r="A852" s="124"/>
      <c r="B852" s="65"/>
      <c r="C852" s="66"/>
      <c r="D852" s="66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spans="1:23" ht="13.2" x14ac:dyDescent="0.25">
      <c r="A853" s="124"/>
      <c r="B853" s="65"/>
      <c r="C853" s="66"/>
      <c r="D853" s="66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spans="1:23" ht="13.2" x14ac:dyDescent="0.25">
      <c r="A854" s="124"/>
      <c r="B854" s="65"/>
      <c r="C854" s="66"/>
      <c r="D854" s="66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spans="1:23" ht="13.2" x14ac:dyDescent="0.25">
      <c r="A855" s="124"/>
      <c r="B855" s="65"/>
      <c r="C855" s="66"/>
      <c r="D855" s="66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spans="1:23" ht="13.2" x14ac:dyDescent="0.25">
      <c r="A856" s="124"/>
      <c r="B856" s="65"/>
      <c r="C856" s="66"/>
      <c r="D856" s="66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spans="1:23" ht="13.2" x14ac:dyDescent="0.25">
      <c r="A857" s="124"/>
      <c r="B857" s="65"/>
      <c r="C857" s="66"/>
      <c r="D857" s="66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spans="1:23" ht="13.2" x14ac:dyDescent="0.25">
      <c r="A858" s="124"/>
      <c r="B858" s="65"/>
      <c r="C858" s="66"/>
      <c r="D858" s="66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spans="1:23" ht="13.2" x14ac:dyDescent="0.25">
      <c r="A859" s="124"/>
      <c r="B859" s="65"/>
      <c r="C859" s="66"/>
      <c r="D859" s="66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spans="1:23" ht="13.2" x14ac:dyDescent="0.25">
      <c r="A860" s="124"/>
      <c r="B860" s="65"/>
      <c r="C860" s="66"/>
      <c r="D860" s="66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spans="1:23" ht="13.2" x14ac:dyDescent="0.25">
      <c r="A861" s="124"/>
      <c r="B861" s="65"/>
      <c r="C861" s="66"/>
      <c r="D861" s="66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spans="1:23" ht="13.2" x14ac:dyDescent="0.25">
      <c r="A862" s="124"/>
      <c r="B862" s="65"/>
      <c r="C862" s="66"/>
      <c r="D862" s="66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spans="1:23" ht="13.2" x14ac:dyDescent="0.25">
      <c r="A863" s="124"/>
      <c r="B863" s="65"/>
      <c r="C863" s="66"/>
      <c r="D863" s="66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spans="1:23" ht="13.2" x14ac:dyDescent="0.25">
      <c r="A864" s="124"/>
      <c r="B864" s="65"/>
      <c r="C864" s="66"/>
      <c r="D864" s="66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spans="1:23" ht="13.2" x14ac:dyDescent="0.25">
      <c r="A865" s="124"/>
      <c r="B865" s="65"/>
      <c r="C865" s="66"/>
      <c r="D865" s="66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spans="1:23" ht="13.2" x14ac:dyDescent="0.25">
      <c r="A866" s="124"/>
      <c r="B866" s="65"/>
      <c r="C866" s="66"/>
      <c r="D866" s="66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spans="1:23" ht="13.2" x14ac:dyDescent="0.25">
      <c r="A867" s="124"/>
      <c r="B867" s="65"/>
      <c r="C867" s="66"/>
      <c r="D867" s="66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spans="1:23" ht="13.2" x14ac:dyDescent="0.25">
      <c r="A868" s="124"/>
      <c r="B868" s="65"/>
      <c r="C868" s="66"/>
      <c r="D868" s="66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spans="1:23" ht="13.2" x14ac:dyDescent="0.25">
      <c r="A869" s="124"/>
      <c r="B869" s="65"/>
      <c r="C869" s="66"/>
      <c r="D869" s="66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spans="1:23" ht="13.2" x14ac:dyDescent="0.25">
      <c r="A870" s="124"/>
      <c r="B870" s="65"/>
      <c r="C870" s="66"/>
      <c r="D870" s="66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 spans="1:23" ht="13.2" x14ac:dyDescent="0.25">
      <c r="A871" s="124"/>
      <c r="B871" s="65"/>
      <c r="C871" s="66"/>
      <c r="D871" s="66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spans="1:23" ht="13.2" x14ac:dyDescent="0.25">
      <c r="A872" s="124"/>
      <c r="B872" s="65"/>
      <c r="C872" s="66"/>
      <c r="D872" s="66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spans="1:23" ht="13.2" x14ac:dyDescent="0.25">
      <c r="A873" s="124"/>
      <c r="B873" s="65"/>
      <c r="C873" s="66"/>
      <c r="D873" s="66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spans="1:23" ht="13.2" x14ac:dyDescent="0.25">
      <c r="A874" s="124"/>
      <c r="B874" s="65"/>
      <c r="C874" s="66"/>
      <c r="D874" s="66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spans="1:23" ht="13.2" x14ac:dyDescent="0.25">
      <c r="A875" s="124"/>
      <c r="B875" s="65"/>
      <c r="C875" s="66"/>
      <c r="D875" s="66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 spans="1:23" ht="13.2" x14ac:dyDescent="0.25">
      <c r="A876" s="124"/>
      <c r="B876" s="65"/>
      <c r="C876" s="66"/>
      <c r="D876" s="66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spans="1:23" ht="13.2" x14ac:dyDescent="0.25">
      <c r="A877" s="124"/>
      <c r="B877" s="65"/>
      <c r="C877" s="66"/>
      <c r="D877" s="66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spans="1:23" ht="13.2" x14ac:dyDescent="0.25">
      <c r="A878" s="124"/>
      <c r="B878" s="65"/>
      <c r="C878" s="66"/>
      <c r="D878" s="66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spans="1:23" ht="13.2" x14ac:dyDescent="0.25">
      <c r="A879" s="124"/>
      <c r="B879" s="65"/>
      <c r="C879" s="66"/>
      <c r="D879" s="66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spans="1:23" ht="13.2" x14ac:dyDescent="0.25">
      <c r="A880" s="124"/>
      <c r="B880" s="65"/>
      <c r="C880" s="66"/>
      <c r="D880" s="66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spans="1:23" ht="13.2" x14ac:dyDescent="0.25">
      <c r="A881" s="124"/>
      <c r="B881" s="65"/>
      <c r="C881" s="66"/>
      <c r="D881" s="66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spans="1:23" ht="13.2" x14ac:dyDescent="0.25">
      <c r="A882" s="124"/>
      <c r="B882" s="65"/>
      <c r="C882" s="66"/>
      <c r="D882" s="66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 spans="1:23" ht="13.2" x14ac:dyDescent="0.25">
      <c r="A883" s="124"/>
      <c r="B883" s="65"/>
      <c r="C883" s="66"/>
      <c r="D883" s="66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spans="1:23" ht="13.2" x14ac:dyDescent="0.25">
      <c r="A884" s="124"/>
      <c r="B884" s="65"/>
      <c r="C884" s="66"/>
      <c r="D884" s="66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 spans="1:23" ht="13.2" x14ac:dyDescent="0.25">
      <c r="A885" s="124"/>
      <c r="B885" s="65"/>
      <c r="C885" s="66"/>
      <c r="D885" s="66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spans="1:23" ht="13.2" x14ac:dyDescent="0.25">
      <c r="A886" s="124"/>
      <c r="B886" s="65"/>
      <c r="C886" s="66"/>
      <c r="D886" s="66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 spans="1:23" ht="13.2" x14ac:dyDescent="0.25">
      <c r="A887" s="124"/>
      <c r="B887" s="65"/>
      <c r="C887" s="66"/>
      <c r="D887" s="66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 spans="1:23" ht="13.2" x14ac:dyDescent="0.25">
      <c r="A888" s="124"/>
      <c r="B888" s="65"/>
      <c r="C888" s="66"/>
      <c r="D888" s="66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 spans="1:23" ht="13.2" x14ac:dyDescent="0.25">
      <c r="A889" s="124"/>
      <c r="B889" s="65"/>
      <c r="C889" s="66"/>
      <c r="D889" s="66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spans="1:23" ht="13.2" x14ac:dyDescent="0.25">
      <c r="A890" s="124"/>
      <c r="B890" s="65"/>
      <c r="C890" s="66"/>
      <c r="D890" s="66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spans="1:23" ht="13.2" x14ac:dyDescent="0.25">
      <c r="A891" s="124"/>
      <c r="B891" s="65"/>
      <c r="C891" s="66"/>
      <c r="D891" s="66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spans="1:23" ht="13.2" x14ac:dyDescent="0.25">
      <c r="A892" s="124"/>
      <c r="B892" s="65"/>
      <c r="C892" s="66"/>
      <c r="D892" s="66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 spans="1:23" ht="13.2" x14ac:dyDescent="0.25">
      <c r="A893" s="124"/>
      <c r="B893" s="65"/>
      <c r="C893" s="66"/>
      <c r="D893" s="66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spans="1:23" ht="13.2" x14ac:dyDescent="0.25">
      <c r="A894" s="124"/>
      <c r="B894" s="65"/>
      <c r="C894" s="66"/>
      <c r="D894" s="66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 spans="1:23" ht="13.2" x14ac:dyDescent="0.25">
      <c r="A895" s="124"/>
      <c r="B895" s="65"/>
      <c r="C895" s="66"/>
      <c r="D895" s="66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spans="1:23" ht="13.2" x14ac:dyDescent="0.25">
      <c r="A896" s="124"/>
      <c r="B896" s="65"/>
      <c r="C896" s="66"/>
      <c r="D896" s="66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spans="1:23" ht="13.2" x14ac:dyDescent="0.25">
      <c r="A897" s="124"/>
      <c r="B897" s="65"/>
      <c r="C897" s="66"/>
      <c r="D897" s="66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spans="1:23" ht="13.2" x14ac:dyDescent="0.25">
      <c r="A898" s="124"/>
      <c r="B898" s="65"/>
      <c r="C898" s="66"/>
      <c r="D898" s="66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 spans="1:23" ht="13.2" x14ac:dyDescent="0.25">
      <c r="A899" s="124"/>
      <c r="B899" s="65"/>
      <c r="C899" s="66"/>
      <c r="D899" s="66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 spans="1:23" ht="13.2" x14ac:dyDescent="0.25">
      <c r="A900" s="124"/>
      <c r="B900" s="65"/>
      <c r="C900" s="66"/>
      <c r="D900" s="66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spans="1:23" ht="13.2" x14ac:dyDescent="0.25">
      <c r="A901" s="124"/>
      <c r="B901" s="65"/>
      <c r="C901" s="66"/>
      <c r="D901" s="66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spans="1:23" ht="13.2" x14ac:dyDescent="0.25">
      <c r="A902" s="124"/>
      <c r="B902" s="65"/>
      <c r="C902" s="66"/>
      <c r="D902" s="66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 spans="1:23" ht="13.2" x14ac:dyDescent="0.25">
      <c r="A903" s="124"/>
      <c r="B903" s="65"/>
      <c r="C903" s="66"/>
      <c r="D903" s="66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spans="1:23" ht="13.2" x14ac:dyDescent="0.25">
      <c r="A904" s="124"/>
      <c r="B904" s="65"/>
      <c r="C904" s="66"/>
      <c r="D904" s="66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spans="1:23" ht="13.2" x14ac:dyDescent="0.25">
      <c r="A905" s="124"/>
      <c r="B905" s="65"/>
      <c r="C905" s="66"/>
      <c r="D905" s="66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spans="1:23" ht="13.2" x14ac:dyDescent="0.25">
      <c r="A906" s="124"/>
      <c r="B906" s="65"/>
      <c r="C906" s="66"/>
      <c r="D906" s="66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spans="1:23" ht="13.2" x14ac:dyDescent="0.25">
      <c r="A907" s="124"/>
      <c r="B907" s="65"/>
      <c r="C907" s="66"/>
      <c r="D907" s="66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spans="1:23" ht="13.2" x14ac:dyDescent="0.25">
      <c r="A908" s="124"/>
      <c r="B908" s="65"/>
      <c r="C908" s="66"/>
      <c r="D908" s="66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spans="1:23" ht="13.2" x14ac:dyDescent="0.25">
      <c r="A909" s="124"/>
      <c r="B909" s="65"/>
      <c r="C909" s="66"/>
      <c r="D909" s="66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spans="1:23" ht="13.2" x14ac:dyDescent="0.25">
      <c r="A910" s="124"/>
      <c r="B910" s="65"/>
      <c r="C910" s="66"/>
      <c r="D910" s="66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spans="1:23" ht="13.2" x14ac:dyDescent="0.25">
      <c r="A911" s="124"/>
      <c r="B911" s="65"/>
      <c r="C911" s="66"/>
      <c r="D911" s="66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 spans="1:23" ht="13.2" x14ac:dyDescent="0.25">
      <c r="A912" s="124"/>
      <c r="B912" s="65"/>
      <c r="C912" s="66"/>
      <c r="D912" s="66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spans="1:23" ht="13.2" x14ac:dyDescent="0.25">
      <c r="A913" s="124"/>
      <c r="B913" s="65"/>
      <c r="C913" s="66"/>
      <c r="D913" s="66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spans="1:23" ht="13.2" x14ac:dyDescent="0.25">
      <c r="A914" s="124"/>
      <c r="B914" s="65"/>
      <c r="C914" s="66"/>
      <c r="D914" s="66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spans="1:23" ht="13.2" x14ac:dyDescent="0.25">
      <c r="A915" s="124"/>
      <c r="B915" s="65"/>
      <c r="C915" s="66"/>
      <c r="D915" s="66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 spans="1:23" ht="13.2" x14ac:dyDescent="0.25">
      <c r="A916" s="124"/>
      <c r="B916" s="65"/>
      <c r="C916" s="66"/>
      <c r="D916" s="66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 spans="1:23" ht="13.2" x14ac:dyDescent="0.25">
      <c r="A917" s="124"/>
      <c r="B917" s="65"/>
      <c r="C917" s="66"/>
      <c r="D917" s="66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 spans="1:23" ht="13.2" x14ac:dyDescent="0.25">
      <c r="A918" s="124"/>
      <c r="B918" s="65"/>
      <c r="C918" s="66"/>
      <c r="D918" s="66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 spans="1:23" ht="13.2" x14ac:dyDescent="0.25">
      <c r="A919" s="124"/>
      <c r="B919" s="65"/>
      <c r="C919" s="66"/>
      <c r="D919" s="66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spans="1:23" ht="13.2" x14ac:dyDescent="0.25">
      <c r="A920" s="124"/>
      <c r="B920" s="65"/>
      <c r="C920" s="66"/>
      <c r="D920" s="66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spans="1:23" ht="13.2" x14ac:dyDescent="0.25">
      <c r="A921" s="124"/>
      <c r="B921" s="65"/>
      <c r="C921" s="66"/>
      <c r="D921" s="66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spans="1:23" ht="13.2" x14ac:dyDescent="0.25">
      <c r="A922" s="124"/>
      <c r="B922" s="65"/>
      <c r="C922" s="66"/>
      <c r="D922" s="66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spans="1:23" ht="13.2" x14ac:dyDescent="0.25">
      <c r="A923" s="124"/>
      <c r="B923" s="65"/>
      <c r="C923" s="66"/>
      <c r="D923" s="66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spans="1:23" ht="13.2" x14ac:dyDescent="0.25">
      <c r="A924" s="124"/>
      <c r="B924" s="65"/>
      <c r="C924" s="66"/>
      <c r="D924" s="66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spans="1:23" ht="13.2" x14ac:dyDescent="0.25">
      <c r="A925" s="124"/>
      <c r="B925" s="65"/>
      <c r="C925" s="66"/>
      <c r="D925" s="66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 spans="1:23" ht="13.2" x14ac:dyDescent="0.25">
      <c r="A926" s="124"/>
      <c r="B926" s="65"/>
      <c r="C926" s="66"/>
      <c r="D926" s="66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spans="1:23" ht="13.2" x14ac:dyDescent="0.25">
      <c r="A927" s="124"/>
      <c r="B927" s="65"/>
      <c r="C927" s="66"/>
      <c r="D927" s="66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spans="1:23" ht="13.2" x14ac:dyDescent="0.25">
      <c r="A928" s="124"/>
      <c r="B928" s="65"/>
      <c r="C928" s="66"/>
      <c r="D928" s="66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 spans="1:23" ht="13.2" x14ac:dyDescent="0.25">
      <c r="A929" s="124"/>
      <c r="B929" s="65"/>
      <c r="C929" s="66"/>
      <c r="D929" s="66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spans="1:23" ht="13.2" x14ac:dyDescent="0.25">
      <c r="A930" s="124"/>
      <c r="B930" s="65"/>
      <c r="C930" s="66"/>
      <c r="D930" s="66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spans="1:23" ht="13.2" x14ac:dyDescent="0.25">
      <c r="A931" s="124"/>
      <c r="B931" s="65"/>
      <c r="C931" s="66"/>
      <c r="D931" s="66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 spans="1:23" ht="13.2" x14ac:dyDescent="0.25">
      <c r="A932" s="124"/>
      <c r="B932" s="65"/>
      <c r="C932" s="66"/>
      <c r="D932" s="66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spans="1:23" ht="13.2" x14ac:dyDescent="0.25">
      <c r="A933" s="124"/>
      <c r="B933" s="65"/>
      <c r="C933" s="66"/>
      <c r="D933" s="66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spans="1:23" ht="13.2" x14ac:dyDescent="0.25">
      <c r="A934" s="124"/>
      <c r="B934" s="65"/>
      <c r="C934" s="66"/>
      <c r="D934" s="66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spans="1:23" ht="13.2" x14ac:dyDescent="0.25">
      <c r="A935" s="124"/>
      <c r="B935" s="65"/>
      <c r="C935" s="66"/>
      <c r="D935" s="66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spans="1:23" ht="13.2" x14ac:dyDescent="0.25">
      <c r="A936" s="124"/>
      <c r="B936" s="65"/>
      <c r="C936" s="66"/>
      <c r="D936" s="66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spans="1:23" ht="13.2" x14ac:dyDescent="0.25">
      <c r="A937" s="124"/>
      <c r="B937" s="65"/>
      <c r="C937" s="66"/>
      <c r="D937" s="66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spans="1:23" ht="13.2" x14ac:dyDescent="0.25">
      <c r="A938" s="124"/>
      <c r="B938" s="65"/>
      <c r="C938" s="66"/>
      <c r="D938" s="66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spans="1:23" ht="13.2" x14ac:dyDescent="0.25">
      <c r="A939" s="124"/>
      <c r="B939" s="65"/>
      <c r="C939" s="66"/>
      <c r="D939" s="66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spans="1:23" ht="13.2" x14ac:dyDescent="0.25">
      <c r="A940" s="124"/>
      <c r="B940" s="65"/>
      <c r="C940" s="66"/>
      <c r="D940" s="66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 spans="1:23" ht="13.2" x14ac:dyDescent="0.25">
      <c r="A941" s="124"/>
      <c r="B941" s="65"/>
      <c r="C941" s="66"/>
      <c r="D941" s="66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spans="1:23" ht="13.2" x14ac:dyDescent="0.25">
      <c r="A942" s="124"/>
      <c r="B942" s="65"/>
      <c r="C942" s="66"/>
      <c r="D942" s="66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spans="1:23" ht="13.2" x14ac:dyDescent="0.25">
      <c r="A943" s="124"/>
      <c r="B943" s="65"/>
      <c r="C943" s="66"/>
      <c r="D943" s="66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spans="1:23" ht="13.2" x14ac:dyDescent="0.25">
      <c r="A944" s="124"/>
      <c r="B944" s="65"/>
      <c r="C944" s="66"/>
      <c r="D944" s="66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spans="1:23" ht="13.2" x14ac:dyDescent="0.25">
      <c r="A945" s="124"/>
      <c r="B945" s="65"/>
      <c r="C945" s="66"/>
      <c r="D945" s="66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spans="1:23" ht="13.2" x14ac:dyDescent="0.25">
      <c r="A946" s="124"/>
      <c r="B946" s="65"/>
      <c r="C946" s="66"/>
      <c r="D946" s="66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 spans="1:23" ht="13.2" x14ac:dyDescent="0.25">
      <c r="A947" s="124"/>
      <c r="B947" s="65"/>
      <c r="C947" s="66"/>
      <c r="D947" s="66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spans="1:23" ht="13.2" x14ac:dyDescent="0.25">
      <c r="A948" s="124"/>
      <c r="B948" s="65"/>
      <c r="C948" s="66"/>
      <c r="D948" s="66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spans="1:23" ht="13.2" x14ac:dyDescent="0.25">
      <c r="A949" s="124"/>
      <c r="B949" s="65"/>
      <c r="C949" s="66"/>
      <c r="D949" s="66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 spans="1:23" ht="13.2" x14ac:dyDescent="0.25">
      <c r="A950" s="124"/>
      <c r="B950" s="65"/>
      <c r="C950" s="66"/>
      <c r="D950" s="66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spans="1:23" ht="13.2" x14ac:dyDescent="0.25">
      <c r="A951" s="124"/>
      <c r="B951" s="65"/>
      <c r="C951" s="66"/>
      <c r="D951" s="66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 spans="1:23" ht="13.2" x14ac:dyDescent="0.25">
      <c r="A952" s="124"/>
      <c r="B952" s="65"/>
      <c r="C952" s="66"/>
      <c r="D952" s="66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spans="1:23" ht="13.2" x14ac:dyDescent="0.25">
      <c r="A953" s="124"/>
      <c r="B953" s="65"/>
      <c r="C953" s="66"/>
      <c r="D953" s="66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spans="1:23" ht="13.2" x14ac:dyDescent="0.25">
      <c r="A954" s="124"/>
      <c r="B954" s="65"/>
      <c r="C954" s="66"/>
      <c r="D954" s="66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spans="1:23" ht="13.2" x14ac:dyDescent="0.25">
      <c r="A955" s="124"/>
      <c r="B955" s="65"/>
      <c r="C955" s="66"/>
      <c r="D955" s="66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spans="1:23" ht="13.2" x14ac:dyDescent="0.25">
      <c r="A956" s="124"/>
      <c r="B956" s="65"/>
      <c r="C956" s="66"/>
      <c r="D956" s="66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 spans="1:23" ht="13.2" x14ac:dyDescent="0.25">
      <c r="A957" s="124"/>
      <c r="B957" s="65"/>
      <c r="C957" s="66"/>
      <c r="D957" s="66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spans="1:23" ht="13.2" x14ac:dyDescent="0.25">
      <c r="A958" s="124"/>
      <c r="B958" s="65"/>
      <c r="C958" s="66"/>
      <c r="D958" s="66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spans="1:23" ht="13.2" x14ac:dyDescent="0.25">
      <c r="A959" s="124"/>
      <c r="B959" s="65"/>
      <c r="C959" s="66"/>
      <c r="D959" s="66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spans="1:23" ht="13.2" x14ac:dyDescent="0.25">
      <c r="A960" s="124"/>
      <c r="B960" s="65"/>
      <c r="C960" s="66"/>
      <c r="D960" s="66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spans="1:23" ht="13.2" x14ac:dyDescent="0.25">
      <c r="A961" s="124"/>
      <c r="B961" s="65"/>
      <c r="C961" s="66"/>
      <c r="D961" s="66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 spans="1:23" ht="13.2" x14ac:dyDescent="0.25">
      <c r="A962" s="124"/>
      <c r="B962" s="65"/>
      <c r="C962" s="66"/>
      <c r="D962" s="66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spans="1:23" ht="13.2" x14ac:dyDescent="0.25">
      <c r="A963" s="124"/>
      <c r="B963" s="65"/>
      <c r="C963" s="66"/>
      <c r="D963" s="66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spans="1:23" ht="13.2" x14ac:dyDescent="0.25">
      <c r="A964" s="124"/>
      <c r="B964" s="65"/>
      <c r="C964" s="66"/>
      <c r="D964" s="66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spans="1:23" ht="13.2" x14ac:dyDescent="0.25">
      <c r="A965" s="124"/>
      <c r="B965" s="65"/>
      <c r="C965" s="66"/>
      <c r="D965" s="66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 spans="1:23" ht="13.2" x14ac:dyDescent="0.25">
      <c r="A966" s="124"/>
      <c r="B966" s="65"/>
      <c r="C966" s="66"/>
      <c r="D966" s="66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 spans="1:23" ht="13.2" x14ac:dyDescent="0.25">
      <c r="A967" s="124"/>
      <c r="B967" s="65"/>
      <c r="C967" s="66"/>
      <c r="D967" s="66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spans="1:23" ht="13.2" x14ac:dyDescent="0.25">
      <c r="A968" s="124"/>
      <c r="B968" s="65"/>
      <c r="C968" s="66"/>
      <c r="D968" s="66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spans="1:23" ht="13.2" x14ac:dyDescent="0.25">
      <c r="A969" s="124"/>
      <c r="B969" s="65"/>
      <c r="C969" s="66"/>
      <c r="D969" s="66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spans="1:23" ht="13.2" x14ac:dyDescent="0.25">
      <c r="A970" s="124"/>
      <c r="B970" s="65"/>
      <c r="C970" s="66"/>
      <c r="D970" s="66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spans="1:23" ht="13.2" x14ac:dyDescent="0.25">
      <c r="A971" s="124"/>
      <c r="B971" s="65"/>
      <c r="C971" s="66"/>
      <c r="D971" s="66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spans="1:23" ht="13.2" x14ac:dyDescent="0.25">
      <c r="A972" s="124"/>
      <c r="B972" s="65"/>
      <c r="C972" s="66"/>
      <c r="D972" s="66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spans="1:23" ht="13.2" x14ac:dyDescent="0.25">
      <c r="A973" s="124"/>
      <c r="B973" s="65"/>
      <c r="C973" s="66"/>
      <c r="D973" s="66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spans="1:23" ht="13.2" x14ac:dyDescent="0.25">
      <c r="A974" s="124"/>
      <c r="B974" s="65"/>
      <c r="C974" s="66"/>
      <c r="D974" s="66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spans="1:23" ht="13.2" x14ac:dyDescent="0.25">
      <c r="A975" s="124"/>
      <c r="B975" s="65"/>
      <c r="C975" s="66"/>
      <c r="D975" s="66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spans="1:23" ht="13.2" x14ac:dyDescent="0.25">
      <c r="A976" s="124"/>
      <c r="B976" s="65"/>
      <c r="C976" s="66"/>
      <c r="D976" s="66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 spans="1:23" ht="13.2" x14ac:dyDescent="0.25">
      <c r="A977" s="124"/>
      <c r="B977" s="65"/>
      <c r="C977" s="66"/>
      <c r="D977" s="66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 spans="1:23" ht="13.2" x14ac:dyDescent="0.25">
      <c r="A978" s="124"/>
      <c r="B978" s="65"/>
      <c r="C978" s="66"/>
      <c r="D978" s="66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 spans="1:23" ht="13.2" x14ac:dyDescent="0.25">
      <c r="A979" s="124"/>
      <c r="B979" s="65"/>
      <c r="C979" s="66"/>
      <c r="D979" s="66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spans="1:23" ht="13.2" x14ac:dyDescent="0.25">
      <c r="A980" s="124"/>
      <c r="B980" s="65"/>
      <c r="C980" s="66"/>
      <c r="D980" s="66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spans="1:23" ht="13.2" x14ac:dyDescent="0.25">
      <c r="A981" s="124"/>
      <c r="B981" s="65"/>
      <c r="C981" s="66"/>
      <c r="D981" s="66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spans="1:23" ht="13.2" x14ac:dyDescent="0.25">
      <c r="A982" s="124"/>
      <c r="B982" s="65"/>
      <c r="C982" s="66"/>
      <c r="D982" s="66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spans="1:23" ht="13.2" x14ac:dyDescent="0.25">
      <c r="A983" s="124"/>
      <c r="B983" s="65"/>
      <c r="C983" s="66"/>
      <c r="D983" s="66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spans="1:23" ht="13.2" x14ac:dyDescent="0.25">
      <c r="A984" s="124"/>
      <c r="B984" s="65"/>
      <c r="C984" s="66"/>
      <c r="D984" s="66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spans="1:23" ht="13.2" x14ac:dyDescent="0.25">
      <c r="A985" s="124"/>
      <c r="B985" s="65"/>
      <c r="C985" s="66"/>
      <c r="D985" s="66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spans="1:23" ht="13.2" x14ac:dyDescent="0.25">
      <c r="A986" s="124"/>
      <c r="B986" s="65"/>
      <c r="C986" s="66"/>
      <c r="D986" s="66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spans="1:23" ht="13.2" x14ac:dyDescent="0.25">
      <c r="A987" s="124"/>
      <c r="B987" s="65"/>
      <c r="C987" s="66"/>
      <c r="D987" s="66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spans="1:23" ht="13.2" x14ac:dyDescent="0.25">
      <c r="A988" s="124"/>
      <c r="B988" s="65"/>
      <c r="C988" s="66"/>
      <c r="D988" s="66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spans="1:23" ht="13.2" x14ac:dyDescent="0.25">
      <c r="A989" s="124"/>
      <c r="B989" s="65"/>
      <c r="C989" s="66"/>
      <c r="D989" s="66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spans="1:23" ht="13.2" x14ac:dyDescent="0.25">
      <c r="A990" s="124"/>
      <c r="B990" s="65"/>
      <c r="C990" s="66"/>
      <c r="D990" s="66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spans="1:23" ht="13.2" x14ac:dyDescent="0.25">
      <c r="A991" s="124"/>
      <c r="B991" s="65"/>
      <c r="C991" s="66"/>
      <c r="D991" s="66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spans="1:23" ht="13.2" x14ac:dyDescent="0.25">
      <c r="A992" s="124"/>
      <c r="B992" s="65"/>
      <c r="C992" s="66"/>
      <c r="D992" s="66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spans="1:23" ht="13.2" x14ac:dyDescent="0.25">
      <c r="A993" s="124"/>
      <c r="B993" s="65"/>
      <c r="C993" s="66"/>
      <c r="D993" s="66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 spans="1:23" ht="13.2" x14ac:dyDescent="0.25">
      <c r="A994" s="124"/>
      <c r="B994" s="65"/>
      <c r="C994" s="66"/>
      <c r="D994" s="66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spans="1:23" ht="13.2" x14ac:dyDescent="0.25">
      <c r="A995" s="124"/>
      <c r="B995" s="65"/>
      <c r="C995" s="66"/>
      <c r="D995" s="66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spans="1:23" ht="13.2" x14ac:dyDescent="0.25">
      <c r="A996" s="124"/>
      <c r="B996" s="65"/>
      <c r="C996" s="66"/>
      <c r="D996" s="66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 spans="1:23" ht="13.2" x14ac:dyDescent="0.25">
      <c r="A997" s="124"/>
      <c r="B997" s="65"/>
      <c r="C997" s="66"/>
      <c r="D997" s="66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spans="1:23" ht="13.2" x14ac:dyDescent="0.25">
      <c r="A998" s="124"/>
      <c r="B998" s="65"/>
      <c r="C998" s="66"/>
      <c r="D998" s="66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spans="1:23" ht="13.2" x14ac:dyDescent="0.25">
      <c r="A999" s="124"/>
      <c r="B999" s="65"/>
      <c r="C999" s="66"/>
      <c r="D999" s="66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spans="1:23" ht="13.2" x14ac:dyDescent="0.25">
      <c r="A1000" s="124"/>
      <c r="B1000" s="65"/>
      <c r="C1000" s="66"/>
      <c r="D1000" s="66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  <row r="1001" spans="1:23" ht="13.2" x14ac:dyDescent="0.25">
      <c r="A1001" s="124"/>
      <c r="B1001" s="65"/>
      <c r="C1001" s="66"/>
      <c r="D1001" s="66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</row>
    <row r="1002" spans="1:23" ht="13.2" x14ac:dyDescent="0.25">
      <c r="A1002" s="124"/>
      <c r="B1002" s="65"/>
      <c r="C1002" s="66"/>
      <c r="D1002" s="66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</row>
    <row r="1003" spans="1:23" ht="13.2" x14ac:dyDescent="0.25">
      <c r="A1003" s="124"/>
      <c r="B1003" s="65"/>
      <c r="C1003" s="66"/>
      <c r="D1003" s="66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</row>
    <row r="1004" spans="1:23" ht="13.2" x14ac:dyDescent="0.25">
      <c r="A1004" s="124"/>
      <c r="B1004" s="65"/>
      <c r="C1004" s="66"/>
      <c r="D1004" s="66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</row>
    <row r="1005" spans="1:23" ht="13.2" x14ac:dyDescent="0.25">
      <c r="A1005" s="124"/>
      <c r="B1005" s="65"/>
      <c r="C1005" s="66"/>
      <c r="D1005" s="66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</row>
    <row r="1006" spans="1:23" ht="13.2" x14ac:dyDescent="0.25">
      <c r="A1006" s="124"/>
      <c r="B1006" s="65"/>
      <c r="C1006" s="66"/>
      <c r="D1006" s="66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</row>
    <row r="1007" spans="1:23" ht="13.2" x14ac:dyDescent="0.25">
      <c r="A1007" s="124"/>
      <c r="B1007" s="65"/>
      <c r="C1007" s="66"/>
      <c r="D1007" s="66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</row>
    <row r="1008" spans="1:23" ht="13.2" x14ac:dyDescent="0.25">
      <c r="A1008" s="124"/>
      <c r="B1008" s="65"/>
      <c r="C1008" s="66"/>
      <c r="D1008" s="66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</row>
    <row r="1009" spans="1:23" ht="13.2" x14ac:dyDescent="0.25">
      <c r="A1009" s="124"/>
      <c r="B1009" s="65"/>
      <c r="C1009" s="66"/>
      <c r="D1009" s="66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</row>
    <row r="1010" spans="1:23" ht="13.2" x14ac:dyDescent="0.25">
      <c r="A1010" s="124"/>
      <c r="B1010" s="65"/>
      <c r="C1010" s="66"/>
      <c r="D1010" s="66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</row>
    <row r="1011" spans="1:23" ht="13.2" x14ac:dyDescent="0.25">
      <c r="A1011" s="124"/>
      <c r="B1011" s="65"/>
      <c r="C1011" s="66"/>
      <c r="D1011" s="66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</row>
    <row r="1012" spans="1:23" ht="13.2" x14ac:dyDescent="0.25">
      <c r="A1012" s="124"/>
      <c r="B1012" s="65"/>
      <c r="C1012" s="66"/>
      <c r="D1012" s="66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</row>
    <row r="1013" spans="1:23" ht="13.2" x14ac:dyDescent="0.25">
      <c r="A1013" s="124"/>
      <c r="B1013" s="65"/>
      <c r="C1013" s="66"/>
      <c r="D1013" s="66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</row>
    <row r="1014" spans="1:23" ht="13.2" x14ac:dyDescent="0.25">
      <c r="A1014" s="124"/>
      <c r="B1014" s="65"/>
      <c r="C1014" s="66"/>
      <c r="D1014" s="66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</row>
    <row r="1015" spans="1:23" ht="13.2" x14ac:dyDescent="0.25">
      <c r="A1015" s="124"/>
      <c r="B1015" s="65"/>
      <c r="C1015" s="66"/>
      <c r="D1015" s="66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</row>
    <row r="1016" spans="1:23" ht="13.2" x14ac:dyDescent="0.25">
      <c r="A1016" s="124"/>
      <c r="B1016" s="65"/>
      <c r="C1016" s="66"/>
      <c r="D1016" s="66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</row>
    <row r="1017" spans="1:23" ht="13.2" x14ac:dyDescent="0.25">
      <c r="A1017" s="124"/>
      <c r="B1017" s="65"/>
      <c r="C1017" s="66"/>
      <c r="D1017" s="66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</row>
    <row r="1018" spans="1:23" ht="13.2" x14ac:dyDescent="0.25">
      <c r="A1018" s="124"/>
      <c r="B1018" s="65"/>
      <c r="C1018" s="66"/>
      <c r="D1018" s="66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</row>
    <row r="1019" spans="1:23" ht="13.2" x14ac:dyDescent="0.25">
      <c r="A1019" s="124"/>
      <c r="B1019" s="65"/>
      <c r="C1019" s="66"/>
      <c r="D1019" s="66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</row>
    <row r="1020" spans="1:23" ht="13.2" x14ac:dyDescent="0.25">
      <c r="A1020" s="124"/>
      <c r="B1020" s="65"/>
      <c r="C1020" s="66"/>
      <c r="D1020" s="66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</row>
    <row r="1021" spans="1:23" ht="13.2" x14ac:dyDescent="0.25">
      <c r="A1021" s="124"/>
      <c r="B1021" s="65"/>
      <c r="C1021" s="66"/>
      <c r="D1021" s="66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</row>
    <row r="1022" spans="1:23" ht="13.2" x14ac:dyDescent="0.25">
      <c r="A1022" s="124"/>
      <c r="B1022" s="65"/>
      <c r="C1022" s="66"/>
      <c r="D1022" s="66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</row>
    <row r="1023" spans="1:23" ht="13.2" x14ac:dyDescent="0.25">
      <c r="A1023" s="124"/>
      <c r="B1023" s="65"/>
      <c r="C1023" s="66"/>
      <c r="D1023" s="66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</row>
    <row r="1024" spans="1:23" ht="13.2" x14ac:dyDescent="0.25">
      <c r="A1024" s="124"/>
      <c r="B1024" s="65"/>
      <c r="C1024" s="66"/>
      <c r="D1024" s="66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</row>
    <row r="1025" spans="1:23" ht="13.2" x14ac:dyDescent="0.25">
      <c r="A1025" s="124"/>
      <c r="B1025" s="65"/>
      <c r="C1025" s="66"/>
      <c r="D1025" s="66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</row>
    <row r="1026" spans="1:23" ht="13.2" x14ac:dyDescent="0.25">
      <c r="A1026" s="124"/>
      <c r="B1026" s="65"/>
      <c r="C1026" s="66"/>
      <c r="D1026" s="66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</row>
    <row r="1027" spans="1:23" ht="13.2" x14ac:dyDescent="0.25">
      <c r="A1027" s="124"/>
      <c r="B1027" s="65"/>
      <c r="C1027" s="66"/>
      <c r="D1027" s="66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</row>
    <row r="1028" spans="1:23" ht="13.2" x14ac:dyDescent="0.25">
      <c r="A1028" s="124"/>
      <c r="B1028" s="65"/>
      <c r="C1028" s="66"/>
      <c r="D1028" s="66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</row>
    <row r="1029" spans="1:23" ht="13.2" x14ac:dyDescent="0.25">
      <c r="A1029" s="124"/>
      <c r="B1029" s="65"/>
      <c r="C1029" s="66"/>
      <c r="D1029" s="66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</row>
    <row r="1030" spans="1:23" ht="13.2" x14ac:dyDescent="0.25">
      <c r="A1030" s="124"/>
      <c r="B1030" s="65"/>
      <c r="C1030" s="66"/>
      <c r="D1030" s="66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</row>
    <row r="1031" spans="1:23" ht="13.2" x14ac:dyDescent="0.25">
      <c r="A1031" s="124"/>
      <c r="B1031" s="65"/>
      <c r="C1031" s="66"/>
      <c r="D1031" s="66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</row>
    <row r="1032" spans="1:23" ht="13.2" x14ac:dyDescent="0.25">
      <c r="A1032" s="124"/>
      <c r="B1032" s="65"/>
      <c r="C1032" s="66"/>
      <c r="D1032" s="66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</row>
    <row r="1033" spans="1:23" ht="13.2" x14ac:dyDescent="0.25">
      <c r="A1033" s="124"/>
      <c r="B1033" s="65"/>
      <c r="C1033" s="66"/>
      <c r="D1033" s="66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</row>
    <row r="1034" spans="1:23" ht="13.2" x14ac:dyDescent="0.25">
      <c r="A1034" s="124"/>
      <c r="B1034" s="65"/>
      <c r="C1034" s="66"/>
      <c r="D1034" s="66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</row>
    <row r="1035" spans="1:23" ht="13.2" x14ac:dyDescent="0.25">
      <c r="A1035" s="124"/>
      <c r="B1035" s="65"/>
      <c r="C1035" s="66"/>
      <c r="D1035" s="66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</row>
    <row r="1036" spans="1:23" ht="13.2" x14ac:dyDescent="0.25">
      <c r="A1036" s="124"/>
      <c r="B1036" s="65"/>
      <c r="C1036" s="66"/>
      <c r="D1036" s="66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</row>
    <row r="1037" spans="1:23" ht="13.2" x14ac:dyDescent="0.25">
      <c r="A1037" s="124"/>
      <c r="B1037" s="65"/>
      <c r="C1037" s="66"/>
      <c r="D1037" s="66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</row>
    <row r="1038" spans="1:23" ht="13.2" x14ac:dyDescent="0.25">
      <c r="A1038" s="124"/>
      <c r="B1038" s="65"/>
      <c r="C1038" s="66"/>
      <c r="D1038" s="66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</row>
    <row r="1039" spans="1:23" ht="13.2" x14ac:dyDescent="0.25">
      <c r="A1039" s="124"/>
      <c r="B1039" s="65"/>
      <c r="C1039" s="66"/>
      <c r="D1039" s="66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</row>
    <row r="1040" spans="1:23" ht="13.2" x14ac:dyDescent="0.25">
      <c r="A1040" s="124"/>
      <c r="B1040" s="65"/>
      <c r="C1040" s="66"/>
      <c r="D1040" s="66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</row>
    <row r="1041" spans="1:23" ht="13.2" x14ac:dyDescent="0.25">
      <c r="A1041" s="124"/>
      <c r="B1041" s="65"/>
      <c r="C1041" s="66"/>
      <c r="D1041" s="66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</row>
    <row r="1042" spans="1:23" ht="13.2" x14ac:dyDescent="0.25">
      <c r="A1042" s="124"/>
      <c r="B1042" s="65"/>
      <c r="C1042" s="66"/>
      <c r="D1042" s="66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</row>
    <row r="1043" spans="1:23" ht="13.2" x14ac:dyDescent="0.25">
      <c r="A1043" s="124"/>
      <c r="B1043" s="65"/>
      <c r="C1043" s="66"/>
      <c r="D1043" s="66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</row>
    <row r="1044" spans="1:23" ht="13.2" x14ac:dyDescent="0.25">
      <c r="A1044" s="124"/>
      <c r="B1044" s="65"/>
      <c r="C1044" s="66"/>
      <c r="D1044" s="66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</row>
    <row r="1045" spans="1:23" ht="13.2" x14ac:dyDescent="0.25">
      <c r="A1045" s="124"/>
      <c r="B1045" s="65"/>
      <c r="C1045" s="66"/>
      <c r="D1045" s="66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</row>
    <row r="1046" spans="1:23" ht="13.2" x14ac:dyDescent="0.25">
      <c r="A1046" s="124"/>
      <c r="B1046" s="65"/>
      <c r="C1046" s="66"/>
      <c r="D1046" s="66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</row>
    <row r="1047" spans="1:23" ht="13.2" x14ac:dyDescent="0.25">
      <c r="A1047" s="124"/>
      <c r="B1047" s="65"/>
      <c r="C1047" s="66"/>
      <c r="D1047" s="66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</row>
    <row r="1048" spans="1:23" ht="13.2" x14ac:dyDescent="0.25">
      <c r="A1048" s="124"/>
      <c r="B1048" s="65"/>
      <c r="C1048" s="66"/>
      <c r="D1048" s="66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</row>
    <row r="1049" spans="1:23" ht="13.2" x14ac:dyDescent="0.25">
      <c r="A1049" s="124"/>
      <c r="B1049" s="65"/>
      <c r="C1049" s="66"/>
      <c r="D1049" s="66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</row>
    <row r="1050" spans="1:23" ht="13.2" x14ac:dyDescent="0.25">
      <c r="A1050" s="124"/>
      <c r="B1050" s="65"/>
      <c r="C1050" s="66"/>
      <c r="D1050" s="66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</row>
    <row r="1051" spans="1:23" ht="13.2" x14ac:dyDescent="0.25">
      <c r="A1051" s="124"/>
      <c r="B1051" s="65"/>
      <c r="C1051" s="66"/>
      <c r="D1051" s="66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</row>
    <row r="1052" spans="1:23" ht="13.2" x14ac:dyDescent="0.25">
      <c r="A1052" s="124"/>
      <c r="B1052" s="65"/>
      <c r="C1052" s="66"/>
      <c r="D1052" s="66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</row>
    <row r="1053" spans="1:23" ht="13.2" x14ac:dyDescent="0.25">
      <c r="A1053" s="124"/>
      <c r="B1053" s="65"/>
      <c r="C1053" s="66"/>
      <c r="D1053" s="66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</row>
    <row r="1054" spans="1:23" ht="13.2" x14ac:dyDescent="0.25">
      <c r="A1054" s="124"/>
      <c r="B1054" s="65"/>
      <c r="C1054" s="66"/>
      <c r="D1054" s="66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</row>
    <row r="1055" spans="1:23" ht="13.2" x14ac:dyDescent="0.25">
      <c r="A1055" s="124"/>
      <c r="B1055" s="65"/>
      <c r="C1055" s="66"/>
      <c r="D1055" s="66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</row>
    <row r="1056" spans="1:23" ht="13.2" x14ac:dyDescent="0.25">
      <c r="A1056" s="124"/>
      <c r="B1056" s="65"/>
      <c r="C1056" s="66"/>
      <c r="D1056" s="66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</row>
    <row r="1057" spans="1:23" ht="13.2" x14ac:dyDescent="0.25">
      <c r="A1057" s="124"/>
      <c r="B1057" s="65"/>
      <c r="C1057" s="66"/>
      <c r="D1057" s="66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</row>
    <row r="1058" spans="1:23" ht="13.2" x14ac:dyDescent="0.25">
      <c r="A1058" s="124"/>
      <c r="B1058" s="65"/>
      <c r="C1058" s="66"/>
      <c r="D1058" s="66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</row>
    <row r="1059" spans="1:23" ht="13.2" x14ac:dyDescent="0.25">
      <c r="A1059" s="124"/>
      <c r="B1059" s="65"/>
      <c r="C1059" s="66"/>
      <c r="D1059" s="66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</row>
    <row r="1060" spans="1:23" ht="13.2" x14ac:dyDescent="0.25">
      <c r="A1060" s="124"/>
      <c r="B1060" s="65"/>
      <c r="C1060" s="66"/>
      <c r="D1060" s="66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</row>
    <row r="1061" spans="1:23" ht="13.2" x14ac:dyDescent="0.25">
      <c r="A1061" s="124"/>
      <c r="B1061" s="65"/>
      <c r="C1061" s="66"/>
      <c r="D1061" s="66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</row>
    <row r="1062" spans="1:23" ht="13.2" x14ac:dyDescent="0.25">
      <c r="A1062" s="124"/>
      <c r="B1062" s="65"/>
      <c r="C1062" s="66"/>
      <c r="D1062" s="66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</row>
    <row r="1063" spans="1:23" ht="13.2" x14ac:dyDescent="0.25">
      <c r="A1063" s="124"/>
      <c r="B1063" s="65"/>
      <c r="C1063" s="66"/>
      <c r="D1063" s="66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</row>
    <row r="1064" spans="1:23" ht="13.2" x14ac:dyDescent="0.25">
      <c r="A1064" s="124"/>
      <c r="B1064" s="65"/>
      <c r="C1064" s="66"/>
      <c r="D1064" s="66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</row>
    <row r="1065" spans="1:23" ht="13.2" x14ac:dyDescent="0.25">
      <c r="A1065" s="124"/>
      <c r="B1065" s="65"/>
      <c r="C1065" s="66"/>
      <c r="D1065" s="66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</row>
    <row r="1066" spans="1:23" ht="13.2" x14ac:dyDescent="0.25">
      <c r="A1066" s="124"/>
      <c r="B1066" s="65"/>
      <c r="C1066" s="66"/>
      <c r="D1066" s="66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</row>
    <row r="1067" spans="1:23" ht="13.2" x14ac:dyDescent="0.25">
      <c r="A1067" s="124"/>
      <c r="B1067" s="65"/>
      <c r="C1067" s="66"/>
      <c r="D1067" s="66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</row>
    <row r="1068" spans="1:23" ht="13.2" x14ac:dyDescent="0.25">
      <c r="A1068" s="124"/>
      <c r="B1068" s="65"/>
      <c r="C1068" s="66"/>
      <c r="D1068" s="66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</row>
    <row r="1069" spans="1:23" ht="13.2" x14ac:dyDescent="0.25">
      <c r="A1069" s="124"/>
      <c r="B1069" s="65"/>
      <c r="C1069" s="66"/>
      <c r="D1069" s="66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</row>
    <row r="1070" spans="1:23" ht="13.2" x14ac:dyDescent="0.25">
      <c r="A1070" s="124"/>
      <c r="B1070" s="65"/>
      <c r="C1070" s="66"/>
      <c r="D1070" s="66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</row>
    <row r="1071" spans="1:23" ht="13.2" x14ac:dyDescent="0.25">
      <c r="A1071" s="124"/>
      <c r="B1071" s="65"/>
      <c r="C1071" s="66"/>
      <c r="D1071" s="66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</row>
    <row r="1072" spans="1:23" ht="13.2" x14ac:dyDescent="0.25">
      <c r="A1072" s="124"/>
      <c r="B1072" s="65"/>
      <c r="C1072" s="66"/>
      <c r="D1072" s="66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</row>
    <row r="1073" spans="1:23" ht="13.2" x14ac:dyDescent="0.25">
      <c r="A1073" s="124"/>
      <c r="B1073" s="65"/>
      <c r="C1073" s="66"/>
      <c r="D1073" s="66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</row>
    <row r="1074" spans="1:23" ht="13.2" x14ac:dyDescent="0.25">
      <c r="A1074" s="124"/>
      <c r="B1074" s="65"/>
      <c r="C1074" s="66"/>
      <c r="D1074" s="66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</row>
    <row r="1075" spans="1:23" ht="13.2" x14ac:dyDescent="0.25">
      <c r="A1075" s="124"/>
      <c r="B1075" s="65"/>
      <c r="C1075" s="66"/>
      <c r="D1075" s="66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</row>
    <row r="1076" spans="1:23" ht="13.2" x14ac:dyDescent="0.25">
      <c r="A1076" s="124"/>
      <c r="B1076" s="65"/>
      <c r="C1076" s="66"/>
      <c r="D1076" s="66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</row>
    <row r="1077" spans="1:23" ht="13.2" x14ac:dyDescent="0.25">
      <c r="A1077" s="124"/>
      <c r="B1077" s="65"/>
      <c r="C1077" s="66"/>
      <c r="D1077" s="66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</row>
    <row r="1078" spans="1:23" ht="13.2" x14ac:dyDescent="0.25">
      <c r="A1078" s="124"/>
      <c r="B1078" s="65"/>
      <c r="C1078" s="66"/>
      <c r="D1078" s="66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</row>
    <row r="1079" spans="1:23" ht="13.2" x14ac:dyDescent="0.25">
      <c r="A1079" s="124"/>
      <c r="B1079" s="65"/>
      <c r="C1079" s="66"/>
      <c r="D1079" s="66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</row>
    <row r="1080" spans="1:23" ht="13.2" x14ac:dyDescent="0.25">
      <c r="A1080" s="124"/>
      <c r="B1080" s="65"/>
      <c r="C1080" s="66"/>
      <c r="D1080" s="66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</row>
    <row r="1081" spans="1:23" ht="13.2" x14ac:dyDescent="0.25">
      <c r="A1081" s="124"/>
      <c r="B1081" s="65"/>
      <c r="C1081" s="66"/>
      <c r="D1081" s="66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</row>
    <row r="1082" spans="1:23" ht="13.2" x14ac:dyDescent="0.25">
      <c r="A1082" s="124"/>
      <c r="B1082" s="65"/>
      <c r="C1082" s="66"/>
      <c r="D1082" s="66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</row>
    <row r="1083" spans="1:23" ht="13.2" x14ac:dyDescent="0.25">
      <c r="A1083" s="124"/>
      <c r="B1083" s="65"/>
      <c r="C1083" s="66"/>
      <c r="D1083" s="66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</row>
    <row r="1084" spans="1:23" ht="13.2" x14ac:dyDescent="0.25">
      <c r="A1084" s="124"/>
      <c r="B1084" s="65"/>
      <c r="C1084" s="66"/>
      <c r="D1084" s="66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</row>
    <row r="1085" spans="1:23" ht="13.2" x14ac:dyDescent="0.25">
      <c r="A1085" s="124"/>
      <c r="B1085" s="65"/>
      <c r="C1085" s="66"/>
      <c r="D1085" s="66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</row>
    <row r="1086" spans="1:23" ht="13.2" x14ac:dyDescent="0.25">
      <c r="A1086" s="124"/>
      <c r="B1086" s="65"/>
      <c r="C1086" s="66"/>
      <c r="D1086" s="66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</row>
    <row r="1087" spans="1:23" ht="13.2" x14ac:dyDescent="0.25">
      <c r="A1087" s="124"/>
      <c r="B1087" s="65"/>
      <c r="C1087" s="66"/>
      <c r="D1087" s="66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</row>
    <row r="1088" spans="1:23" ht="13.2" x14ac:dyDescent="0.25">
      <c r="A1088" s="124"/>
      <c r="B1088" s="65"/>
      <c r="C1088" s="66"/>
      <c r="D1088" s="66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</row>
    <row r="1089" spans="1:23" ht="13.2" x14ac:dyDescent="0.25">
      <c r="A1089" s="124"/>
      <c r="B1089" s="65"/>
      <c r="C1089" s="66"/>
      <c r="D1089" s="66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</row>
    <row r="1090" spans="1:23" ht="13.2" x14ac:dyDescent="0.25">
      <c r="A1090" s="124"/>
      <c r="B1090" s="65"/>
      <c r="C1090" s="66"/>
      <c r="D1090" s="66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</row>
    <row r="1091" spans="1:23" ht="13.2" x14ac:dyDescent="0.25">
      <c r="A1091" s="124"/>
      <c r="B1091" s="65"/>
      <c r="C1091" s="66"/>
      <c r="D1091" s="66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</row>
    <row r="1092" spans="1:23" ht="13.2" x14ac:dyDescent="0.25">
      <c r="A1092" s="124"/>
      <c r="B1092" s="65"/>
      <c r="C1092" s="66"/>
      <c r="D1092" s="66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</row>
    <row r="1093" spans="1:23" ht="13.2" x14ac:dyDescent="0.25">
      <c r="A1093" s="124"/>
      <c r="B1093" s="65"/>
      <c r="C1093" s="66"/>
      <c r="D1093" s="66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</row>
    <row r="1094" spans="1:23" ht="13.2" x14ac:dyDescent="0.25">
      <c r="A1094" s="124"/>
      <c r="B1094" s="65"/>
      <c r="C1094" s="66"/>
      <c r="D1094" s="66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</row>
    <row r="1095" spans="1:23" ht="13.2" x14ac:dyDescent="0.25">
      <c r="A1095" s="124"/>
      <c r="B1095" s="65"/>
      <c r="C1095" s="66"/>
      <c r="D1095" s="66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</row>
    <row r="1096" spans="1:23" ht="13.2" x14ac:dyDescent="0.25">
      <c r="A1096" s="124"/>
      <c r="B1096" s="65"/>
      <c r="C1096" s="66"/>
      <c r="D1096" s="66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</row>
    <row r="1097" spans="1:23" ht="13.2" x14ac:dyDescent="0.25">
      <c r="A1097" s="124"/>
      <c r="B1097" s="65"/>
      <c r="C1097" s="66"/>
      <c r="D1097" s="66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</row>
    <row r="1098" spans="1:23" ht="13.2" x14ac:dyDescent="0.25">
      <c r="A1098" s="124"/>
      <c r="B1098" s="65"/>
      <c r="C1098" s="66"/>
      <c r="D1098" s="66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</row>
    <row r="1099" spans="1:23" ht="13.2" x14ac:dyDescent="0.25">
      <c r="A1099" s="124"/>
      <c r="B1099" s="65"/>
      <c r="C1099" s="66"/>
      <c r="D1099" s="66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</row>
    <row r="1100" spans="1:23" ht="13.2" x14ac:dyDescent="0.25">
      <c r="A1100" s="124"/>
      <c r="B1100" s="65"/>
      <c r="C1100" s="66"/>
      <c r="D1100" s="66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</row>
    <row r="1101" spans="1:23" ht="13.2" x14ac:dyDescent="0.25">
      <c r="A1101" s="124"/>
      <c r="B1101" s="65"/>
      <c r="C1101" s="66"/>
      <c r="D1101" s="66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</row>
    <row r="1102" spans="1:23" ht="13.2" x14ac:dyDescent="0.25">
      <c r="A1102" s="124"/>
      <c r="B1102" s="65"/>
      <c r="C1102" s="66"/>
      <c r="D1102" s="66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</row>
    <row r="1103" spans="1:23" ht="13.2" x14ac:dyDescent="0.25">
      <c r="A1103" s="124"/>
      <c r="B1103" s="65"/>
      <c r="C1103" s="66"/>
      <c r="D1103" s="66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</row>
    <row r="1104" spans="1:23" ht="13.2" x14ac:dyDescent="0.25">
      <c r="A1104" s="124"/>
      <c r="B1104" s="65"/>
      <c r="C1104" s="66"/>
      <c r="D1104" s="66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</row>
    <row r="1105" spans="1:23" ht="13.2" x14ac:dyDescent="0.25">
      <c r="A1105" s="124"/>
      <c r="B1105" s="65"/>
      <c r="C1105" s="66"/>
      <c r="D1105" s="66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</row>
    <row r="1106" spans="1:23" ht="13.2" x14ac:dyDescent="0.25">
      <c r="A1106" s="124"/>
      <c r="B1106" s="65"/>
      <c r="C1106" s="66"/>
      <c r="D1106" s="66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</row>
    <row r="1107" spans="1:23" ht="13.2" x14ac:dyDescent="0.25">
      <c r="A1107" s="124"/>
      <c r="B1107" s="65"/>
      <c r="C1107" s="66"/>
      <c r="D1107" s="66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</row>
    <row r="1108" spans="1:23" ht="13.2" x14ac:dyDescent="0.25">
      <c r="A1108" s="124"/>
      <c r="B1108" s="65"/>
      <c r="C1108" s="66"/>
      <c r="D1108" s="66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</row>
    <row r="1109" spans="1:23" ht="13.2" x14ac:dyDescent="0.25">
      <c r="A1109" s="124"/>
      <c r="B1109" s="65"/>
      <c r="C1109" s="66"/>
      <c r="D1109" s="66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</row>
    <row r="1110" spans="1:23" ht="13.2" x14ac:dyDescent="0.25">
      <c r="A1110" s="124"/>
      <c r="B1110" s="65"/>
      <c r="C1110" s="66"/>
      <c r="D1110" s="66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</row>
    <row r="1111" spans="1:23" ht="13.2" x14ac:dyDescent="0.25">
      <c r="A1111" s="124"/>
      <c r="B1111" s="65"/>
      <c r="C1111" s="66"/>
      <c r="D1111" s="66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</row>
    <row r="1112" spans="1:23" ht="13.2" x14ac:dyDescent="0.25">
      <c r="A1112" s="124"/>
      <c r="B1112" s="65"/>
      <c r="C1112" s="66"/>
      <c r="D1112" s="66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</row>
    <row r="1113" spans="1:23" ht="13.2" x14ac:dyDescent="0.25">
      <c r="A1113" s="124"/>
      <c r="B1113" s="65"/>
      <c r="C1113" s="66"/>
      <c r="D1113" s="66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</row>
    <row r="1114" spans="1:23" ht="13.2" x14ac:dyDescent="0.25">
      <c r="A1114" s="124"/>
      <c r="B1114" s="65"/>
      <c r="C1114" s="66"/>
      <c r="D1114" s="66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</row>
    <row r="1115" spans="1:23" ht="13.2" x14ac:dyDescent="0.25">
      <c r="A1115" s="124"/>
      <c r="B1115" s="65"/>
      <c r="C1115" s="66"/>
      <c r="D1115" s="66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</row>
    <row r="1116" spans="1:23" ht="13.2" x14ac:dyDescent="0.25">
      <c r="A1116" s="124"/>
      <c r="B1116" s="65"/>
      <c r="C1116" s="66"/>
      <c r="D1116" s="66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</row>
    <row r="1117" spans="1:23" ht="13.2" x14ac:dyDescent="0.25">
      <c r="A1117" s="124"/>
      <c r="B1117" s="65"/>
      <c r="C1117" s="66"/>
      <c r="D1117" s="66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</row>
    <row r="1118" spans="1:23" ht="13.2" x14ac:dyDescent="0.25">
      <c r="A1118" s="124"/>
      <c r="B1118" s="65"/>
      <c r="C1118" s="66"/>
      <c r="D1118" s="66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</row>
    <row r="1119" spans="1:23" ht="13.2" x14ac:dyDescent="0.25">
      <c r="A1119" s="124"/>
      <c r="B1119" s="65"/>
      <c r="C1119" s="66"/>
      <c r="D1119" s="66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</row>
    <row r="1120" spans="1:23" ht="13.2" x14ac:dyDescent="0.25">
      <c r="A1120" s="124"/>
      <c r="B1120" s="65"/>
      <c r="C1120" s="66"/>
      <c r="D1120" s="66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</row>
    <row r="1121" spans="1:23" ht="13.2" x14ac:dyDescent="0.25">
      <c r="A1121" s="124"/>
      <c r="B1121" s="65"/>
      <c r="C1121" s="66"/>
      <c r="D1121" s="66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</row>
    <row r="1122" spans="1:23" ht="13.2" x14ac:dyDescent="0.25">
      <c r="A1122" s="124"/>
      <c r="B1122" s="65"/>
      <c r="C1122" s="66"/>
      <c r="D1122" s="66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</row>
    <row r="1123" spans="1:23" ht="13.2" x14ac:dyDescent="0.25">
      <c r="A1123" s="124"/>
      <c r="B1123" s="65"/>
      <c r="C1123" s="66"/>
      <c r="D1123" s="66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</row>
    <row r="1124" spans="1:23" ht="13.2" x14ac:dyDescent="0.25">
      <c r="A1124" s="124"/>
      <c r="B1124" s="65"/>
      <c r="C1124" s="66"/>
      <c r="D1124" s="66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</row>
    <row r="1125" spans="1:23" ht="13.2" x14ac:dyDescent="0.25">
      <c r="A1125" s="124"/>
      <c r="B1125" s="65"/>
      <c r="C1125" s="66"/>
      <c r="D1125" s="66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</row>
    <row r="1126" spans="1:23" ht="13.2" x14ac:dyDescent="0.25">
      <c r="A1126" s="124"/>
      <c r="B1126" s="65"/>
      <c r="C1126" s="66"/>
      <c r="D1126" s="66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</row>
    <row r="1127" spans="1:23" ht="13.2" x14ac:dyDescent="0.25">
      <c r="A1127" s="124"/>
      <c r="B1127" s="65"/>
      <c r="C1127" s="66"/>
      <c r="D1127" s="66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</row>
    <row r="1128" spans="1:23" ht="13.2" x14ac:dyDescent="0.25">
      <c r="A1128" s="124"/>
      <c r="B1128" s="65"/>
      <c r="C1128" s="66"/>
      <c r="D1128" s="66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</row>
    <row r="1129" spans="1:23" ht="13.2" x14ac:dyDescent="0.25">
      <c r="A1129" s="124"/>
      <c r="B1129" s="65"/>
      <c r="C1129" s="66"/>
      <c r="D1129" s="66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</row>
    <row r="1130" spans="1:23" ht="13.2" x14ac:dyDescent="0.25">
      <c r="A1130" s="124"/>
      <c r="B1130" s="65"/>
      <c r="C1130" s="66"/>
      <c r="D1130" s="66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</row>
    <row r="1131" spans="1:23" ht="13.2" x14ac:dyDescent="0.25">
      <c r="A1131" s="124"/>
      <c r="B1131" s="65"/>
      <c r="C1131" s="66"/>
      <c r="D1131" s="66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</row>
    <row r="1132" spans="1:23" ht="13.2" x14ac:dyDescent="0.25">
      <c r="A1132" s="124"/>
      <c r="B1132" s="65"/>
      <c r="C1132" s="66"/>
      <c r="D1132" s="66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</row>
    <row r="1133" spans="1:23" ht="13.2" x14ac:dyDescent="0.25">
      <c r="A1133" s="124"/>
      <c r="B1133" s="65"/>
      <c r="C1133" s="66"/>
      <c r="D1133" s="66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</row>
    <row r="1134" spans="1:23" ht="13.2" x14ac:dyDescent="0.25">
      <c r="A1134" s="124"/>
      <c r="B1134" s="65"/>
      <c r="C1134" s="66"/>
      <c r="D1134" s="66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</row>
    <row r="1135" spans="1:23" ht="13.2" x14ac:dyDescent="0.25">
      <c r="A1135" s="124"/>
      <c r="B1135" s="65"/>
      <c r="C1135" s="66"/>
      <c r="D1135" s="66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</row>
    <row r="1136" spans="1:23" ht="13.2" x14ac:dyDescent="0.25">
      <c r="A1136" s="124"/>
      <c r="B1136" s="65"/>
      <c r="C1136" s="66"/>
      <c r="D1136" s="66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</row>
    <row r="1137" spans="1:23" ht="13.2" x14ac:dyDescent="0.25">
      <c r="A1137" s="124"/>
      <c r="B1137" s="65"/>
      <c r="C1137" s="66"/>
      <c r="D1137" s="66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</row>
    <row r="1138" spans="1:23" ht="13.2" x14ac:dyDescent="0.25">
      <c r="A1138" s="124"/>
      <c r="B1138" s="65"/>
      <c r="C1138" s="66"/>
      <c r="D1138" s="66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</row>
    <row r="1139" spans="1:23" ht="13.2" x14ac:dyDescent="0.25">
      <c r="A1139" s="124"/>
      <c r="B1139" s="65"/>
      <c r="C1139" s="66"/>
      <c r="D1139" s="66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</row>
    <row r="1140" spans="1:23" ht="13.2" x14ac:dyDescent="0.25">
      <c r="A1140" s="124"/>
      <c r="B1140" s="65"/>
      <c r="C1140" s="66"/>
      <c r="D1140" s="66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</row>
    <row r="1141" spans="1:23" ht="13.2" x14ac:dyDescent="0.25">
      <c r="A1141" s="124"/>
      <c r="B1141" s="65"/>
      <c r="C1141" s="66"/>
      <c r="D1141" s="66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</row>
    <row r="1142" spans="1:23" ht="13.2" x14ac:dyDescent="0.25">
      <c r="A1142" s="124"/>
      <c r="B1142" s="65"/>
      <c r="C1142" s="66"/>
      <c r="D1142" s="66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</row>
    <row r="1143" spans="1:23" ht="13.2" x14ac:dyDescent="0.25">
      <c r="A1143" s="124"/>
      <c r="B1143" s="65"/>
      <c r="C1143" s="66"/>
      <c r="D1143" s="66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</row>
    <row r="1144" spans="1:23" ht="13.2" x14ac:dyDescent="0.25">
      <c r="A1144" s="124"/>
      <c r="B1144" s="65"/>
      <c r="C1144" s="66"/>
      <c r="D1144" s="66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</row>
    <row r="1145" spans="1:23" ht="13.2" x14ac:dyDescent="0.25">
      <c r="A1145" s="124"/>
      <c r="B1145" s="65"/>
      <c r="C1145" s="66"/>
      <c r="D1145" s="66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</row>
    <row r="1146" spans="1:23" ht="13.2" x14ac:dyDescent="0.25">
      <c r="A1146" s="124"/>
      <c r="B1146" s="65"/>
      <c r="C1146" s="66"/>
      <c r="D1146" s="66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</row>
    <row r="1147" spans="1:23" ht="13.2" x14ac:dyDescent="0.25">
      <c r="A1147" s="124"/>
      <c r="B1147" s="65"/>
      <c r="C1147" s="66"/>
      <c r="D1147" s="66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</row>
    <row r="1148" spans="1:23" ht="13.2" x14ac:dyDescent="0.25">
      <c r="A1148" s="124"/>
      <c r="B1148" s="65"/>
      <c r="C1148" s="66"/>
      <c r="D1148" s="66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</row>
    <row r="1149" spans="1:23" ht="13.2" x14ac:dyDescent="0.25">
      <c r="A1149" s="124"/>
      <c r="B1149" s="65"/>
      <c r="C1149" s="66"/>
      <c r="D1149" s="66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</row>
    <row r="1150" spans="1:23" ht="13.2" x14ac:dyDescent="0.25">
      <c r="A1150" s="124"/>
      <c r="B1150" s="65"/>
      <c r="C1150" s="66"/>
      <c r="D1150" s="66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</row>
    <row r="1151" spans="1:23" ht="13.2" x14ac:dyDescent="0.25">
      <c r="A1151" s="124"/>
      <c r="B1151" s="65"/>
      <c r="C1151" s="66"/>
      <c r="D1151" s="66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</row>
    <row r="1152" spans="1:23" ht="13.2" x14ac:dyDescent="0.25">
      <c r="A1152" s="124"/>
      <c r="B1152" s="65"/>
      <c r="C1152" s="66"/>
      <c r="D1152" s="66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</row>
    <row r="1153" spans="1:23" ht="13.2" x14ac:dyDescent="0.25">
      <c r="A1153" s="124"/>
      <c r="B1153" s="65"/>
      <c r="C1153" s="66"/>
      <c r="D1153" s="66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</row>
    <row r="1154" spans="1:23" ht="13.2" x14ac:dyDescent="0.25">
      <c r="A1154" s="124"/>
      <c r="B1154" s="65"/>
      <c r="C1154" s="66"/>
      <c r="D1154" s="66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</row>
    <row r="1155" spans="1:23" ht="13.2" x14ac:dyDescent="0.25">
      <c r="A1155" s="124"/>
      <c r="B1155" s="65"/>
      <c r="C1155" s="66"/>
      <c r="D1155" s="66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</row>
    <row r="1156" spans="1:23" ht="13.2" x14ac:dyDescent="0.25">
      <c r="A1156" s="124"/>
      <c r="B1156" s="65"/>
      <c r="C1156" s="66"/>
      <c r="D1156" s="66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</row>
    <row r="1157" spans="1:23" ht="13.2" x14ac:dyDescent="0.25">
      <c r="A1157" s="124"/>
      <c r="B1157" s="65"/>
      <c r="C1157" s="66"/>
      <c r="D1157" s="66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</row>
    <row r="1158" spans="1:23" ht="13.2" x14ac:dyDescent="0.25">
      <c r="A1158" s="124"/>
      <c r="B1158" s="65"/>
      <c r="C1158" s="66"/>
      <c r="D1158" s="66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</row>
    <row r="1159" spans="1:23" ht="13.2" x14ac:dyDescent="0.25">
      <c r="A1159" s="124"/>
      <c r="B1159" s="65"/>
      <c r="C1159" s="66"/>
      <c r="D1159" s="66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</row>
    <row r="1160" spans="1:23" ht="13.2" x14ac:dyDescent="0.25">
      <c r="A1160" s="124"/>
      <c r="B1160" s="65"/>
      <c r="C1160" s="66"/>
      <c r="D1160" s="66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</row>
    <row r="1161" spans="1:23" ht="13.2" x14ac:dyDescent="0.25">
      <c r="A1161" s="124"/>
      <c r="B1161" s="65"/>
      <c r="C1161" s="66"/>
      <c r="D1161" s="66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</row>
    <row r="1162" spans="1:23" ht="13.2" x14ac:dyDescent="0.25">
      <c r="A1162" s="124"/>
      <c r="B1162" s="65"/>
      <c r="C1162" s="66"/>
      <c r="D1162" s="66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</row>
    <row r="1163" spans="1:23" ht="13.2" x14ac:dyDescent="0.25">
      <c r="A1163" s="124"/>
      <c r="B1163" s="65"/>
      <c r="C1163" s="66"/>
      <c r="D1163" s="66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</row>
    <row r="1164" spans="1:23" ht="13.2" x14ac:dyDescent="0.25">
      <c r="A1164" s="124"/>
      <c r="B1164" s="65"/>
      <c r="C1164" s="66"/>
      <c r="D1164" s="66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</row>
    <row r="1165" spans="1:23" ht="13.2" x14ac:dyDescent="0.25">
      <c r="A1165" s="124"/>
      <c r="B1165" s="65"/>
      <c r="C1165" s="66"/>
      <c r="D1165" s="66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</row>
    <row r="1166" spans="1:23" ht="13.2" x14ac:dyDescent="0.25">
      <c r="A1166" s="124"/>
      <c r="B1166" s="65"/>
      <c r="C1166" s="66"/>
      <c r="D1166" s="66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</row>
    <row r="1167" spans="1:23" ht="13.2" x14ac:dyDescent="0.25">
      <c r="A1167" s="124"/>
      <c r="B1167" s="65"/>
      <c r="C1167" s="66"/>
      <c r="D1167" s="66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</row>
    <row r="1168" spans="1:23" ht="13.2" x14ac:dyDescent="0.25">
      <c r="A1168" s="124"/>
      <c r="B1168" s="65"/>
      <c r="C1168" s="66"/>
      <c r="D1168" s="66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</row>
    <row r="1169" spans="1:23" ht="13.2" x14ac:dyDescent="0.25">
      <c r="A1169" s="124"/>
      <c r="B1169" s="65"/>
      <c r="C1169" s="66"/>
      <c r="D1169" s="66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</row>
    <row r="1170" spans="1:23" ht="13.2" x14ac:dyDescent="0.25">
      <c r="A1170" s="124"/>
      <c r="B1170" s="65"/>
      <c r="C1170" s="66"/>
      <c r="D1170" s="66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</row>
    <row r="1171" spans="1:23" ht="13.2" x14ac:dyDescent="0.25">
      <c r="A1171" s="124"/>
      <c r="B1171" s="65"/>
      <c r="C1171" s="66"/>
      <c r="D1171" s="66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</row>
    <row r="1172" spans="1:23" ht="13.2" x14ac:dyDescent="0.25">
      <c r="A1172" s="124"/>
      <c r="B1172" s="65"/>
      <c r="C1172" s="66"/>
      <c r="D1172" s="66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</row>
    <row r="1173" spans="1:23" ht="13.2" x14ac:dyDescent="0.25">
      <c r="A1173" s="124"/>
      <c r="B1173" s="65"/>
      <c r="C1173" s="66"/>
      <c r="D1173" s="66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</row>
    <row r="1174" spans="1:23" ht="13.2" x14ac:dyDescent="0.25">
      <c r="A1174" s="124"/>
      <c r="B1174" s="65"/>
      <c r="C1174" s="66"/>
      <c r="D1174" s="66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</row>
    <row r="1175" spans="1:23" ht="13.2" x14ac:dyDescent="0.25">
      <c r="A1175" s="124"/>
      <c r="B1175" s="65"/>
      <c r="C1175" s="66"/>
      <c r="D1175" s="66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</row>
    <row r="1176" spans="1:23" ht="13.2" x14ac:dyDescent="0.25">
      <c r="A1176" s="124"/>
      <c r="B1176" s="65"/>
      <c r="C1176" s="66"/>
      <c r="D1176" s="66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</row>
    <row r="1177" spans="1:23" ht="13.2" x14ac:dyDescent="0.25">
      <c r="A1177" s="124"/>
      <c r="B1177" s="65"/>
      <c r="C1177" s="66"/>
      <c r="D1177" s="66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</row>
    <row r="1178" spans="1:23" ht="13.2" x14ac:dyDescent="0.25">
      <c r="A1178" s="124"/>
      <c r="B1178" s="65"/>
      <c r="C1178" s="66"/>
      <c r="D1178" s="66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</row>
    <row r="1179" spans="1:23" ht="13.2" x14ac:dyDescent="0.25">
      <c r="A1179" s="124"/>
      <c r="B1179" s="65"/>
      <c r="C1179" s="66"/>
      <c r="D1179" s="66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</row>
    <row r="1180" spans="1:23" ht="13.2" x14ac:dyDescent="0.25">
      <c r="A1180" s="124"/>
      <c r="B1180" s="65"/>
      <c r="C1180" s="66"/>
      <c r="D1180" s="66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</row>
    <row r="1181" spans="1:23" ht="13.2" x14ac:dyDescent="0.25">
      <c r="A1181" s="124"/>
      <c r="B1181" s="65"/>
      <c r="C1181" s="66"/>
      <c r="D1181" s="66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</row>
    <row r="1182" spans="1:23" ht="13.2" x14ac:dyDescent="0.25">
      <c r="A1182" s="124"/>
      <c r="B1182" s="65"/>
      <c r="C1182" s="66"/>
      <c r="D1182" s="66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</row>
    <row r="1183" spans="1:23" ht="13.2" x14ac:dyDescent="0.25">
      <c r="A1183" s="124"/>
      <c r="B1183" s="65"/>
      <c r="C1183" s="66"/>
      <c r="D1183" s="66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</row>
    <row r="1184" spans="1:23" ht="13.2" x14ac:dyDescent="0.25">
      <c r="A1184" s="124"/>
      <c r="B1184" s="65"/>
      <c r="C1184" s="66"/>
      <c r="D1184" s="66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</row>
    <row r="1185" spans="1:23" ht="13.2" x14ac:dyDescent="0.25">
      <c r="A1185" s="124"/>
      <c r="B1185" s="65"/>
      <c r="C1185" s="66"/>
      <c r="D1185" s="66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</row>
    <row r="1186" spans="1:23" ht="13.2" x14ac:dyDescent="0.25">
      <c r="A1186" s="124"/>
      <c r="B1186" s="65"/>
      <c r="C1186" s="66"/>
      <c r="D1186" s="66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</row>
    <row r="1187" spans="1:23" ht="13.2" x14ac:dyDescent="0.25">
      <c r="A1187" s="124"/>
      <c r="B1187" s="65"/>
      <c r="C1187" s="66"/>
      <c r="D1187" s="66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</row>
    <row r="1188" spans="1:23" ht="13.2" x14ac:dyDescent="0.25">
      <c r="A1188" s="124"/>
      <c r="B1188" s="65"/>
      <c r="C1188" s="66"/>
      <c r="D1188" s="66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</row>
    <row r="1189" spans="1:23" ht="13.2" x14ac:dyDescent="0.25">
      <c r="A1189" s="124"/>
      <c r="B1189" s="65"/>
      <c r="C1189" s="66"/>
      <c r="D1189" s="66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</row>
    <row r="1190" spans="1:23" ht="13.2" x14ac:dyDescent="0.25">
      <c r="A1190" s="124"/>
      <c r="B1190" s="65"/>
      <c r="C1190" s="66"/>
      <c r="D1190" s="66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</row>
    <row r="1191" spans="1:23" ht="13.2" x14ac:dyDescent="0.25">
      <c r="A1191" s="124"/>
      <c r="B1191" s="65"/>
      <c r="C1191" s="66"/>
      <c r="D1191" s="66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</row>
    <row r="1192" spans="1:23" ht="13.2" x14ac:dyDescent="0.25">
      <c r="A1192" s="124"/>
      <c r="B1192" s="65"/>
      <c r="C1192" s="66"/>
      <c r="D1192" s="66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</row>
    <row r="1193" spans="1:23" ht="13.2" x14ac:dyDescent="0.25">
      <c r="A1193" s="124"/>
      <c r="B1193" s="65"/>
      <c r="C1193" s="66"/>
      <c r="D1193" s="66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</row>
    <row r="1194" spans="1:23" ht="13.2" x14ac:dyDescent="0.25">
      <c r="A1194" s="124"/>
      <c r="B1194" s="65"/>
      <c r="C1194" s="66"/>
      <c r="D1194" s="66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</row>
    <row r="1195" spans="1:23" ht="13.2" x14ac:dyDescent="0.25">
      <c r="A1195" s="124"/>
      <c r="B1195" s="65"/>
      <c r="C1195" s="66"/>
      <c r="D1195" s="66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</row>
    <row r="1196" spans="1:23" ht="13.2" x14ac:dyDescent="0.25">
      <c r="A1196" s="124"/>
      <c r="B1196" s="65"/>
      <c r="C1196" s="66"/>
      <c r="D1196" s="66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</row>
    <row r="1197" spans="1:23" ht="13.2" x14ac:dyDescent="0.25">
      <c r="A1197" s="124"/>
      <c r="B1197" s="65"/>
      <c r="C1197" s="66"/>
      <c r="D1197" s="66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spans="1:23" ht="13.2" x14ac:dyDescent="0.25">
      <c r="A1198" s="124"/>
      <c r="B1198" s="65"/>
      <c r="C1198" s="66"/>
      <c r="D1198" s="66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</row>
    <row r="1199" spans="1:23" ht="13.2" x14ac:dyDescent="0.25">
      <c r="A1199" s="124"/>
      <c r="B1199" s="65"/>
      <c r="C1199" s="66"/>
      <c r="D1199" s="66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</row>
    <row r="1200" spans="1:23" ht="13.2" x14ac:dyDescent="0.25">
      <c r="A1200" s="124"/>
      <c r="B1200" s="65"/>
      <c r="C1200" s="66"/>
      <c r="D1200" s="66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</row>
    <row r="1201" spans="1:23" ht="13.2" x14ac:dyDescent="0.25">
      <c r="A1201" s="124"/>
      <c r="B1201" s="65"/>
      <c r="C1201" s="66"/>
      <c r="D1201" s="66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</row>
    <row r="1202" spans="1:23" ht="13.2" x14ac:dyDescent="0.25">
      <c r="A1202" s="124"/>
      <c r="B1202" s="65"/>
      <c r="C1202" s="66"/>
      <c r="D1202" s="66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</row>
    <row r="1203" spans="1:23" ht="13.2" x14ac:dyDescent="0.25">
      <c r="A1203" s="124"/>
      <c r="B1203" s="65"/>
      <c r="C1203" s="66"/>
      <c r="D1203" s="66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</row>
    <row r="1204" spans="1:23" ht="13.2" x14ac:dyDescent="0.25">
      <c r="A1204" s="124"/>
      <c r="B1204" s="65"/>
      <c r="C1204" s="66"/>
      <c r="D1204" s="66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</row>
    <row r="1205" spans="1:23" ht="13.2" x14ac:dyDescent="0.25">
      <c r="A1205" s="124"/>
      <c r="B1205" s="65"/>
      <c r="C1205" s="66"/>
      <c r="D1205" s="66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</row>
    <row r="1206" spans="1:23" ht="13.2" x14ac:dyDescent="0.25">
      <c r="A1206" s="124"/>
      <c r="B1206" s="65"/>
      <c r="C1206" s="66"/>
      <c r="D1206" s="66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</row>
    <row r="1207" spans="1:23" ht="13.2" x14ac:dyDescent="0.25">
      <c r="A1207" s="124"/>
      <c r="B1207" s="65"/>
      <c r="C1207" s="66"/>
      <c r="D1207" s="66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</row>
    <row r="1208" spans="1:23" ht="13.2" x14ac:dyDescent="0.25">
      <c r="A1208" s="124"/>
      <c r="B1208" s="65"/>
      <c r="C1208" s="66"/>
      <c r="D1208" s="66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</row>
    <row r="1209" spans="1:23" ht="13.2" x14ac:dyDescent="0.25">
      <c r="A1209" s="124"/>
      <c r="B1209" s="65"/>
      <c r="C1209" s="66"/>
      <c r="D1209" s="66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</row>
    <row r="1210" spans="1:23" ht="13.2" x14ac:dyDescent="0.25">
      <c r="A1210" s="124"/>
      <c r="B1210" s="65"/>
      <c r="C1210" s="66"/>
      <c r="D1210" s="66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</row>
    <row r="1211" spans="1:23" ht="13.2" x14ac:dyDescent="0.25">
      <c r="A1211" s="124"/>
      <c r="B1211" s="65"/>
      <c r="C1211" s="66"/>
      <c r="D1211" s="66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</row>
    <row r="1212" spans="1:23" ht="13.2" x14ac:dyDescent="0.25">
      <c r="A1212" s="124"/>
      <c r="B1212" s="65"/>
      <c r="C1212" s="66"/>
      <c r="D1212" s="66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</row>
    <row r="1213" spans="1:23" ht="13.2" x14ac:dyDescent="0.25">
      <c r="A1213" s="124"/>
      <c r="B1213" s="65"/>
      <c r="C1213" s="66"/>
      <c r="D1213" s="66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</row>
    <row r="1214" spans="1:23" ht="13.2" x14ac:dyDescent="0.25">
      <c r="A1214" s="124"/>
      <c r="B1214" s="65"/>
      <c r="C1214" s="66"/>
      <c r="D1214" s="66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</row>
    <row r="1215" spans="1:23" ht="13.2" x14ac:dyDescent="0.25">
      <c r="A1215" s="124"/>
      <c r="B1215" s="65"/>
      <c r="C1215" s="66"/>
      <c r="D1215" s="66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</row>
    <row r="1216" spans="1:23" ht="13.2" x14ac:dyDescent="0.25">
      <c r="A1216" s="124"/>
      <c r="B1216" s="65"/>
      <c r="C1216" s="66"/>
      <c r="D1216" s="66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</row>
    <row r="1217" spans="1:23" ht="13.2" x14ac:dyDescent="0.25">
      <c r="A1217" s="124"/>
      <c r="B1217" s="65"/>
      <c r="C1217" s="66"/>
      <c r="D1217" s="66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</row>
    <row r="1218" spans="1:23" ht="13.2" x14ac:dyDescent="0.25">
      <c r="A1218" s="124"/>
      <c r="B1218" s="65"/>
      <c r="C1218" s="66"/>
      <c r="D1218" s="66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</row>
    <row r="1219" spans="1:23" ht="13.2" x14ac:dyDescent="0.25">
      <c r="A1219" s="124"/>
      <c r="B1219" s="65"/>
      <c r="C1219" s="66"/>
      <c r="D1219" s="66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</row>
    <row r="1220" spans="1:23" ht="13.2" x14ac:dyDescent="0.25">
      <c r="A1220" s="124"/>
      <c r="B1220" s="65"/>
      <c r="C1220" s="66"/>
      <c r="D1220" s="66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</row>
    <row r="1221" spans="1:23" ht="13.2" x14ac:dyDescent="0.25">
      <c r="A1221" s="124"/>
      <c r="B1221" s="65"/>
      <c r="C1221" s="66"/>
      <c r="D1221" s="66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</row>
    <row r="1222" spans="1:23" ht="13.2" x14ac:dyDescent="0.25">
      <c r="A1222" s="124"/>
      <c r="B1222" s="65"/>
      <c r="C1222" s="66"/>
      <c r="D1222" s="66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</row>
    <row r="1223" spans="1:23" ht="13.2" x14ac:dyDescent="0.25">
      <c r="A1223" s="124"/>
      <c r="B1223" s="65"/>
      <c r="C1223" s="66"/>
      <c r="D1223" s="66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</row>
    <row r="1224" spans="1:23" ht="13.2" x14ac:dyDescent="0.25">
      <c r="A1224" s="124"/>
      <c r="B1224" s="65"/>
      <c r="C1224" s="66"/>
      <c r="D1224" s="66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</row>
    <row r="1225" spans="1:23" ht="13.2" x14ac:dyDescent="0.25">
      <c r="A1225" s="124"/>
      <c r="B1225" s="65"/>
      <c r="C1225" s="66"/>
      <c r="D1225" s="66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</row>
    <row r="1226" spans="1:23" ht="13.2" x14ac:dyDescent="0.25">
      <c r="A1226" s="124"/>
      <c r="B1226" s="65"/>
      <c r="C1226" s="66"/>
      <c r="D1226" s="66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</row>
    <row r="1227" spans="1:23" ht="13.2" x14ac:dyDescent="0.25">
      <c r="A1227" s="124"/>
      <c r="B1227" s="65"/>
      <c r="C1227" s="66"/>
      <c r="D1227" s="66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</row>
    <row r="1228" spans="1:23" ht="13.2" x14ac:dyDescent="0.25">
      <c r="A1228" s="124"/>
      <c r="B1228" s="65"/>
      <c r="C1228" s="66"/>
      <c r="D1228" s="66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</row>
    <row r="1229" spans="1:23" ht="13.2" x14ac:dyDescent="0.25">
      <c r="A1229" s="124"/>
      <c r="B1229" s="65"/>
      <c r="C1229" s="66"/>
      <c r="D1229" s="66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</row>
    <row r="1230" spans="1:23" ht="13.2" x14ac:dyDescent="0.25">
      <c r="A1230" s="124"/>
      <c r="B1230" s="65"/>
      <c r="C1230" s="66"/>
      <c r="D1230" s="66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</row>
    <row r="1231" spans="1:23" ht="13.2" x14ac:dyDescent="0.25">
      <c r="A1231" s="124"/>
      <c r="B1231" s="65"/>
      <c r="C1231" s="66"/>
      <c r="D1231" s="66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</row>
    <row r="1232" spans="1:23" ht="13.2" x14ac:dyDescent="0.25">
      <c r="A1232" s="124"/>
      <c r="B1232" s="65"/>
      <c r="C1232" s="66"/>
      <c r="D1232" s="66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spans="1:23" ht="13.2" x14ac:dyDescent="0.25">
      <c r="A1233" s="124"/>
      <c r="B1233" s="65"/>
      <c r="C1233" s="66"/>
      <c r="D1233" s="66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</row>
    <row r="1234" spans="1:23" ht="13.2" x14ac:dyDescent="0.25">
      <c r="A1234" s="124"/>
      <c r="B1234" s="65"/>
      <c r="C1234" s="66"/>
      <c r="D1234" s="66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</row>
    <row r="1235" spans="1:23" ht="13.2" x14ac:dyDescent="0.25">
      <c r="A1235" s="124"/>
      <c r="B1235" s="65"/>
      <c r="C1235" s="66"/>
      <c r="D1235" s="66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</row>
    <row r="1236" spans="1:23" ht="13.2" x14ac:dyDescent="0.25">
      <c r="A1236" s="124"/>
      <c r="B1236" s="65"/>
      <c r="C1236" s="66"/>
      <c r="D1236" s="66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</row>
    <row r="1237" spans="1:23" ht="13.2" x14ac:dyDescent="0.25">
      <c r="A1237" s="124"/>
      <c r="B1237" s="65"/>
      <c r="C1237" s="66"/>
      <c r="D1237" s="66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</row>
    <row r="1238" spans="1:23" ht="13.2" x14ac:dyDescent="0.25">
      <c r="A1238" s="124"/>
      <c r="B1238" s="65"/>
      <c r="C1238" s="66"/>
      <c r="D1238" s="66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</row>
    <row r="1239" spans="1:23" ht="13.2" x14ac:dyDescent="0.25">
      <c r="A1239" s="124"/>
      <c r="B1239" s="65"/>
      <c r="C1239" s="66"/>
      <c r="D1239" s="66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</row>
    <row r="1240" spans="1:23" ht="13.2" x14ac:dyDescent="0.25">
      <c r="A1240" s="124"/>
      <c r="B1240" s="65"/>
      <c r="C1240" s="66"/>
      <c r="D1240" s="66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</row>
    <row r="1241" spans="1:23" ht="13.2" x14ac:dyDescent="0.25">
      <c r="A1241" s="124"/>
      <c r="B1241" s="65"/>
      <c r="C1241" s="66"/>
      <c r="D1241" s="66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</row>
    <row r="1242" spans="1:23" ht="13.2" x14ac:dyDescent="0.25">
      <c r="A1242" s="124"/>
      <c r="B1242" s="65"/>
      <c r="C1242" s="66"/>
      <c r="D1242" s="66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</row>
    <row r="1243" spans="1:23" ht="13.2" x14ac:dyDescent="0.25">
      <c r="A1243" s="124"/>
      <c r="B1243" s="65"/>
      <c r="C1243" s="66"/>
      <c r="D1243" s="66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</row>
    <row r="1244" spans="1:23" ht="13.2" x14ac:dyDescent="0.25">
      <c r="A1244" s="124"/>
      <c r="B1244" s="65"/>
      <c r="C1244" s="66"/>
      <c r="D1244" s="66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</row>
    <row r="1245" spans="1:23" ht="13.2" x14ac:dyDescent="0.25">
      <c r="A1245" s="124"/>
      <c r="B1245" s="65"/>
      <c r="C1245" s="66"/>
      <c r="D1245" s="66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W1268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53.5546875" customWidth="1"/>
    <col min="3" max="3" width="18.109375" customWidth="1"/>
    <col min="4" max="4" width="22.33203125" customWidth="1"/>
    <col min="5" max="5" width="10.33203125" customWidth="1"/>
    <col min="6" max="6" width="10" customWidth="1"/>
    <col min="7" max="7" width="9.109375" customWidth="1"/>
    <col min="8" max="9" width="8.88671875" customWidth="1"/>
    <col min="10" max="10" width="9" customWidth="1"/>
    <col min="11" max="11" width="8.33203125" customWidth="1"/>
    <col min="12" max="12" width="8.44140625" customWidth="1"/>
    <col min="13" max="13" width="8.55468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1" t="s">
        <v>765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43">
        <v>1</v>
      </c>
      <c r="B2" s="134" t="s">
        <v>766</v>
      </c>
      <c r="C2" s="135" t="s">
        <v>767</v>
      </c>
      <c r="D2" s="64"/>
      <c r="E2" s="17" t="s">
        <v>45</v>
      </c>
      <c r="F2" s="33">
        <v>0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5">
      <c r="A3" s="43">
        <v>2</v>
      </c>
      <c r="B3" s="136" t="s">
        <v>768</v>
      </c>
      <c r="C3" s="135" t="s">
        <v>769</v>
      </c>
      <c r="D3" s="64"/>
      <c r="E3" s="17" t="s">
        <v>70</v>
      </c>
      <c r="F3" s="33">
        <v>13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 x14ac:dyDescent="0.25">
      <c r="A4" s="43">
        <v>3</v>
      </c>
      <c r="B4" s="136" t="s">
        <v>770</v>
      </c>
      <c r="C4" s="135" t="s">
        <v>771</v>
      </c>
      <c r="D4" s="64"/>
      <c r="E4" s="17" t="s">
        <v>53</v>
      </c>
      <c r="F4" s="33">
        <v>3.6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33"/>
      <c r="R4" s="33"/>
      <c r="S4" s="33"/>
      <c r="T4" s="33"/>
      <c r="U4" s="33"/>
      <c r="V4" s="33"/>
      <c r="W4" s="25"/>
    </row>
    <row r="5" spans="1:23" ht="15.75" customHeight="1" x14ac:dyDescent="0.25">
      <c r="A5" s="43">
        <v>4</v>
      </c>
      <c r="B5" s="136" t="s">
        <v>772</v>
      </c>
      <c r="C5" s="135" t="s">
        <v>773</v>
      </c>
      <c r="D5" s="64"/>
      <c r="E5" s="17" t="s">
        <v>30</v>
      </c>
      <c r="F5" s="33">
        <v>5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ht="15.75" customHeight="1" x14ac:dyDescent="0.25">
      <c r="A6" s="43">
        <v>5</v>
      </c>
      <c r="B6" s="136" t="s">
        <v>774</v>
      </c>
      <c r="C6" s="135" t="s">
        <v>775</v>
      </c>
      <c r="D6" s="64"/>
      <c r="E6" s="17" t="s">
        <v>30</v>
      </c>
      <c r="F6" s="33">
        <v>550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ht="15.75" customHeight="1" x14ac:dyDescent="0.25">
      <c r="A7" s="43">
        <v>6</v>
      </c>
      <c r="B7" s="136" t="s">
        <v>776</v>
      </c>
      <c r="C7" s="135" t="s">
        <v>777</v>
      </c>
      <c r="D7" s="64"/>
      <c r="E7" s="34" t="s">
        <v>45</v>
      </c>
      <c r="F7" s="33">
        <v>4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ht="15.75" customHeight="1" x14ac:dyDescent="0.25">
      <c r="A8" s="43">
        <v>7</v>
      </c>
      <c r="B8" s="136" t="s">
        <v>778</v>
      </c>
      <c r="C8" s="135" t="s">
        <v>779</v>
      </c>
      <c r="D8" s="64"/>
      <c r="E8" s="34" t="s">
        <v>45</v>
      </c>
      <c r="F8" s="33">
        <v>2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ht="15.75" customHeight="1" x14ac:dyDescent="0.25">
      <c r="A9" s="43">
        <v>8</v>
      </c>
      <c r="B9" s="136" t="s">
        <v>780</v>
      </c>
      <c r="C9" s="135" t="s">
        <v>781</v>
      </c>
      <c r="D9" s="64"/>
      <c r="E9" s="17" t="s">
        <v>30</v>
      </c>
      <c r="F9" s="33">
        <v>14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ht="15.75" customHeight="1" x14ac:dyDescent="0.25">
      <c r="A10" s="43">
        <v>9</v>
      </c>
      <c r="B10" s="136" t="s">
        <v>782</v>
      </c>
      <c r="C10" s="135" t="s">
        <v>783</v>
      </c>
      <c r="D10" s="64"/>
      <c r="E10" s="17" t="s">
        <v>43</v>
      </c>
      <c r="F10" s="33">
        <v>5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t="15.75" customHeight="1" x14ac:dyDescent="0.25">
      <c r="A11" s="43">
        <v>10</v>
      </c>
      <c r="B11" s="136" t="s">
        <v>784</v>
      </c>
      <c r="C11" s="135" t="s">
        <v>785</v>
      </c>
      <c r="D11" s="64"/>
      <c r="E11" s="17" t="s">
        <v>53</v>
      </c>
      <c r="F11" s="33">
        <v>68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ht="15.75" customHeight="1" x14ac:dyDescent="0.25">
      <c r="A12" s="43">
        <v>11</v>
      </c>
      <c r="B12" s="136" t="s">
        <v>786</v>
      </c>
      <c r="C12" s="135" t="s">
        <v>787</v>
      </c>
      <c r="D12" s="64"/>
      <c r="E12" s="17" t="s">
        <v>45</v>
      </c>
      <c r="F12" s="33">
        <v>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1:23" ht="15.75" customHeight="1" x14ac:dyDescent="0.25">
      <c r="A13" s="43">
        <v>12</v>
      </c>
      <c r="B13" s="134" t="s">
        <v>788</v>
      </c>
      <c r="C13" s="135" t="s">
        <v>789</v>
      </c>
      <c r="D13" s="64"/>
      <c r="E13" s="17" t="s">
        <v>45</v>
      </c>
      <c r="F13" s="33">
        <v>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 ht="15.75" customHeight="1" x14ac:dyDescent="0.25">
      <c r="A14" s="43">
        <v>13</v>
      </c>
      <c r="B14" s="134" t="s">
        <v>790</v>
      </c>
      <c r="C14" s="135"/>
      <c r="D14" s="64"/>
      <c r="E14" s="137" t="s">
        <v>45</v>
      </c>
      <c r="F14" s="33">
        <v>4</v>
      </c>
      <c r="G14" s="33"/>
      <c r="H14" s="33"/>
      <c r="I14" s="33"/>
      <c r="J14" s="33"/>
      <c r="K14" s="33"/>
      <c r="L14" s="33"/>
      <c r="M14" s="33"/>
      <c r="N14" s="33"/>
      <c r="O14" s="37"/>
      <c r="P14" s="33"/>
      <c r="Q14" s="33"/>
      <c r="R14" s="33"/>
      <c r="S14" s="33"/>
      <c r="T14" s="33"/>
      <c r="U14" s="33"/>
      <c r="V14" s="33"/>
      <c r="W14" s="33"/>
    </row>
    <row r="15" spans="1:23" ht="15.75" customHeight="1" x14ac:dyDescent="0.25">
      <c r="A15" s="43" t="s">
        <v>243</v>
      </c>
      <c r="B15" s="136" t="s">
        <v>791</v>
      </c>
      <c r="C15" s="135" t="s">
        <v>792</v>
      </c>
      <c r="D15" s="64"/>
      <c r="E15" s="34" t="s">
        <v>30</v>
      </c>
      <c r="F15" s="33">
        <v>59</v>
      </c>
      <c r="G15" s="33"/>
      <c r="H15" s="33"/>
      <c r="I15" s="33"/>
      <c r="J15" s="33"/>
      <c r="K15" s="33"/>
      <c r="L15" s="33"/>
      <c r="M15" s="33"/>
      <c r="N15" s="33"/>
      <c r="O15" s="37"/>
      <c r="P15" s="33"/>
      <c r="Q15" s="33"/>
      <c r="R15" s="33"/>
      <c r="S15" s="33"/>
      <c r="T15" s="33"/>
      <c r="U15" s="33"/>
      <c r="V15" s="33"/>
      <c r="W15" s="33"/>
    </row>
    <row r="16" spans="1:23" ht="15.75" customHeight="1" x14ac:dyDescent="0.25">
      <c r="A16" s="43">
        <v>14</v>
      </c>
      <c r="B16" s="136" t="s">
        <v>793</v>
      </c>
      <c r="C16" s="135"/>
      <c r="D16" s="64"/>
      <c r="E16" s="17" t="s">
        <v>30</v>
      </c>
      <c r="F16" s="33">
        <v>80</v>
      </c>
      <c r="G16" s="25"/>
      <c r="H16" s="25"/>
      <c r="I16" s="33"/>
      <c r="J16" s="25"/>
      <c r="K16" s="25"/>
      <c r="L16" s="25"/>
      <c r="M16" s="25"/>
      <c r="N16" s="25"/>
      <c r="O16" s="25"/>
      <c r="P16" s="25"/>
      <c r="Q16" s="33"/>
      <c r="R16" s="37"/>
      <c r="S16" s="37"/>
      <c r="T16" s="37"/>
      <c r="U16" s="37"/>
      <c r="V16" s="37"/>
      <c r="W16" s="25"/>
    </row>
    <row r="17" spans="1:23" ht="15.75" customHeight="1" x14ac:dyDescent="0.25">
      <c r="A17" s="43">
        <v>15</v>
      </c>
      <c r="B17" s="136" t="s">
        <v>794</v>
      </c>
      <c r="C17" s="138" t="s">
        <v>795</v>
      </c>
      <c r="D17" s="64"/>
      <c r="E17" s="17" t="s">
        <v>30</v>
      </c>
      <c r="F17" s="33">
        <v>0</v>
      </c>
      <c r="G17" s="25"/>
      <c r="H17" s="25"/>
      <c r="I17" s="33"/>
      <c r="J17" s="25"/>
      <c r="K17" s="25"/>
      <c r="L17" s="25"/>
      <c r="M17" s="25"/>
      <c r="N17" s="25"/>
      <c r="O17" s="25"/>
      <c r="P17" s="25"/>
      <c r="Q17" s="37"/>
      <c r="R17" s="37"/>
      <c r="S17" s="37"/>
      <c r="T17" s="37"/>
      <c r="U17" s="37"/>
      <c r="V17" s="33"/>
      <c r="W17" s="25"/>
    </row>
    <row r="18" spans="1:23" ht="15.75" customHeight="1" x14ac:dyDescent="0.25">
      <c r="A18" s="43">
        <v>16</v>
      </c>
      <c r="B18" s="136" t="s">
        <v>796</v>
      </c>
      <c r="C18" s="138" t="s">
        <v>797</v>
      </c>
      <c r="D18" s="64"/>
      <c r="E18" s="34" t="s">
        <v>30</v>
      </c>
      <c r="F18" s="33">
        <v>50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5.75" customHeight="1" x14ac:dyDescent="0.25">
      <c r="A19" s="43">
        <v>17</v>
      </c>
      <c r="B19" s="136" t="s">
        <v>798</v>
      </c>
      <c r="C19" s="135" t="s">
        <v>799</v>
      </c>
      <c r="D19" s="64"/>
      <c r="E19" s="17" t="s">
        <v>30</v>
      </c>
      <c r="F19" s="33">
        <v>15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15.75" customHeight="1" x14ac:dyDescent="0.25">
      <c r="A20" s="43">
        <v>18</v>
      </c>
      <c r="B20" s="139" t="s">
        <v>800</v>
      </c>
      <c r="C20" s="135" t="s">
        <v>773</v>
      </c>
      <c r="D20" s="64"/>
      <c r="E20" s="17" t="s">
        <v>30</v>
      </c>
      <c r="F20" s="33">
        <v>80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 ht="15.75" customHeight="1" x14ac:dyDescent="0.25">
      <c r="A21" s="43">
        <v>19</v>
      </c>
      <c r="B21" s="136" t="s">
        <v>801</v>
      </c>
      <c r="C21" s="135" t="s">
        <v>802</v>
      </c>
      <c r="D21" s="64"/>
      <c r="E21" s="17" t="s">
        <v>30</v>
      </c>
      <c r="F21" s="33">
        <v>22</v>
      </c>
      <c r="G21" s="33"/>
      <c r="H21" s="33"/>
      <c r="I21" s="33"/>
      <c r="J21" s="33"/>
      <c r="K21" s="33"/>
      <c r="L21" s="25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 ht="15.75" customHeight="1" x14ac:dyDescent="0.25">
      <c r="A22" s="43">
        <v>20</v>
      </c>
      <c r="B22" s="136" t="s">
        <v>803</v>
      </c>
      <c r="C22" s="135" t="s">
        <v>804</v>
      </c>
      <c r="D22" s="64"/>
      <c r="E22" s="34" t="s">
        <v>30</v>
      </c>
      <c r="F22" s="33">
        <v>24</v>
      </c>
      <c r="G22" s="33"/>
      <c r="H22" s="33"/>
      <c r="I22" s="33"/>
      <c r="J22" s="33"/>
      <c r="K22" s="33"/>
      <c r="L22" s="25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ht="15.75" customHeight="1" x14ac:dyDescent="0.25">
      <c r="A23" s="43">
        <v>21</v>
      </c>
      <c r="B23" s="136" t="s">
        <v>805</v>
      </c>
      <c r="C23" s="135" t="s">
        <v>806</v>
      </c>
      <c r="D23" s="64"/>
      <c r="E23" s="17" t="s">
        <v>70</v>
      </c>
      <c r="F23" s="41">
        <v>5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41"/>
      <c r="R23" s="33"/>
      <c r="S23" s="33"/>
      <c r="T23" s="33"/>
      <c r="U23" s="41"/>
      <c r="V23" s="33"/>
      <c r="W23" s="33"/>
    </row>
    <row r="24" spans="1:23" ht="15.75" customHeight="1" x14ac:dyDescent="0.25">
      <c r="A24" s="43">
        <v>22</v>
      </c>
      <c r="B24" s="136" t="s">
        <v>807</v>
      </c>
      <c r="C24" s="138" t="s">
        <v>808</v>
      </c>
      <c r="D24" s="64"/>
      <c r="E24" s="17" t="s">
        <v>30</v>
      </c>
      <c r="F24" s="33">
        <v>8</v>
      </c>
      <c r="G24" s="33"/>
      <c r="H24" s="33"/>
      <c r="I24" s="33"/>
      <c r="J24" s="33"/>
      <c r="K24" s="33"/>
      <c r="L24" s="25"/>
      <c r="M24" s="33"/>
      <c r="N24" s="33"/>
      <c r="O24" s="33"/>
      <c r="P24" s="33"/>
      <c r="Q24" s="33"/>
      <c r="R24" s="42"/>
      <c r="S24" s="33"/>
      <c r="T24" s="33"/>
      <c r="U24" s="33"/>
      <c r="V24" s="33"/>
      <c r="W24" s="33"/>
    </row>
    <row r="25" spans="1:23" ht="15.75" customHeight="1" x14ac:dyDescent="0.25">
      <c r="A25" s="43">
        <v>23</v>
      </c>
      <c r="B25" s="136" t="s">
        <v>809</v>
      </c>
      <c r="C25" s="135"/>
      <c r="D25" s="64"/>
      <c r="E25" s="17" t="s">
        <v>70</v>
      </c>
      <c r="F25" s="33">
        <v>40</v>
      </c>
      <c r="G25" s="33"/>
      <c r="H25" s="33"/>
      <c r="I25" s="33"/>
      <c r="J25" s="33"/>
      <c r="K25" s="33"/>
      <c r="L25" s="25"/>
      <c r="M25" s="33"/>
      <c r="N25" s="33"/>
      <c r="O25" s="33"/>
      <c r="P25" s="33"/>
      <c r="Q25" s="33"/>
      <c r="R25" s="42"/>
      <c r="S25" s="33"/>
      <c r="T25" s="33"/>
      <c r="U25" s="33"/>
      <c r="V25" s="33"/>
      <c r="W25" s="33"/>
    </row>
    <row r="26" spans="1:23" ht="15.75" customHeight="1" x14ac:dyDescent="0.25">
      <c r="A26" s="43">
        <v>24</v>
      </c>
      <c r="B26" s="134" t="s">
        <v>798</v>
      </c>
      <c r="C26" s="135" t="s">
        <v>799</v>
      </c>
      <c r="D26" s="64"/>
      <c r="E26" s="17" t="s">
        <v>30</v>
      </c>
      <c r="F26" s="33">
        <v>19</v>
      </c>
      <c r="G26" s="33"/>
      <c r="H26" s="33"/>
      <c r="I26" s="33"/>
      <c r="J26" s="33"/>
      <c r="K26" s="33"/>
      <c r="L26" s="25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 ht="15.75" customHeight="1" x14ac:dyDescent="0.25">
      <c r="A27" s="43" t="s">
        <v>327</v>
      </c>
      <c r="B27" s="136" t="s">
        <v>810</v>
      </c>
      <c r="C27" s="135" t="s">
        <v>811</v>
      </c>
      <c r="D27" s="64"/>
      <c r="E27" s="17" t="s">
        <v>30</v>
      </c>
      <c r="F27" s="33">
        <v>10</v>
      </c>
      <c r="G27" s="33"/>
      <c r="H27" s="33"/>
      <c r="I27" s="33"/>
      <c r="J27" s="33"/>
      <c r="K27" s="33"/>
      <c r="L27" s="2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 ht="15.75" customHeight="1" x14ac:dyDescent="0.25">
      <c r="A28" s="43">
        <v>25</v>
      </c>
      <c r="B28" s="136" t="s">
        <v>812</v>
      </c>
      <c r="C28" s="135"/>
      <c r="D28" s="64"/>
      <c r="E28" s="30" t="s">
        <v>53</v>
      </c>
      <c r="F28" s="33">
        <v>2</v>
      </c>
      <c r="G28" s="33"/>
      <c r="H28" s="33"/>
      <c r="I28" s="43"/>
      <c r="J28" s="43"/>
      <c r="K28" s="43"/>
      <c r="L28" s="33"/>
      <c r="M28" s="33"/>
      <c r="N28" s="33"/>
      <c r="O28" s="33"/>
      <c r="P28" s="33"/>
      <c r="Q28" s="33"/>
      <c r="R28" s="37"/>
      <c r="S28" s="37"/>
      <c r="T28" s="37"/>
      <c r="U28" s="33"/>
      <c r="V28" s="33"/>
      <c r="W28" s="33"/>
    </row>
    <row r="29" spans="1:23" ht="13.2" x14ac:dyDescent="0.25">
      <c r="A29" s="43">
        <v>26</v>
      </c>
      <c r="B29" s="136" t="s">
        <v>813</v>
      </c>
      <c r="C29" s="135" t="s">
        <v>814</v>
      </c>
      <c r="D29" s="64"/>
      <c r="E29" s="35" t="s">
        <v>53</v>
      </c>
      <c r="F29" s="33">
        <v>1</v>
      </c>
      <c r="G29" s="33"/>
      <c r="H29" s="33"/>
      <c r="I29" s="33"/>
      <c r="J29" s="33"/>
      <c r="K29" s="33"/>
      <c r="L29" s="25"/>
      <c r="M29" s="33"/>
      <c r="N29" s="33"/>
      <c r="O29" s="43"/>
      <c r="P29" s="33"/>
      <c r="Q29" s="33"/>
      <c r="R29" s="33"/>
      <c r="S29" s="33"/>
      <c r="T29" s="33"/>
      <c r="U29" s="33"/>
      <c r="V29" s="33"/>
      <c r="W29" s="33"/>
    </row>
    <row r="30" spans="1:23" ht="13.2" x14ac:dyDescent="0.25">
      <c r="A30" s="43">
        <v>27</v>
      </c>
      <c r="B30" s="136" t="s">
        <v>815</v>
      </c>
      <c r="C30" s="135"/>
      <c r="D30" s="64"/>
      <c r="E30" s="34" t="s">
        <v>45</v>
      </c>
      <c r="F30" s="33">
        <v>1</v>
      </c>
      <c r="G30" s="33"/>
      <c r="H30" s="33"/>
      <c r="I30" s="33"/>
      <c r="J30" s="33"/>
      <c r="K30" s="33"/>
      <c r="L30" s="25"/>
      <c r="M30" s="33"/>
      <c r="N30" s="33"/>
      <c r="O30" s="37"/>
      <c r="P30" s="33"/>
      <c r="Q30" s="33"/>
      <c r="R30" s="33"/>
      <c r="S30" s="33"/>
      <c r="T30" s="33"/>
      <c r="U30" s="33"/>
      <c r="V30" s="33"/>
      <c r="W30" s="33"/>
    </row>
    <row r="31" spans="1:23" ht="13.2" x14ac:dyDescent="0.25">
      <c r="A31" s="43">
        <v>28</v>
      </c>
      <c r="B31" s="136" t="s">
        <v>816</v>
      </c>
      <c r="C31" s="135"/>
      <c r="D31" s="64"/>
      <c r="E31" s="35" t="s">
        <v>45</v>
      </c>
      <c r="F31" s="33">
        <v>7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3.2" x14ac:dyDescent="0.25">
      <c r="A32" s="43">
        <v>29</v>
      </c>
      <c r="B32" s="136" t="s">
        <v>817</v>
      </c>
      <c r="C32" s="135"/>
      <c r="D32" s="64"/>
      <c r="E32" s="34" t="s">
        <v>45</v>
      </c>
      <c r="F32" s="33">
        <v>2</v>
      </c>
      <c r="G32" s="33"/>
      <c r="H32" s="33"/>
      <c r="I32" s="33"/>
      <c r="J32" s="33"/>
      <c r="K32" s="33"/>
      <c r="L32" s="25"/>
      <c r="M32" s="33"/>
      <c r="N32" s="33"/>
      <c r="O32" s="33"/>
      <c r="P32" s="33"/>
      <c r="Q32" s="33"/>
      <c r="R32" s="37"/>
      <c r="S32" s="37"/>
      <c r="T32" s="37"/>
      <c r="U32" s="37"/>
      <c r="V32" s="33"/>
      <c r="W32" s="33"/>
    </row>
    <row r="33" spans="1:23" ht="13.2" x14ac:dyDescent="0.25">
      <c r="A33" s="43">
        <v>30</v>
      </c>
      <c r="B33" s="140" t="s">
        <v>818</v>
      </c>
      <c r="C33" s="141" t="s">
        <v>819</v>
      </c>
      <c r="D33" s="64"/>
      <c r="E33" s="17" t="s">
        <v>45</v>
      </c>
      <c r="F33" s="33">
        <v>0</v>
      </c>
      <c r="G33" s="33"/>
      <c r="H33" s="33"/>
      <c r="I33" s="33"/>
      <c r="J33" s="33"/>
      <c r="K33" s="33"/>
      <c r="L33" s="25"/>
      <c r="M33" s="33"/>
      <c r="N33" s="33"/>
      <c r="O33" s="33"/>
      <c r="P33" s="33"/>
      <c r="Q33" s="33"/>
      <c r="R33" s="37"/>
      <c r="S33" s="37"/>
      <c r="T33" s="37"/>
      <c r="U33" s="37"/>
      <c r="V33" s="33"/>
      <c r="W33" s="33"/>
    </row>
    <row r="34" spans="1:23" ht="13.2" x14ac:dyDescent="0.25">
      <c r="A34" s="43">
        <v>31</v>
      </c>
      <c r="B34" s="140" t="s">
        <v>820</v>
      </c>
      <c r="C34" s="141" t="s">
        <v>821</v>
      </c>
      <c r="D34" s="64"/>
      <c r="E34" s="17" t="s">
        <v>45</v>
      </c>
      <c r="F34" s="33">
        <v>0</v>
      </c>
      <c r="G34" s="33"/>
      <c r="H34" s="33"/>
      <c r="I34" s="33"/>
      <c r="J34" s="33"/>
      <c r="K34" s="33"/>
      <c r="L34" s="25"/>
      <c r="M34" s="33"/>
      <c r="N34" s="33"/>
      <c r="O34" s="33"/>
      <c r="P34" s="33"/>
      <c r="Q34" s="33"/>
      <c r="R34" s="37"/>
      <c r="S34" s="37"/>
      <c r="T34" s="37"/>
      <c r="U34" s="33"/>
      <c r="V34" s="33"/>
      <c r="W34" s="33"/>
    </row>
    <row r="35" spans="1:23" ht="13.2" x14ac:dyDescent="0.25">
      <c r="A35" s="43">
        <v>32</v>
      </c>
      <c r="B35" s="140" t="s">
        <v>822</v>
      </c>
      <c r="C35" s="141" t="s">
        <v>823</v>
      </c>
      <c r="D35" s="64"/>
      <c r="E35" s="142" t="s">
        <v>45</v>
      </c>
      <c r="F35" s="33">
        <v>0</v>
      </c>
      <c r="G35" s="33"/>
      <c r="H35" s="33"/>
      <c r="I35" s="33"/>
      <c r="J35" s="33"/>
      <c r="K35" s="33"/>
      <c r="L35" s="25"/>
      <c r="M35" s="33"/>
      <c r="N35" s="33"/>
      <c r="O35" s="33"/>
      <c r="P35" s="33"/>
      <c r="Q35" s="37"/>
      <c r="R35" s="37"/>
      <c r="S35" s="37"/>
      <c r="T35" s="37"/>
      <c r="U35" s="37"/>
      <c r="V35" s="33"/>
      <c r="W35" s="33"/>
    </row>
    <row r="36" spans="1:23" ht="13.2" x14ac:dyDescent="0.25">
      <c r="A36" s="43">
        <v>33</v>
      </c>
      <c r="B36" s="143" t="s">
        <v>824</v>
      </c>
      <c r="C36" s="64"/>
      <c r="D36" s="64"/>
      <c r="E36" s="17" t="s">
        <v>30</v>
      </c>
      <c r="F36" s="33">
        <v>0</v>
      </c>
      <c r="G36" s="33"/>
      <c r="H36" s="33"/>
      <c r="I36" s="33"/>
      <c r="J36" s="33"/>
      <c r="K36" s="43"/>
      <c r="L36" s="25"/>
      <c r="M36" s="33"/>
      <c r="N36" s="33"/>
      <c r="O36" s="33"/>
      <c r="P36" s="33"/>
      <c r="Q36" s="37"/>
      <c r="R36" s="37"/>
      <c r="S36" s="37"/>
      <c r="T36" s="37"/>
      <c r="U36" s="37"/>
      <c r="V36" s="33"/>
      <c r="W36" s="33"/>
    </row>
    <row r="37" spans="1:23" ht="13.2" x14ac:dyDescent="0.25">
      <c r="A37" s="43">
        <v>34</v>
      </c>
      <c r="B37" s="143" t="s">
        <v>825</v>
      </c>
      <c r="C37" s="64"/>
      <c r="D37" s="64"/>
      <c r="E37" s="17" t="s">
        <v>45</v>
      </c>
      <c r="F37" s="33">
        <v>0</v>
      </c>
      <c r="G37" s="33"/>
      <c r="H37" s="33"/>
      <c r="I37" s="33"/>
      <c r="J37" s="33"/>
      <c r="K37" s="33"/>
      <c r="L37" s="25"/>
      <c r="M37" s="33"/>
      <c r="N37" s="33"/>
      <c r="O37" s="33"/>
      <c r="P37" s="33"/>
      <c r="Q37" s="33"/>
      <c r="R37" s="37"/>
      <c r="S37" s="37"/>
      <c r="T37" s="37"/>
      <c r="U37" s="37"/>
      <c r="V37" s="33"/>
      <c r="W37" s="33"/>
    </row>
    <row r="38" spans="1:23" ht="13.2" x14ac:dyDescent="0.25">
      <c r="A38" s="43">
        <v>35</v>
      </c>
      <c r="B38" s="143" t="s">
        <v>826</v>
      </c>
      <c r="C38" s="64"/>
      <c r="D38" s="64"/>
      <c r="E38" s="17" t="s">
        <v>45</v>
      </c>
      <c r="F38" s="33">
        <v>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7"/>
      <c r="S38" s="37"/>
      <c r="T38" s="37"/>
      <c r="U38" s="37"/>
      <c r="V38" s="37"/>
      <c r="W38" s="33"/>
    </row>
    <row r="39" spans="1:23" ht="13.2" x14ac:dyDescent="0.25">
      <c r="A39" s="43"/>
      <c r="B39" s="63"/>
      <c r="C39" s="64"/>
      <c r="D39" s="64"/>
      <c r="E39" s="64"/>
      <c r="F39" s="4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7"/>
      <c r="R39" s="37"/>
      <c r="S39" s="37"/>
      <c r="T39" s="37"/>
      <c r="U39" s="37"/>
      <c r="V39" s="33"/>
      <c r="W39" s="33"/>
    </row>
    <row r="40" spans="1:23" ht="13.2" x14ac:dyDescent="0.25">
      <c r="A40" s="43"/>
      <c r="B40" s="63"/>
      <c r="C40" s="64"/>
      <c r="D40" s="64"/>
      <c r="E40" s="64"/>
      <c r="F40" s="33"/>
      <c r="G40" s="33"/>
      <c r="H40" s="33"/>
      <c r="I40" s="33"/>
      <c r="J40" s="33"/>
      <c r="K40" s="33"/>
      <c r="L40" s="33"/>
      <c r="M40" s="33"/>
      <c r="N40" s="33"/>
      <c r="O40" s="37"/>
      <c r="P40" s="33"/>
      <c r="Q40" s="33"/>
      <c r="R40" s="33"/>
      <c r="S40" s="33"/>
      <c r="T40" s="33"/>
      <c r="U40" s="33"/>
      <c r="V40" s="33"/>
      <c r="W40" s="33"/>
    </row>
    <row r="41" spans="1:23" ht="13.2" x14ac:dyDescent="0.25">
      <c r="A41" s="43"/>
      <c r="B41" s="63"/>
      <c r="C41" s="64"/>
      <c r="D41" s="64"/>
      <c r="E41" s="64"/>
      <c r="F41" s="4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 ht="13.2" x14ac:dyDescent="0.25">
      <c r="A42" s="43"/>
      <c r="B42" s="63"/>
      <c r="C42" s="64"/>
      <c r="D42" s="64"/>
      <c r="E42" s="64"/>
      <c r="F42" s="33"/>
      <c r="G42" s="33"/>
      <c r="H42" s="33"/>
      <c r="I42" s="33"/>
      <c r="J42" s="33"/>
      <c r="K42" s="33"/>
      <c r="L42" s="33"/>
      <c r="M42" s="33"/>
      <c r="N42" s="33"/>
      <c r="O42" s="37"/>
      <c r="P42" s="33"/>
      <c r="Q42" s="33"/>
      <c r="R42" s="33"/>
      <c r="S42" s="33"/>
      <c r="T42" s="33"/>
      <c r="U42" s="33"/>
      <c r="V42" s="33"/>
      <c r="W42" s="33"/>
    </row>
    <row r="43" spans="1:23" ht="13.2" x14ac:dyDescent="0.25">
      <c r="A43" s="43"/>
      <c r="B43" s="63"/>
      <c r="C43" s="64"/>
      <c r="D43" s="64"/>
      <c r="E43" s="64"/>
      <c r="F43" s="4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ht="13.2" x14ac:dyDescent="0.25">
      <c r="A44" s="43"/>
      <c r="B44" s="63"/>
      <c r="C44" s="64"/>
      <c r="D44" s="64"/>
      <c r="E44" s="64"/>
      <c r="F44" s="4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 ht="13.2" x14ac:dyDescent="0.25">
      <c r="A45" s="43"/>
      <c r="B45" s="63"/>
      <c r="C45" s="64"/>
      <c r="D45" s="64"/>
      <c r="E45" s="64"/>
      <c r="F45" s="43"/>
      <c r="G45" s="33"/>
      <c r="H45" s="33"/>
      <c r="I45" s="33"/>
      <c r="J45" s="33"/>
      <c r="K45" s="33"/>
      <c r="L45" s="33"/>
      <c r="M45" s="33"/>
      <c r="N45" s="33"/>
      <c r="O45" s="37"/>
      <c r="P45" s="33"/>
      <c r="Q45" s="33"/>
      <c r="R45" s="33"/>
      <c r="S45" s="33"/>
      <c r="T45" s="33"/>
      <c r="U45" s="33"/>
      <c r="V45" s="33"/>
      <c r="W45" s="33"/>
    </row>
    <row r="46" spans="1:23" ht="13.2" x14ac:dyDescent="0.25">
      <c r="A46" s="43"/>
      <c r="B46" s="63"/>
      <c r="C46" s="64"/>
      <c r="D46" s="64"/>
      <c r="E46" s="64"/>
      <c r="F46" s="43"/>
      <c r="G46" s="33"/>
      <c r="H46" s="33"/>
      <c r="I46" s="33"/>
      <c r="J46" s="33"/>
      <c r="K46" s="33"/>
      <c r="L46" s="33"/>
      <c r="M46" s="33"/>
      <c r="N46" s="33"/>
      <c r="O46" s="37"/>
      <c r="P46" s="33"/>
      <c r="Q46" s="33"/>
      <c r="R46" s="33"/>
      <c r="S46" s="33"/>
      <c r="T46" s="33"/>
      <c r="U46" s="33"/>
      <c r="V46" s="33"/>
      <c r="W46" s="33"/>
    </row>
    <row r="47" spans="1:23" ht="13.2" x14ac:dyDescent="0.25">
      <c r="A47" s="43"/>
      <c r="B47" s="63"/>
      <c r="C47" s="64"/>
      <c r="D47" s="64"/>
      <c r="E47" s="64"/>
      <c r="F47" s="33"/>
      <c r="G47" s="33"/>
      <c r="H47" s="33"/>
      <c r="I47" s="33"/>
      <c r="J47" s="33"/>
      <c r="K47" s="33"/>
      <c r="L47" s="33"/>
      <c r="M47" s="33"/>
      <c r="N47" s="33"/>
      <c r="O47" s="37"/>
      <c r="P47" s="33"/>
      <c r="Q47" s="33"/>
      <c r="R47" s="33"/>
      <c r="S47" s="33"/>
      <c r="T47" s="33"/>
      <c r="U47" s="33"/>
      <c r="V47" s="33"/>
      <c r="W47" s="33"/>
    </row>
    <row r="48" spans="1:23" ht="13.2" x14ac:dyDescent="0.25">
      <c r="A48" s="124"/>
      <c r="B48" s="65"/>
      <c r="C48" s="66"/>
      <c r="D48" s="66"/>
      <c r="E48" s="66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3.2" x14ac:dyDescent="0.25">
      <c r="A49" s="124"/>
      <c r="B49" s="65"/>
      <c r="C49" s="66"/>
      <c r="D49" s="66"/>
      <c r="E49" s="66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3.2" x14ac:dyDescent="0.25">
      <c r="A50" s="124"/>
      <c r="B50" s="65"/>
      <c r="C50" s="66"/>
      <c r="D50" s="66"/>
      <c r="E50" s="66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3.2" x14ac:dyDescent="0.25">
      <c r="A51" s="124"/>
      <c r="B51" s="65"/>
      <c r="C51" s="66"/>
      <c r="D51" s="66"/>
      <c r="E51" s="66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3.2" x14ac:dyDescent="0.25">
      <c r="A52" s="124"/>
      <c r="B52" s="65"/>
      <c r="C52" s="66"/>
      <c r="D52" s="66"/>
      <c r="E52" s="66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3.2" x14ac:dyDescent="0.25">
      <c r="A53" s="124"/>
      <c r="B53" s="65"/>
      <c r="C53" s="66"/>
      <c r="D53" s="66"/>
      <c r="E53" s="66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3.2" x14ac:dyDescent="0.25">
      <c r="A54" s="124"/>
      <c r="B54" s="65"/>
      <c r="C54" s="66"/>
      <c r="D54" s="66"/>
      <c r="E54" s="66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13.2" x14ac:dyDescent="0.25">
      <c r="A55" s="124"/>
      <c r="B55" s="65"/>
      <c r="C55" s="66"/>
      <c r="D55" s="66"/>
      <c r="E55" s="66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13.2" x14ac:dyDescent="0.25">
      <c r="A56" s="124"/>
      <c r="B56" s="65"/>
      <c r="C56" s="66"/>
      <c r="D56" s="66"/>
      <c r="E56" s="66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13.2" x14ac:dyDescent="0.25">
      <c r="A57" s="124"/>
      <c r="B57" s="65"/>
      <c r="C57" s="66"/>
      <c r="D57" s="66"/>
      <c r="E57" s="66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3.2" x14ac:dyDescent="0.25">
      <c r="A58" s="124"/>
      <c r="B58" s="65"/>
      <c r="C58" s="66"/>
      <c r="D58" s="66"/>
      <c r="E58" s="66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13.2" x14ac:dyDescent="0.25">
      <c r="A59" s="124"/>
      <c r="B59" s="65"/>
      <c r="C59" s="66"/>
      <c r="D59" s="66"/>
      <c r="E59" s="66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13.2" x14ac:dyDescent="0.25">
      <c r="A60" s="124"/>
      <c r="B60" s="65"/>
      <c r="C60" s="66"/>
      <c r="D60" s="66"/>
      <c r="E60" s="66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3.2" x14ac:dyDescent="0.25">
      <c r="A61" s="124"/>
      <c r="B61" s="65"/>
      <c r="C61" s="66"/>
      <c r="D61" s="66"/>
      <c r="E61" s="66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3.2" x14ac:dyDescent="0.25">
      <c r="A62" s="124"/>
      <c r="B62" s="65"/>
      <c r="C62" s="66"/>
      <c r="D62" s="66"/>
      <c r="E62" s="66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13.2" x14ac:dyDescent="0.25">
      <c r="A63" s="124"/>
      <c r="B63" s="65"/>
      <c r="C63" s="66"/>
      <c r="D63" s="66"/>
      <c r="E63" s="66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13.2" x14ac:dyDescent="0.25">
      <c r="A64" s="124"/>
      <c r="B64" s="65"/>
      <c r="C64" s="66"/>
      <c r="D64" s="66"/>
      <c r="E64" s="66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13.2" x14ac:dyDescent="0.25">
      <c r="A65" s="124"/>
      <c r="B65" s="65"/>
      <c r="C65" s="66"/>
      <c r="D65" s="66"/>
      <c r="E65" s="66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13.2" x14ac:dyDescent="0.25">
      <c r="A66" s="124"/>
      <c r="B66" s="65"/>
      <c r="C66" s="66"/>
      <c r="D66" s="66"/>
      <c r="E66" s="66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13.2" x14ac:dyDescent="0.25">
      <c r="A67" s="124"/>
      <c r="B67" s="65"/>
      <c r="C67" s="66"/>
      <c r="D67" s="66"/>
      <c r="E67" s="66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13.2" x14ac:dyDescent="0.25">
      <c r="A68" s="124"/>
      <c r="B68" s="65"/>
      <c r="C68" s="66"/>
      <c r="D68" s="66"/>
      <c r="E68" s="66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13.2" x14ac:dyDescent="0.25">
      <c r="A69" s="124"/>
      <c r="B69" s="65"/>
      <c r="C69" s="66"/>
      <c r="D69" s="66"/>
      <c r="E69" s="66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13.2" x14ac:dyDescent="0.25">
      <c r="A70" s="124"/>
      <c r="B70" s="65"/>
      <c r="C70" s="66"/>
      <c r="D70" s="66"/>
      <c r="E70" s="66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13.2" x14ac:dyDescent="0.25">
      <c r="A71" s="124"/>
      <c r="B71" s="65"/>
      <c r="C71" s="66"/>
      <c r="D71" s="66"/>
      <c r="E71" s="66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13.2" x14ac:dyDescent="0.25">
      <c r="A72" s="124"/>
      <c r="B72" s="65"/>
      <c r="C72" s="66"/>
      <c r="D72" s="66"/>
      <c r="E72" s="66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13.2" x14ac:dyDescent="0.25">
      <c r="A73" s="124"/>
      <c r="B73" s="65"/>
      <c r="C73" s="66"/>
      <c r="D73" s="66"/>
      <c r="E73" s="66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13.2" x14ac:dyDescent="0.25">
      <c r="A74" s="124"/>
      <c r="B74" s="65"/>
      <c r="C74" s="66"/>
      <c r="D74" s="66"/>
      <c r="E74" s="66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3.2" x14ac:dyDescent="0.25">
      <c r="A75" s="124"/>
      <c r="B75" s="65"/>
      <c r="C75" s="66"/>
      <c r="D75" s="66"/>
      <c r="E75" s="66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13.2" x14ac:dyDescent="0.25">
      <c r="A76" s="124"/>
      <c r="B76" s="65"/>
      <c r="C76" s="66"/>
      <c r="D76" s="66"/>
      <c r="E76" s="66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13.2" x14ac:dyDescent="0.25">
      <c r="A77" s="124"/>
      <c r="B77" s="65"/>
      <c r="C77" s="66"/>
      <c r="D77" s="66"/>
      <c r="E77" s="66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13.2" x14ac:dyDescent="0.25">
      <c r="A78" s="124"/>
      <c r="B78" s="65"/>
      <c r="C78" s="66"/>
      <c r="D78" s="66"/>
      <c r="E78" s="66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13.2" x14ac:dyDescent="0.25">
      <c r="A79" s="124"/>
      <c r="B79" s="65"/>
      <c r="C79" s="66"/>
      <c r="D79" s="66"/>
      <c r="E79" s="66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13.2" x14ac:dyDescent="0.25">
      <c r="A80" s="124"/>
      <c r="B80" s="65"/>
      <c r="C80" s="66"/>
      <c r="D80" s="66"/>
      <c r="E80" s="66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3.2" x14ac:dyDescent="0.25">
      <c r="A81" s="124"/>
      <c r="B81" s="65"/>
      <c r="C81" s="66"/>
      <c r="D81" s="66"/>
      <c r="E81" s="66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3.2" x14ac:dyDescent="0.25">
      <c r="A82" s="124"/>
      <c r="B82" s="65"/>
      <c r="C82" s="66"/>
      <c r="D82" s="66"/>
      <c r="E82" s="66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13.2" x14ac:dyDescent="0.25">
      <c r="A83" s="124"/>
      <c r="B83" s="65"/>
      <c r="C83" s="66"/>
      <c r="D83" s="66"/>
      <c r="E83" s="66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13.2" x14ac:dyDescent="0.25">
      <c r="A84" s="124"/>
      <c r="B84" s="65"/>
      <c r="C84" s="66"/>
      <c r="D84" s="66"/>
      <c r="E84" s="66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13.2" x14ac:dyDescent="0.25">
      <c r="A85" s="124"/>
      <c r="B85" s="65"/>
      <c r="C85" s="66"/>
      <c r="D85" s="66"/>
      <c r="E85" s="66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13.2" x14ac:dyDescent="0.25">
      <c r="A86" s="124"/>
      <c r="B86" s="65"/>
      <c r="C86" s="66"/>
      <c r="D86" s="66"/>
      <c r="E86" s="66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13.2" x14ac:dyDescent="0.25">
      <c r="A87" s="124"/>
      <c r="B87" s="65"/>
      <c r="C87" s="66"/>
      <c r="D87" s="66"/>
      <c r="E87" s="66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13.2" x14ac:dyDescent="0.25">
      <c r="A88" s="124"/>
      <c r="B88" s="65"/>
      <c r="C88" s="66"/>
      <c r="D88" s="66"/>
      <c r="E88" s="66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13.2" x14ac:dyDescent="0.25">
      <c r="A89" s="124"/>
      <c r="B89" s="65"/>
      <c r="C89" s="66"/>
      <c r="D89" s="66"/>
      <c r="E89" s="66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13.2" x14ac:dyDescent="0.25">
      <c r="A90" s="124"/>
      <c r="B90" s="65"/>
      <c r="C90" s="66"/>
      <c r="D90" s="66"/>
      <c r="E90" s="66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13.2" x14ac:dyDescent="0.25">
      <c r="A91" s="124"/>
      <c r="B91" s="65"/>
      <c r="C91" s="66"/>
      <c r="D91" s="66"/>
      <c r="E91" s="66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13.2" x14ac:dyDescent="0.25">
      <c r="A92" s="124"/>
      <c r="B92" s="65"/>
      <c r="C92" s="66"/>
      <c r="D92" s="66"/>
      <c r="E92" s="66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13.2" x14ac:dyDescent="0.25">
      <c r="A93" s="124"/>
      <c r="B93" s="65"/>
      <c r="C93" s="66"/>
      <c r="D93" s="66"/>
      <c r="E93" s="66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13.2" x14ac:dyDescent="0.25">
      <c r="A94" s="124"/>
      <c r="B94" s="65"/>
      <c r="C94" s="66"/>
      <c r="D94" s="66"/>
      <c r="E94" s="66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13.2" x14ac:dyDescent="0.25">
      <c r="A95" s="124"/>
      <c r="B95" s="65"/>
      <c r="C95" s="66"/>
      <c r="D95" s="66"/>
      <c r="E95" s="66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13.2" x14ac:dyDescent="0.25">
      <c r="A96" s="124"/>
      <c r="B96" s="65"/>
      <c r="C96" s="66"/>
      <c r="D96" s="66"/>
      <c r="E96" s="66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13.2" x14ac:dyDescent="0.25">
      <c r="A97" s="124"/>
      <c r="B97" s="65"/>
      <c r="C97" s="66"/>
      <c r="D97" s="66"/>
      <c r="E97" s="66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13.2" x14ac:dyDescent="0.25">
      <c r="A98" s="124"/>
      <c r="B98" s="65"/>
      <c r="C98" s="66"/>
      <c r="D98" s="66"/>
      <c r="E98" s="66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13.2" x14ac:dyDescent="0.25">
      <c r="A99" s="124"/>
      <c r="B99" s="65"/>
      <c r="C99" s="66"/>
      <c r="D99" s="66"/>
      <c r="E99" s="66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13.2" x14ac:dyDescent="0.25">
      <c r="A100" s="124"/>
      <c r="B100" s="65"/>
      <c r="C100" s="66"/>
      <c r="D100" s="66"/>
      <c r="E100" s="6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13.2" x14ac:dyDescent="0.25">
      <c r="A101" s="124"/>
      <c r="B101" s="65"/>
      <c r="C101" s="66"/>
      <c r="D101" s="66"/>
      <c r="E101" s="66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13.2" x14ac:dyDescent="0.25">
      <c r="A102" s="124"/>
      <c r="B102" s="65"/>
      <c r="C102" s="66"/>
      <c r="D102" s="66"/>
      <c r="E102" s="66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13.2" x14ac:dyDescent="0.25">
      <c r="A103" s="124"/>
      <c r="B103" s="65"/>
      <c r="C103" s="66"/>
      <c r="D103" s="66"/>
      <c r="E103" s="66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13.2" x14ac:dyDescent="0.25">
      <c r="A104" s="124"/>
      <c r="B104" s="65"/>
      <c r="C104" s="66"/>
      <c r="D104" s="66"/>
      <c r="E104" s="66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13.2" x14ac:dyDescent="0.25">
      <c r="A105" s="124"/>
      <c r="B105" s="65"/>
      <c r="C105" s="66"/>
      <c r="D105" s="66"/>
      <c r="E105" s="66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13.2" x14ac:dyDescent="0.25">
      <c r="A106" s="124"/>
      <c r="B106" s="65"/>
      <c r="C106" s="66"/>
      <c r="D106" s="66"/>
      <c r="E106" s="66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13.2" x14ac:dyDescent="0.25">
      <c r="A107" s="124"/>
      <c r="B107" s="65"/>
      <c r="C107" s="66"/>
      <c r="D107" s="66"/>
      <c r="E107" s="66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13.2" x14ac:dyDescent="0.25">
      <c r="A108" s="124"/>
      <c r="B108" s="65"/>
      <c r="C108" s="66"/>
      <c r="D108" s="66"/>
      <c r="E108" s="66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13.2" x14ac:dyDescent="0.25">
      <c r="A109" s="124"/>
      <c r="B109" s="65"/>
      <c r="C109" s="66"/>
      <c r="D109" s="66"/>
      <c r="E109" s="66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13.2" x14ac:dyDescent="0.25">
      <c r="A110" s="124"/>
      <c r="B110" s="65"/>
      <c r="C110" s="66"/>
      <c r="D110" s="66"/>
      <c r="E110" s="66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13.2" x14ac:dyDescent="0.25">
      <c r="A111" s="124"/>
      <c r="B111" s="65"/>
      <c r="C111" s="66"/>
      <c r="D111" s="66"/>
      <c r="E111" s="66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13.2" x14ac:dyDescent="0.25">
      <c r="A112" s="124"/>
      <c r="B112" s="65"/>
      <c r="C112" s="66"/>
      <c r="D112" s="66"/>
      <c r="E112" s="66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13.2" x14ac:dyDescent="0.25">
      <c r="A113" s="124"/>
      <c r="B113" s="65"/>
      <c r="C113" s="66"/>
      <c r="D113" s="66"/>
      <c r="E113" s="66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13.2" x14ac:dyDescent="0.25">
      <c r="A114" s="124"/>
      <c r="B114" s="65"/>
      <c r="C114" s="66"/>
      <c r="D114" s="66"/>
      <c r="E114" s="66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13.2" x14ac:dyDescent="0.25">
      <c r="A115" s="124"/>
      <c r="B115" s="65"/>
      <c r="C115" s="66"/>
      <c r="D115" s="66"/>
      <c r="E115" s="66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13.2" x14ac:dyDescent="0.25">
      <c r="A116" s="124"/>
      <c r="B116" s="65"/>
      <c r="C116" s="66"/>
      <c r="D116" s="66"/>
      <c r="E116" s="66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13.2" x14ac:dyDescent="0.25">
      <c r="A117" s="124"/>
      <c r="B117" s="65"/>
      <c r="C117" s="66"/>
      <c r="D117" s="66"/>
      <c r="E117" s="66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13.2" x14ac:dyDescent="0.25">
      <c r="A118" s="124"/>
      <c r="B118" s="65"/>
      <c r="C118" s="66"/>
      <c r="D118" s="66"/>
      <c r="E118" s="66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13.2" x14ac:dyDescent="0.25">
      <c r="A119" s="124"/>
      <c r="B119" s="65"/>
      <c r="C119" s="66"/>
      <c r="D119" s="66"/>
      <c r="E119" s="66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13.2" x14ac:dyDescent="0.25">
      <c r="A120" s="124"/>
      <c r="B120" s="65"/>
      <c r="C120" s="66"/>
      <c r="D120" s="66"/>
      <c r="E120" s="66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13.2" x14ac:dyDescent="0.25">
      <c r="A121" s="124"/>
      <c r="B121" s="65"/>
      <c r="C121" s="66"/>
      <c r="D121" s="66"/>
      <c r="E121" s="66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13.2" x14ac:dyDescent="0.25">
      <c r="A122" s="124"/>
      <c r="B122" s="65"/>
      <c r="C122" s="66"/>
      <c r="D122" s="66"/>
      <c r="E122" s="66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13.2" x14ac:dyDescent="0.25">
      <c r="A123" s="124"/>
      <c r="B123" s="65"/>
      <c r="C123" s="66"/>
      <c r="D123" s="66"/>
      <c r="E123" s="66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13.2" x14ac:dyDescent="0.25">
      <c r="A124" s="124"/>
      <c r="B124" s="65"/>
      <c r="C124" s="66"/>
      <c r="D124" s="66"/>
      <c r="E124" s="66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13.2" x14ac:dyDescent="0.25">
      <c r="A125" s="124"/>
      <c r="B125" s="65"/>
      <c r="C125" s="66"/>
      <c r="D125" s="66"/>
      <c r="E125" s="66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13.2" x14ac:dyDescent="0.25">
      <c r="A126" s="124"/>
      <c r="B126" s="65"/>
      <c r="C126" s="66"/>
      <c r="D126" s="66"/>
      <c r="E126" s="66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13.2" x14ac:dyDescent="0.25">
      <c r="A127" s="124"/>
      <c r="B127" s="65"/>
      <c r="C127" s="66"/>
      <c r="D127" s="66"/>
      <c r="E127" s="66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13.2" x14ac:dyDescent="0.25">
      <c r="A128" s="124"/>
      <c r="B128" s="65"/>
      <c r="C128" s="66"/>
      <c r="D128" s="66"/>
      <c r="E128" s="66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13.2" x14ac:dyDescent="0.25">
      <c r="A129" s="124"/>
      <c r="B129" s="65"/>
      <c r="C129" s="66"/>
      <c r="D129" s="66"/>
      <c r="E129" s="66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13.2" x14ac:dyDescent="0.25">
      <c r="A130" s="124"/>
      <c r="B130" s="65"/>
      <c r="C130" s="66"/>
      <c r="D130" s="66"/>
      <c r="E130" s="66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13.2" x14ac:dyDescent="0.25">
      <c r="A131" s="124"/>
      <c r="B131" s="65"/>
      <c r="C131" s="66"/>
      <c r="D131" s="66"/>
      <c r="E131" s="66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13.2" x14ac:dyDescent="0.25">
      <c r="A132" s="124"/>
      <c r="B132" s="65"/>
      <c r="C132" s="66"/>
      <c r="D132" s="66"/>
      <c r="E132" s="66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13.2" x14ac:dyDescent="0.25">
      <c r="A133" s="124"/>
      <c r="B133" s="65"/>
      <c r="C133" s="66"/>
      <c r="D133" s="66"/>
      <c r="E133" s="66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13.2" x14ac:dyDescent="0.25">
      <c r="A134" s="124"/>
      <c r="B134" s="65"/>
      <c r="C134" s="66"/>
      <c r="D134" s="66"/>
      <c r="E134" s="66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13.2" x14ac:dyDescent="0.25">
      <c r="A135" s="124"/>
      <c r="B135" s="65"/>
      <c r="C135" s="66"/>
      <c r="D135" s="66"/>
      <c r="E135" s="66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13.2" x14ac:dyDescent="0.25">
      <c r="A136" s="124"/>
      <c r="B136" s="65"/>
      <c r="C136" s="66"/>
      <c r="D136" s="66"/>
      <c r="E136" s="66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13.2" x14ac:dyDescent="0.25">
      <c r="A137" s="124"/>
      <c r="B137" s="65"/>
      <c r="C137" s="66"/>
      <c r="D137" s="66"/>
      <c r="E137" s="66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13.2" x14ac:dyDescent="0.25">
      <c r="A138" s="124"/>
      <c r="B138" s="65"/>
      <c r="C138" s="66"/>
      <c r="D138" s="66"/>
      <c r="E138" s="66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13.2" x14ac:dyDescent="0.25">
      <c r="A139" s="124"/>
      <c r="B139" s="65"/>
      <c r="C139" s="66"/>
      <c r="D139" s="66"/>
      <c r="E139" s="66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13.2" x14ac:dyDescent="0.25">
      <c r="A140" s="124"/>
      <c r="B140" s="65"/>
      <c r="C140" s="66"/>
      <c r="D140" s="66"/>
      <c r="E140" s="66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13.2" x14ac:dyDescent="0.25">
      <c r="A141" s="124"/>
      <c r="B141" s="65"/>
      <c r="C141" s="66"/>
      <c r="D141" s="66"/>
      <c r="E141" s="66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13.2" x14ac:dyDescent="0.25">
      <c r="A142" s="124"/>
      <c r="B142" s="65"/>
      <c r="C142" s="66"/>
      <c r="D142" s="66"/>
      <c r="E142" s="66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13.2" x14ac:dyDescent="0.25">
      <c r="A143" s="124"/>
      <c r="B143" s="65"/>
      <c r="C143" s="66"/>
      <c r="D143" s="66"/>
      <c r="E143" s="66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13.2" x14ac:dyDescent="0.25">
      <c r="A144" s="124"/>
      <c r="B144" s="65"/>
      <c r="C144" s="66"/>
      <c r="D144" s="66"/>
      <c r="E144" s="66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13.2" x14ac:dyDescent="0.25">
      <c r="A145" s="124"/>
      <c r="B145" s="65"/>
      <c r="C145" s="66"/>
      <c r="D145" s="66"/>
      <c r="E145" s="66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13.2" x14ac:dyDescent="0.25">
      <c r="A146" s="124"/>
      <c r="B146" s="65"/>
      <c r="C146" s="66"/>
      <c r="D146" s="66"/>
      <c r="E146" s="66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13.2" x14ac:dyDescent="0.25">
      <c r="A147" s="124"/>
      <c r="B147" s="65"/>
      <c r="C147" s="66"/>
      <c r="D147" s="66"/>
      <c r="E147" s="66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13.2" x14ac:dyDescent="0.25">
      <c r="A148" s="124"/>
      <c r="B148" s="65"/>
      <c r="C148" s="66"/>
      <c r="D148" s="66"/>
      <c r="E148" s="66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13.2" x14ac:dyDescent="0.25">
      <c r="A149" s="124"/>
      <c r="B149" s="65"/>
      <c r="C149" s="66"/>
      <c r="D149" s="66"/>
      <c r="E149" s="66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13.2" x14ac:dyDescent="0.25">
      <c r="A150" s="124"/>
      <c r="B150" s="65"/>
      <c r="C150" s="66"/>
      <c r="D150" s="66"/>
      <c r="E150" s="66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13.2" x14ac:dyDescent="0.25">
      <c r="A151" s="124"/>
      <c r="B151" s="65"/>
      <c r="C151" s="66"/>
      <c r="D151" s="66"/>
      <c r="E151" s="66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13.2" x14ac:dyDescent="0.25">
      <c r="A152" s="124"/>
      <c r="B152" s="65"/>
      <c r="C152" s="66"/>
      <c r="D152" s="66"/>
      <c r="E152" s="66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13.2" x14ac:dyDescent="0.25">
      <c r="A153" s="124"/>
      <c r="B153" s="65"/>
      <c r="C153" s="66"/>
      <c r="D153" s="66"/>
      <c r="E153" s="66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13.2" x14ac:dyDescent="0.25">
      <c r="A154" s="124"/>
      <c r="B154" s="65"/>
      <c r="C154" s="66"/>
      <c r="D154" s="66"/>
      <c r="E154" s="66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13.2" x14ac:dyDescent="0.25">
      <c r="A155" s="124"/>
      <c r="B155" s="65"/>
      <c r="C155" s="66"/>
      <c r="D155" s="66"/>
      <c r="E155" s="66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13.2" x14ac:dyDescent="0.25">
      <c r="A156" s="124"/>
      <c r="B156" s="65"/>
      <c r="C156" s="66"/>
      <c r="D156" s="66"/>
      <c r="E156" s="66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13.2" x14ac:dyDescent="0.25">
      <c r="A157" s="124"/>
      <c r="B157" s="65"/>
      <c r="C157" s="66"/>
      <c r="D157" s="66"/>
      <c r="E157" s="66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13.2" x14ac:dyDescent="0.25">
      <c r="A158" s="124"/>
      <c r="B158" s="65"/>
      <c r="C158" s="66"/>
      <c r="D158" s="66"/>
      <c r="E158" s="66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13.2" x14ac:dyDescent="0.25">
      <c r="A159" s="124"/>
      <c r="B159" s="65"/>
      <c r="C159" s="66"/>
      <c r="D159" s="66"/>
      <c r="E159" s="66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13.2" x14ac:dyDescent="0.25">
      <c r="A160" s="124"/>
      <c r="B160" s="65"/>
      <c r="C160" s="66"/>
      <c r="D160" s="66"/>
      <c r="E160" s="66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13.2" x14ac:dyDescent="0.25">
      <c r="A161" s="124"/>
      <c r="B161" s="65"/>
      <c r="C161" s="66"/>
      <c r="D161" s="66"/>
      <c r="E161" s="66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13.2" x14ac:dyDescent="0.25">
      <c r="A162" s="124"/>
      <c r="B162" s="65"/>
      <c r="C162" s="66"/>
      <c r="D162" s="66"/>
      <c r="E162" s="66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13.2" x14ac:dyDescent="0.25">
      <c r="A163" s="124"/>
      <c r="B163" s="65"/>
      <c r="C163" s="66"/>
      <c r="D163" s="66"/>
      <c r="E163" s="66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13.2" x14ac:dyDescent="0.25">
      <c r="A164" s="124"/>
      <c r="B164" s="65"/>
      <c r="C164" s="66"/>
      <c r="D164" s="66"/>
      <c r="E164" s="66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13.2" x14ac:dyDescent="0.25">
      <c r="A165" s="124"/>
      <c r="B165" s="65"/>
      <c r="C165" s="66"/>
      <c r="D165" s="66"/>
      <c r="E165" s="66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13.2" x14ac:dyDescent="0.25">
      <c r="A166" s="124"/>
      <c r="B166" s="65"/>
      <c r="C166" s="66"/>
      <c r="D166" s="66"/>
      <c r="E166" s="66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13.2" x14ac:dyDescent="0.25">
      <c r="A167" s="124"/>
      <c r="B167" s="65"/>
      <c r="C167" s="66"/>
      <c r="D167" s="66"/>
      <c r="E167" s="66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13.2" x14ac:dyDescent="0.25">
      <c r="A168" s="124"/>
      <c r="B168" s="65"/>
      <c r="C168" s="66"/>
      <c r="D168" s="66"/>
      <c r="E168" s="66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13.2" x14ac:dyDescent="0.25">
      <c r="A169" s="124"/>
      <c r="B169" s="65"/>
      <c r="C169" s="66"/>
      <c r="D169" s="66"/>
      <c r="E169" s="66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13.2" x14ac:dyDescent="0.25">
      <c r="A170" s="124"/>
      <c r="B170" s="65"/>
      <c r="C170" s="66"/>
      <c r="D170" s="66"/>
      <c r="E170" s="66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13.2" x14ac:dyDescent="0.25">
      <c r="A171" s="124"/>
      <c r="B171" s="65"/>
      <c r="C171" s="66"/>
      <c r="D171" s="66"/>
      <c r="E171" s="66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13.2" x14ac:dyDescent="0.25">
      <c r="A172" s="124"/>
      <c r="B172" s="65"/>
      <c r="C172" s="66"/>
      <c r="D172" s="66"/>
      <c r="E172" s="66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13.2" x14ac:dyDescent="0.25">
      <c r="A173" s="124"/>
      <c r="B173" s="65"/>
      <c r="C173" s="66"/>
      <c r="D173" s="66"/>
      <c r="E173" s="66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13.2" x14ac:dyDescent="0.25">
      <c r="A174" s="124"/>
      <c r="B174" s="65"/>
      <c r="C174" s="66"/>
      <c r="D174" s="66"/>
      <c r="E174" s="66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13.2" x14ac:dyDescent="0.25">
      <c r="A175" s="124"/>
      <c r="B175" s="65"/>
      <c r="C175" s="66"/>
      <c r="D175" s="66"/>
      <c r="E175" s="66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13.2" x14ac:dyDescent="0.25">
      <c r="A176" s="124"/>
      <c r="B176" s="65"/>
      <c r="C176" s="66"/>
      <c r="D176" s="66"/>
      <c r="E176" s="66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13.2" x14ac:dyDescent="0.25">
      <c r="A177" s="124"/>
      <c r="B177" s="65"/>
      <c r="C177" s="66"/>
      <c r="D177" s="66"/>
      <c r="E177" s="66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13.2" x14ac:dyDescent="0.25">
      <c r="A178" s="124"/>
      <c r="B178" s="65"/>
      <c r="C178" s="66"/>
      <c r="D178" s="66"/>
      <c r="E178" s="66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13.2" x14ac:dyDescent="0.25">
      <c r="A179" s="124"/>
      <c r="B179" s="65"/>
      <c r="C179" s="66"/>
      <c r="D179" s="66"/>
      <c r="E179" s="66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13.2" x14ac:dyDescent="0.25">
      <c r="A180" s="124"/>
      <c r="B180" s="65"/>
      <c r="C180" s="66"/>
      <c r="D180" s="66"/>
      <c r="E180" s="66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13.2" x14ac:dyDescent="0.25">
      <c r="A181" s="124"/>
      <c r="B181" s="65"/>
      <c r="C181" s="66"/>
      <c r="D181" s="66"/>
      <c r="E181" s="66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13.2" x14ac:dyDescent="0.25">
      <c r="A182" s="124"/>
      <c r="B182" s="65"/>
      <c r="C182" s="66"/>
      <c r="D182" s="66"/>
      <c r="E182" s="66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13.2" x14ac:dyDescent="0.25">
      <c r="A183" s="124"/>
      <c r="B183" s="65"/>
      <c r="C183" s="66"/>
      <c r="D183" s="66"/>
      <c r="E183" s="66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13.2" x14ac:dyDescent="0.25">
      <c r="A184" s="124"/>
      <c r="B184" s="65"/>
      <c r="C184" s="66"/>
      <c r="D184" s="66"/>
      <c r="E184" s="66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13.2" x14ac:dyDescent="0.25">
      <c r="A185" s="124"/>
      <c r="B185" s="65"/>
      <c r="C185" s="66"/>
      <c r="D185" s="66"/>
      <c r="E185" s="66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13.2" x14ac:dyDescent="0.25">
      <c r="A186" s="124"/>
      <c r="B186" s="65"/>
      <c r="C186" s="66"/>
      <c r="D186" s="66"/>
      <c r="E186" s="66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13.2" x14ac:dyDescent="0.25">
      <c r="A187" s="124"/>
      <c r="B187" s="65"/>
      <c r="C187" s="66"/>
      <c r="D187" s="66"/>
      <c r="E187" s="66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13.2" x14ac:dyDescent="0.25">
      <c r="A188" s="124"/>
      <c r="B188" s="65"/>
      <c r="C188" s="66"/>
      <c r="D188" s="66"/>
      <c r="E188" s="66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13.2" x14ac:dyDescent="0.25">
      <c r="A189" s="124"/>
      <c r="B189" s="65"/>
      <c r="C189" s="66"/>
      <c r="D189" s="66"/>
      <c r="E189" s="66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13.2" x14ac:dyDescent="0.25">
      <c r="A190" s="124"/>
      <c r="B190" s="65"/>
      <c r="C190" s="66"/>
      <c r="D190" s="66"/>
      <c r="E190" s="66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13.2" x14ac:dyDescent="0.25">
      <c r="A191" s="124"/>
      <c r="B191" s="65"/>
      <c r="C191" s="66"/>
      <c r="D191" s="66"/>
      <c r="E191" s="66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13.2" x14ac:dyDescent="0.25">
      <c r="A192" s="124"/>
      <c r="B192" s="65"/>
      <c r="C192" s="66"/>
      <c r="D192" s="66"/>
      <c r="E192" s="66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13.2" x14ac:dyDescent="0.25">
      <c r="A193" s="124"/>
      <c r="B193" s="65"/>
      <c r="C193" s="66"/>
      <c r="D193" s="66"/>
      <c r="E193" s="66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13.2" x14ac:dyDescent="0.25">
      <c r="A194" s="124"/>
      <c r="B194" s="65"/>
      <c r="C194" s="66"/>
      <c r="D194" s="66"/>
      <c r="E194" s="66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13.2" x14ac:dyDescent="0.25">
      <c r="A195" s="124"/>
      <c r="B195" s="65"/>
      <c r="C195" s="66"/>
      <c r="D195" s="66"/>
      <c r="E195" s="66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13.2" x14ac:dyDescent="0.25">
      <c r="A196" s="124"/>
      <c r="B196" s="65"/>
      <c r="C196" s="66"/>
      <c r="D196" s="66"/>
      <c r="E196" s="66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13.2" x14ac:dyDescent="0.25">
      <c r="A197" s="124"/>
      <c r="B197" s="65"/>
      <c r="C197" s="66"/>
      <c r="D197" s="66"/>
      <c r="E197" s="66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13.2" x14ac:dyDescent="0.25">
      <c r="A198" s="124"/>
      <c r="B198" s="65"/>
      <c r="C198" s="66"/>
      <c r="D198" s="66"/>
      <c r="E198" s="66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13.2" x14ac:dyDescent="0.25">
      <c r="A199" s="124"/>
      <c r="B199" s="65"/>
      <c r="C199" s="66"/>
      <c r="D199" s="66"/>
      <c r="E199" s="66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13.2" x14ac:dyDescent="0.25">
      <c r="A200" s="124"/>
      <c r="B200" s="65"/>
      <c r="C200" s="66"/>
      <c r="D200" s="66"/>
      <c r="E200" s="66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13.2" x14ac:dyDescent="0.25">
      <c r="A201" s="124"/>
      <c r="B201" s="65"/>
      <c r="C201" s="66"/>
      <c r="D201" s="66"/>
      <c r="E201" s="66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13.2" x14ac:dyDescent="0.25">
      <c r="A202" s="124"/>
      <c r="B202" s="65"/>
      <c r="C202" s="66"/>
      <c r="D202" s="66"/>
      <c r="E202" s="66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13.2" x14ac:dyDescent="0.25">
      <c r="A203" s="124"/>
      <c r="B203" s="65"/>
      <c r="C203" s="66"/>
      <c r="D203" s="66"/>
      <c r="E203" s="66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13.2" x14ac:dyDescent="0.25">
      <c r="A204" s="124"/>
      <c r="B204" s="65"/>
      <c r="C204" s="66"/>
      <c r="D204" s="66"/>
      <c r="E204" s="66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13.2" x14ac:dyDescent="0.25">
      <c r="A205" s="124"/>
      <c r="B205" s="65"/>
      <c r="C205" s="66"/>
      <c r="D205" s="66"/>
      <c r="E205" s="66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13.2" x14ac:dyDescent="0.25">
      <c r="A206" s="124"/>
      <c r="B206" s="65"/>
      <c r="C206" s="66"/>
      <c r="D206" s="66"/>
      <c r="E206" s="66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13.2" x14ac:dyDescent="0.25">
      <c r="A207" s="124"/>
      <c r="B207" s="65"/>
      <c r="C207" s="66"/>
      <c r="D207" s="66"/>
      <c r="E207" s="66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13.2" x14ac:dyDescent="0.25">
      <c r="A208" s="124"/>
      <c r="B208" s="65"/>
      <c r="C208" s="66"/>
      <c r="D208" s="66"/>
      <c r="E208" s="66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13.2" x14ac:dyDescent="0.25">
      <c r="A209" s="124"/>
      <c r="B209" s="65"/>
      <c r="C209" s="66"/>
      <c r="D209" s="66"/>
      <c r="E209" s="66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13.2" x14ac:dyDescent="0.25">
      <c r="A210" s="124"/>
      <c r="B210" s="65"/>
      <c r="C210" s="66"/>
      <c r="D210" s="66"/>
      <c r="E210" s="66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13.2" x14ac:dyDescent="0.25">
      <c r="A211" s="124"/>
      <c r="B211" s="65"/>
      <c r="C211" s="66"/>
      <c r="D211" s="66"/>
      <c r="E211" s="66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13.2" x14ac:dyDescent="0.25">
      <c r="A212" s="124"/>
      <c r="B212" s="65"/>
      <c r="C212" s="66"/>
      <c r="D212" s="66"/>
      <c r="E212" s="66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13.2" x14ac:dyDescent="0.25">
      <c r="A213" s="124"/>
      <c r="B213" s="65"/>
      <c r="C213" s="66"/>
      <c r="D213" s="66"/>
      <c r="E213" s="66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13.2" x14ac:dyDescent="0.25">
      <c r="A214" s="124"/>
      <c r="B214" s="65"/>
      <c r="C214" s="66"/>
      <c r="D214" s="66"/>
      <c r="E214" s="66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13.2" x14ac:dyDescent="0.25">
      <c r="A215" s="124"/>
      <c r="B215" s="65"/>
      <c r="C215" s="66"/>
      <c r="D215" s="66"/>
      <c r="E215" s="66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13.2" x14ac:dyDescent="0.25">
      <c r="A216" s="124"/>
      <c r="B216" s="65"/>
      <c r="C216" s="66"/>
      <c r="D216" s="66"/>
      <c r="E216" s="66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13.2" x14ac:dyDescent="0.25">
      <c r="A217" s="124"/>
      <c r="B217" s="65"/>
      <c r="C217" s="66"/>
      <c r="D217" s="66"/>
      <c r="E217" s="66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13.2" x14ac:dyDescent="0.25">
      <c r="A218" s="124"/>
      <c r="B218" s="65"/>
      <c r="C218" s="66"/>
      <c r="D218" s="66"/>
      <c r="E218" s="66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13.2" x14ac:dyDescent="0.25">
      <c r="A219" s="124"/>
      <c r="B219" s="65"/>
      <c r="C219" s="66"/>
      <c r="D219" s="66"/>
      <c r="E219" s="66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13.2" x14ac:dyDescent="0.25">
      <c r="A220" s="124"/>
      <c r="B220" s="65"/>
      <c r="C220" s="66"/>
      <c r="D220" s="66"/>
      <c r="E220" s="66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13.2" x14ac:dyDescent="0.25">
      <c r="A221" s="124"/>
      <c r="B221" s="65"/>
      <c r="C221" s="66"/>
      <c r="D221" s="66"/>
      <c r="E221" s="66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13.2" x14ac:dyDescent="0.25">
      <c r="A222" s="124"/>
      <c r="B222" s="65"/>
      <c r="C222" s="66"/>
      <c r="D222" s="66"/>
      <c r="E222" s="66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13.2" x14ac:dyDescent="0.25">
      <c r="A223" s="124"/>
      <c r="B223" s="65"/>
      <c r="C223" s="66"/>
      <c r="D223" s="66"/>
      <c r="E223" s="66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13.2" x14ac:dyDescent="0.25">
      <c r="A224" s="124"/>
      <c r="B224" s="65"/>
      <c r="C224" s="66"/>
      <c r="D224" s="66"/>
      <c r="E224" s="66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13.2" x14ac:dyDescent="0.25">
      <c r="A225" s="124"/>
      <c r="B225" s="65"/>
      <c r="C225" s="66"/>
      <c r="D225" s="66"/>
      <c r="E225" s="66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13.2" x14ac:dyDescent="0.25">
      <c r="A226" s="124"/>
      <c r="B226" s="65"/>
      <c r="C226" s="66"/>
      <c r="D226" s="66"/>
      <c r="E226" s="66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13.2" x14ac:dyDescent="0.25">
      <c r="A227" s="124"/>
      <c r="B227" s="65"/>
      <c r="C227" s="66"/>
      <c r="D227" s="66"/>
      <c r="E227" s="66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13.2" x14ac:dyDescent="0.25">
      <c r="A228" s="124"/>
      <c r="B228" s="65"/>
      <c r="C228" s="66"/>
      <c r="D228" s="66"/>
      <c r="E228" s="66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13.2" x14ac:dyDescent="0.25">
      <c r="A229" s="124"/>
      <c r="B229" s="65"/>
      <c r="C229" s="66"/>
      <c r="D229" s="66"/>
      <c r="E229" s="66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13.2" x14ac:dyDescent="0.25">
      <c r="A230" s="124"/>
      <c r="B230" s="65"/>
      <c r="C230" s="66"/>
      <c r="D230" s="66"/>
      <c r="E230" s="66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13.2" x14ac:dyDescent="0.25">
      <c r="A231" s="124"/>
      <c r="B231" s="65"/>
      <c r="C231" s="66"/>
      <c r="D231" s="66"/>
      <c r="E231" s="66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13.2" x14ac:dyDescent="0.25">
      <c r="A232" s="124"/>
      <c r="B232" s="65"/>
      <c r="C232" s="66"/>
      <c r="D232" s="66"/>
      <c r="E232" s="66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13.2" x14ac:dyDescent="0.25">
      <c r="A233" s="124"/>
      <c r="B233" s="65"/>
      <c r="C233" s="66"/>
      <c r="D233" s="66"/>
      <c r="E233" s="66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t="13.2" x14ac:dyDescent="0.25">
      <c r="A234" s="124"/>
      <c r="B234" s="65"/>
      <c r="C234" s="66"/>
      <c r="D234" s="66"/>
      <c r="E234" s="66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t="13.2" x14ac:dyDescent="0.25">
      <c r="A235" s="124"/>
      <c r="B235" s="65"/>
      <c r="C235" s="66"/>
      <c r="D235" s="66"/>
      <c r="E235" s="66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t="13.2" x14ac:dyDescent="0.25">
      <c r="A236" s="124"/>
      <c r="B236" s="65"/>
      <c r="C236" s="66"/>
      <c r="D236" s="66"/>
      <c r="E236" s="66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t="13.2" x14ac:dyDescent="0.25">
      <c r="A237" s="124"/>
      <c r="B237" s="65"/>
      <c r="C237" s="66"/>
      <c r="D237" s="66"/>
      <c r="E237" s="66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t="13.2" x14ac:dyDescent="0.25">
      <c r="A238" s="124"/>
      <c r="B238" s="65"/>
      <c r="C238" s="66"/>
      <c r="D238" s="66"/>
      <c r="E238" s="66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t="13.2" x14ac:dyDescent="0.25">
      <c r="A239" s="124"/>
      <c r="B239" s="65"/>
      <c r="C239" s="66"/>
      <c r="D239" s="66"/>
      <c r="E239" s="66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t="13.2" x14ac:dyDescent="0.25">
      <c r="A240" s="124"/>
      <c r="B240" s="65"/>
      <c r="C240" s="66"/>
      <c r="D240" s="66"/>
      <c r="E240" s="66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13.2" x14ac:dyDescent="0.25">
      <c r="A241" s="124"/>
      <c r="B241" s="65"/>
      <c r="C241" s="66"/>
      <c r="D241" s="66"/>
      <c r="E241" s="66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t="13.2" x14ac:dyDescent="0.25">
      <c r="A242" s="124"/>
      <c r="B242" s="65"/>
      <c r="C242" s="66"/>
      <c r="D242" s="66"/>
      <c r="E242" s="66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t="13.2" x14ac:dyDescent="0.25">
      <c r="A243" s="124"/>
      <c r="B243" s="65"/>
      <c r="C243" s="66"/>
      <c r="D243" s="66"/>
      <c r="E243" s="66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t="13.2" x14ac:dyDescent="0.25">
      <c r="A244" s="124"/>
      <c r="B244" s="65"/>
      <c r="C244" s="66"/>
      <c r="D244" s="66"/>
      <c r="E244" s="66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t="13.2" x14ac:dyDescent="0.25">
      <c r="A245" s="124"/>
      <c r="B245" s="65"/>
      <c r="C245" s="66"/>
      <c r="D245" s="66"/>
      <c r="E245" s="66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t="13.2" x14ac:dyDescent="0.25">
      <c r="A246" s="124"/>
      <c r="B246" s="65"/>
      <c r="C246" s="66"/>
      <c r="D246" s="66"/>
      <c r="E246" s="66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t="13.2" x14ac:dyDescent="0.25">
      <c r="A247" s="124"/>
      <c r="B247" s="65"/>
      <c r="C247" s="66"/>
      <c r="D247" s="66"/>
      <c r="E247" s="66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t="13.2" x14ac:dyDescent="0.25">
      <c r="A248" s="124"/>
      <c r="B248" s="65"/>
      <c r="C248" s="66"/>
      <c r="D248" s="66"/>
      <c r="E248" s="66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t="13.2" x14ac:dyDescent="0.25">
      <c r="A249" s="124"/>
      <c r="B249" s="65"/>
      <c r="C249" s="66"/>
      <c r="D249" s="66"/>
      <c r="E249" s="66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t="13.2" x14ac:dyDescent="0.25">
      <c r="A250" s="124"/>
      <c r="B250" s="65"/>
      <c r="C250" s="66"/>
      <c r="D250" s="66"/>
      <c r="E250" s="66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t="13.2" x14ac:dyDescent="0.25">
      <c r="A251" s="124"/>
      <c r="B251" s="65"/>
      <c r="C251" s="66"/>
      <c r="D251" s="66"/>
      <c r="E251" s="66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t="13.2" x14ac:dyDescent="0.25">
      <c r="A252" s="124"/>
      <c r="B252" s="65"/>
      <c r="C252" s="66"/>
      <c r="D252" s="66"/>
      <c r="E252" s="66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t="13.2" x14ac:dyDescent="0.25">
      <c r="A253" s="124"/>
      <c r="B253" s="65"/>
      <c r="C253" s="66"/>
      <c r="D253" s="66"/>
      <c r="E253" s="66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t="13.2" x14ac:dyDescent="0.25">
      <c r="A254" s="124"/>
      <c r="B254" s="65"/>
      <c r="C254" s="66"/>
      <c r="D254" s="66"/>
      <c r="E254" s="66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t="13.2" x14ac:dyDescent="0.25">
      <c r="A255" s="124"/>
      <c r="B255" s="65"/>
      <c r="C255" s="66"/>
      <c r="D255" s="66"/>
      <c r="E255" s="66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t="13.2" x14ac:dyDescent="0.25">
      <c r="A256" s="124"/>
      <c r="B256" s="65"/>
      <c r="C256" s="66"/>
      <c r="D256" s="66"/>
      <c r="E256" s="66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t="13.2" x14ac:dyDescent="0.25">
      <c r="A257" s="124"/>
      <c r="B257" s="65"/>
      <c r="C257" s="66"/>
      <c r="D257" s="66"/>
      <c r="E257" s="66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13.2" x14ac:dyDescent="0.25">
      <c r="A258" s="124"/>
      <c r="B258" s="65"/>
      <c r="C258" s="66"/>
      <c r="D258" s="66"/>
      <c r="E258" s="66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t="13.2" x14ac:dyDescent="0.25">
      <c r="A259" s="124"/>
      <c r="B259" s="65"/>
      <c r="C259" s="66"/>
      <c r="D259" s="66"/>
      <c r="E259" s="66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t="13.2" x14ac:dyDescent="0.25">
      <c r="A260" s="124"/>
      <c r="B260" s="65"/>
      <c r="C260" s="66"/>
      <c r="D260" s="66"/>
      <c r="E260" s="66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t="13.2" x14ac:dyDescent="0.25">
      <c r="A261" s="124"/>
      <c r="B261" s="65"/>
      <c r="C261" s="66"/>
      <c r="D261" s="66"/>
      <c r="E261" s="66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3.2" x14ac:dyDescent="0.25">
      <c r="A262" s="124"/>
      <c r="B262" s="65"/>
      <c r="C262" s="66"/>
      <c r="D262" s="66"/>
      <c r="E262" s="66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t="13.2" x14ac:dyDescent="0.25">
      <c r="A263" s="124"/>
      <c r="B263" s="65"/>
      <c r="C263" s="66"/>
      <c r="D263" s="66"/>
      <c r="E263" s="66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t="13.2" x14ac:dyDescent="0.25">
      <c r="A264" s="124"/>
      <c r="B264" s="65"/>
      <c r="C264" s="66"/>
      <c r="D264" s="66"/>
      <c r="E264" s="66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3.2" x14ac:dyDescent="0.25">
      <c r="A265" s="124"/>
      <c r="B265" s="65"/>
      <c r="C265" s="66"/>
      <c r="D265" s="66"/>
      <c r="E265" s="66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t="13.2" x14ac:dyDescent="0.25">
      <c r="A266" s="124"/>
      <c r="B266" s="65"/>
      <c r="C266" s="66"/>
      <c r="D266" s="66"/>
      <c r="E266" s="66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t="13.2" x14ac:dyDescent="0.25">
      <c r="A267" s="124"/>
      <c r="B267" s="65"/>
      <c r="C267" s="66"/>
      <c r="D267" s="66"/>
      <c r="E267" s="66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t="13.2" x14ac:dyDescent="0.25">
      <c r="A268" s="124"/>
      <c r="B268" s="65"/>
      <c r="C268" s="66"/>
      <c r="D268" s="66"/>
      <c r="E268" s="66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t="13.2" x14ac:dyDescent="0.25">
      <c r="A269" s="124"/>
      <c r="B269" s="65"/>
      <c r="C269" s="66"/>
      <c r="D269" s="66"/>
      <c r="E269" s="66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13.2" x14ac:dyDescent="0.25">
      <c r="A270" s="124"/>
      <c r="B270" s="65"/>
      <c r="C270" s="66"/>
      <c r="D270" s="66"/>
      <c r="E270" s="66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t="13.2" x14ac:dyDescent="0.25">
      <c r="A271" s="124"/>
      <c r="B271" s="65"/>
      <c r="C271" s="66"/>
      <c r="D271" s="66"/>
      <c r="E271" s="66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t="13.2" x14ac:dyDescent="0.25">
      <c r="A272" s="124"/>
      <c r="B272" s="65"/>
      <c r="C272" s="66"/>
      <c r="D272" s="66"/>
      <c r="E272" s="66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t="13.2" x14ac:dyDescent="0.25">
      <c r="A273" s="124"/>
      <c r="B273" s="65"/>
      <c r="C273" s="66"/>
      <c r="D273" s="66"/>
      <c r="E273" s="66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t="13.2" x14ac:dyDescent="0.25">
      <c r="A274" s="124"/>
      <c r="B274" s="65"/>
      <c r="C274" s="66"/>
      <c r="D274" s="66"/>
      <c r="E274" s="66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t="13.2" x14ac:dyDescent="0.25">
      <c r="A275" s="124"/>
      <c r="B275" s="65"/>
      <c r="C275" s="66"/>
      <c r="D275" s="66"/>
      <c r="E275" s="66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t="13.2" x14ac:dyDescent="0.25">
      <c r="A276" s="124"/>
      <c r="B276" s="65"/>
      <c r="C276" s="66"/>
      <c r="D276" s="66"/>
      <c r="E276" s="66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t="13.2" x14ac:dyDescent="0.25">
      <c r="A277" s="124"/>
      <c r="B277" s="65"/>
      <c r="C277" s="66"/>
      <c r="D277" s="66"/>
      <c r="E277" s="66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t="13.2" x14ac:dyDescent="0.25">
      <c r="A278" s="124"/>
      <c r="B278" s="65"/>
      <c r="C278" s="66"/>
      <c r="D278" s="66"/>
      <c r="E278" s="66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t="13.2" x14ac:dyDescent="0.25">
      <c r="A279" s="124"/>
      <c r="B279" s="65"/>
      <c r="C279" s="66"/>
      <c r="D279" s="66"/>
      <c r="E279" s="66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t="13.2" x14ac:dyDescent="0.25">
      <c r="A280" s="124"/>
      <c r="B280" s="65"/>
      <c r="C280" s="66"/>
      <c r="D280" s="66"/>
      <c r="E280" s="66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t="13.2" x14ac:dyDescent="0.25">
      <c r="A281" s="124"/>
      <c r="B281" s="65"/>
      <c r="C281" s="66"/>
      <c r="D281" s="66"/>
      <c r="E281" s="66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t="13.2" x14ac:dyDescent="0.25">
      <c r="A282" s="124"/>
      <c r="B282" s="65"/>
      <c r="C282" s="66"/>
      <c r="D282" s="66"/>
      <c r="E282" s="66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13.2" x14ac:dyDescent="0.25">
      <c r="A283" s="124"/>
      <c r="B283" s="65"/>
      <c r="C283" s="66"/>
      <c r="D283" s="66"/>
      <c r="E283" s="66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t="13.2" x14ac:dyDescent="0.25">
      <c r="A284" s="124"/>
      <c r="B284" s="65"/>
      <c r="C284" s="66"/>
      <c r="D284" s="66"/>
      <c r="E284" s="66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t="13.2" x14ac:dyDescent="0.25">
      <c r="A285" s="124"/>
      <c r="B285" s="65"/>
      <c r="C285" s="66"/>
      <c r="D285" s="66"/>
      <c r="E285" s="66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t="13.2" x14ac:dyDescent="0.25">
      <c r="A286" s="124"/>
      <c r="B286" s="65"/>
      <c r="C286" s="66"/>
      <c r="D286" s="66"/>
      <c r="E286" s="66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t="13.2" x14ac:dyDescent="0.25">
      <c r="A287" s="124"/>
      <c r="B287" s="65"/>
      <c r="C287" s="66"/>
      <c r="D287" s="66"/>
      <c r="E287" s="66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t="13.2" x14ac:dyDescent="0.25">
      <c r="A288" s="124"/>
      <c r="B288" s="65"/>
      <c r="C288" s="66"/>
      <c r="D288" s="66"/>
      <c r="E288" s="66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t="13.2" x14ac:dyDescent="0.25">
      <c r="A289" s="124"/>
      <c r="B289" s="65"/>
      <c r="C289" s="66"/>
      <c r="D289" s="66"/>
      <c r="E289" s="66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t="13.2" x14ac:dyDescent="0.25">
      <c r="A290" s="124"/>
      <c r="B290" s="65"/>
      <c r="C290" s="66"/>
      <c r="D290" s="66"/>
      <c r="E290" s="66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t="13.2" x14ac:dyDescent="0.25">
      <c r="A291" s="124"/>
      <c r="B291" s="65"/>
      <c r="C291" s="66"/>
      <c r="D291" s="66"/>
      <c r="E291" s="66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t="13.2" x14ac:dyDescent="0.25">
      <c r="A292" s="124"/>
      <c r="B292" s="65"/>
      <c r="C292" s="66"/>
      <c r="D292" s="66"/>
      <c r="E292" s="66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t="13.2" x14ac:dyDescent="0.25">
      <c r="A293" s="124"/>
      <c r="B293" s="65"/>
      <c r="C293" s="66"/>
      <c r="D293" s="66"/>
      <c r="E293" s="66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t="13.2" x14ac:dyDescent="0.25">
      <c r="A294" s="124"/>
      <c r="B294" s="65"/>
      <c r="C294" s="66"/>
      <c r="D294" s="66"/>
      <c r="E294" s="66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t="13.2" x14ac:dyDescent="0.25">
      <c r="A295" s="124"/>
      <c r="B295" s="65"/>
      <c r="C295" s="66"/>
      <c r="D295" s="66"/>
      <c r="E295" s="66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13.2" x14ac:dyDescent="0.25">
      <c r="A296" s="124"/>
      <c r="B296" s="65"/>
      <c r="C296" s="66"/>
      <c r="D296" s="66"/>
      <c r="E296" s="66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t="13.2" x14ac:dyDescent="0.25">
      <c r="A297" s="124"/>
      <c r="B297" s="65"/>
      <c r="C297" s="66"/>
      <c r="D297" s="66"/>
      <c r="E297" s="66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t="13.2" x14ac:dyDescent="0.25">
      <c r="A298" s="124"/>
      <c r="B298" s="65"/>
      <c r="C298" s="66"/>
      <c r="D298" s="66"/>
      <c r="E298" s="66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t="13.2" x14ac:dyDescent="0.25">
      <c r="A299" s="124"/>
      <c r="B299" s="65"/>
      <c r="C299" s="66"/>
      <c r="D299" s="66"/>
      <c r="E299" s="66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t="13.2" x14ac:dyDescent="0.25">
      <c r="A300" s="124"/>
      <c r="B300" s="65"/>
      <c r="C300" s="66"/>
      <c r="D300" s="66"/>
      <c r="E300" s="66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t="13.2" x14ac:dyDescent="0.25">
      <c r="A301" s="124"/>
      <c r="B301" s="65"/>
      <c r="C301" s="66"/>
      <c r="D301" s="66"/>
      <c r="E301" s="66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t="13.2" x14ac:dyDescent="0.25">
      <c r="A302" s="124"/>
      <c r="B302" s="65"/>
      <c r="C302" s="66"/>
      <c r="D302" s="66"/>
      <c r="E302" s="66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t="13.2" x14ac:dyDescent="0.25">
      <c r="A303" s="124"/>
      <c r="B303" s="65"/>
      <c r="C303" s="66"/>
      <c r="D303" s="66"/>
      <c r="E303" s="66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t="13.2" x14ac:dyDescent="0.25">
      <c r="A304" s="124"/>
      <c r="B304" s="65"/>
      <c r="C304" s="66"/>
      <c r="D304" s="66"/>
      <c r="E304" s="66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t="13.2" x14ac:dyDescent="0.25">
      <c r="A305" s="124"/>
      <c r="B305" s="65"/>
      <c r="C305" s="66"/>
      <c r="D305" s="66"/>
      <c r="E305" s="66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t="13.2" x14ac:dyDescent="0.25">
      <c r="A306" s="124"/>
      <c r="B306" s="65"/>
      <c r="C306" s="66"/>
      <c r="D306" s="66"/>
      <c r="E306" s="66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t="13.2" x14ac:dyDescent="0.25">
      <c r="A307" s="124"/>
      <c r="B307" s="65"/>
      <c r="C307" s="66"/>
      <c r="D307" s="66"/>
      <c r="E307" s="66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13.2" x14ac:dyDescent="0.25">
      <c r="A308" s="124"/>
      <c r="B308" s="65"/>
      <c r="C308" s="66"/>
      <c r="D308" s="66"/>
      <c r="E308" s="66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t="13.2" x14ac:dyDescent="0.25">
      <c r="A309" s="124"/>
      <c r="B309" s="65"/>
      <c r="C309" s="66"/>
      <c r="D309" s="66"/>
      <c r="E309" s="66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t="13.2" x14ac:dyDescent="0.25">
      <c r="A310" s="124"/>
      <c r="B310" s="65"/>
      <c r="C310" s="66"/>
      <c r="D310" s="66"/>
      <c r="E310" s="66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t="13.2" x14ac:dyDescent="0.25">
      <c r="A311" s="124"/>
      <c r="B311" s="65"/>
      <c r="C311" s="66"/>
      <c r="D311" s="66"/>
      <c r="E311" s="66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t="13.2" x14ac:dyDescent="0.25">
      <c r="A312" s="124"/>
      <c r="B312" s="65"/>
      <c r="C312" s="66"/>
      <c r="D312" s="66"/>
      <c r="E312" s="66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t="13.2" x14ac:dyDescent="0.25">
      <c r="A313" s="124"/>
      <c r="B313" s="65"/>
      <c r="C313" s="66"/>
      <c r="D313" s="66"/>
      <c r="E313" s="66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t="13.2" x14ac:dyDescent="0.25">
      <c r="A314" s="124"/>
      <c r="B314" s="65"/>
      <c r="C314" s="66"/>
      <c r="D314" s="66"/>
      <c r="E314" s="66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t="13.2" x14ac:dyDescent="0.25">
      <c r="A315" s="124"/>
      <c r="B315" s="65"/>
      <c r="C315" s="66"/>
      <c r="D315" s="66"/>
      <c r="E315" s="66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t="13.2" x14ac:dyDescent="0.25">
      <c r="A316" s="124"/>
      <c r="B316" s="65"/>
      <c r="C316" s="66"/>
      <c r="D316" s="66"/>
      <c r="E316" s="66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t="13.2" x14ac:dyDescent="0.25">
      <c r="A317" s="124"/>
      <c r="B317" s="65"/>
      <c r="C317" s="66"/>
      <c r="D317" s="66"/>
      <c r="E317" s="66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t="13.2" x14ac:dyDescent="0.25">
      <c r="A318" s="124"/>
      <c r="B318" s="65"/>
      <c r="C318" s="66"/>
      <c r="D318" s="66"/>
      <c r="E318" s="66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t="13.2" x14ac:dyDescent="0.25">
      <c r="A319" s="124"/>
      <c r="B319" s="65"/>
      <c r="C319" s="66"/>
      <c r="D319" s="66"/>
      <c r="E319" s="66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t="13.2" x14ac:dyDescent="0.25">
      <c r="A320" s="124"/>
      <c r="B320" s="65"/>
      <c r="C320" s="66"/>
      <c r="D320" s="66"/>
      <c r="E320" s="66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13.2" x14ac:dyDescent="0.25">
      <c r="A321" s="124"/>
      <c r="B321" s="65"/>
      <c r="C321" s="66"/>
      <c r="D321" s="66"/>
      <c r="E321" s="66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t="13.2" x14ac:dyDescent="0.25">
      <c r="A322" s="124"/>
      <c r="B322" s="65"/>
      <c r="C322" s="66"/>
      <c r="D322" s="66"/>
      <c r="E322" s="66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t="13.2" x14ac:dyDescent="0.25">
      <c r="A323" s="124"/>
      <c r="B323" s="65"/>
      <c r="C323" s="66"/>
      <c r="D323" s="66"/>
      <c r="E323" s="66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t="13.2" x14ac:dyDescent="0.25">
      <c r="A324" s="124"/>
      <c r="B324" s="65"/>
      <c r="C324" s="66"/>
      <c r="D324" s="66"/>
      <c r="E324" s="66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t="13.2" x14ac:dyDescent="0.25">
      <c r="A325" s="124"/>
      <c r="B325" s="65"/>
      <c r="C325" s="66"/>
      <c r="D325" s="66"/>
      <c r="E325" s="66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t="13.2" x14ac:dyDescent="0.25">
      <c r="A326" s="124"/>
      <c r="B326" s="65"/>
      <c r="C326" s="66"/>
      <c r="D326" s="66"/>
      <c r="E326" s="66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t="13.2" x14ac:dyDescent="0.25">
      <c r="A327" s="124"/>
      <c r="B327" s="65"/>
      <c r="C327" s="66"/>
      <c r="D327" s="66"/>
      <c r="E327" s="66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t="13.2" x14ac:dyDescent="0.25">
      <c r="A328" s="124"/>
      <c r="B328" s="65"/>
      <c r="C328" s="66"/>
      <c r="D328" s="66"/>
      <c r="E328" s="66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t="13.2" x14ac:dyDescent="0.25">
      <c r="A329" s="124"/>
      <c r="B329" s="65"/>
      <c r="C329" s="66"/>
      <c r="D329" s="66"/>
      <c r="E329" s="66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t="13.2" x14ac:dyDescent="0.25">
      <c r="A330" s="124"/>
      <c r="B330" s="65"/>
      <c r="C330" s="66"/>
      <c r="D330" s="66"/>
      <c r="E330" s="66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t="13.2" x14ac:dyDescent="0.25">
      <c r="A331" s="124"/>
      <c r="B331" s="65"/>
      <c r="C331" s="66"/>
      <c r="D331" s="66"/>
      <c r="E331" s="66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t="13.2" x14ac:dyDescent="0.25">
      <c r="A332" s="124"/>
      <c r="B332" s="65"/>
      <c r="C332" s="66"/>
      <c r="D332" s="66"/>
      <c r="E332" s="66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13.2" x14ac:dyDescent="0.25">
      <c r="A333" s="124"/>
      <c r="B333" s="65"/>
      <c r="C333" s="66"/>
      <c r="D333" s="66"/>
      <c r="E333" s="66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t="13.2" x14ac:dyDescent="0.25">
      <c r="A334" s="124"/>
      <c r="B334" s="65"/>
      <c r="C334" s="66"/>
      <c r="D334" s="66"/>
      <c r="E334" s="66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t="13.2" x14ac:dyDescent="0.25">
      <c r="A335" s="124"/>
      <c r="B335" s="65"/>
      <c r="C335" s="66"/>
      <c r="D335" s="66"/>
      <c r="E335" s="66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t="13.2" x14ac:dyDescent="0.25">
      <c r="A336" s="124"/>
      <c r="B336" s="65"/>
      <c r="C336" s="66"/>
      <c r="D336" s="66"/>
      <c r="E336" s="66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t="13.2" x14ac:dyDescent="0.25">
      <c r="A337" s="124"/>
      <c r="B337" s="65"/>
      <c r="C337" s="66"/>
      <c r="D337" s="66"/>
      <c r="E337" s="66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t="13.2" x14ac:dyDescent="0.25">
      <c r="A338" s="124"/>
      <c r="B338" s="65"/>
      <c r="C338" s="66"/>
      <c r="D338" s="66"/>
      <c r="E338" s="66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t="13.2" x14ac:dyDescent="0.25">
      <c r="A339" s="124"/>
      <c r="B339" s="65"/>
      <c r="C339" s="66"/>
      <c r="D339" s="66"/>
      <c r="E339" s="66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t="13.2" x14ac:dyDescent="0.25">
      <c r="A340" s="124"/>
      <c r="B340" s="65"/>
      <c r="C340" s="66"/>
      <c r="D340" s="66"/>
      <c r="E340" s="66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t="13.2" x14ac:dyDescent="0.25">
      <c r="A341" s="124"/>
      <c r="B341" s="65"/>
      <c r="C341" s="66"/>
      <c r="D341" s="66"/>
      <c r="E341" s="66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t="13.2" x14ac:dyDescent="0.25">
      <c r="A342" s="124"/>
      <c r="B342" s="65"/>
      <c r="C342" s="66"/>
      <c r="D342" s="66"/>
      <c r="E342" s="66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t="13.2" x14ac:dyDescent="0.25">
      <c r="A343" s="124"/>
      <c r="B343" s="65"/>
      <c r="C343" s="66"/>
      <c r="D343" s="66"/>
      <c r="E343" s="66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t="13.2" x14ac:dyDescent="0.25">
      <c r="A344" s="124"/>
      <c r="B344" s="65"/>
      <c r="C344" s="66"/>
      <c r="D344" s="66"/>
      <c r="E344" s="66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t="13.2" x14ac:dyDescent="0.25">
      <c r="A345" s="124"/>
      <c r="B345" s="65"/>
      <c r="C345" s="66"/>
      <c r="D345" s="66"/>
      <c r="E345" s="66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t="13.2" x14ac:dyDescent="0.25">
      <c r="A346" s="124"/>
      <c r="B346" s="65"/>
      <c r="C346" s="66"/>
      <c r="D346" s="66"/>
      <c r="E346" s="66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t="13.2" x14ac:dyDescent="0.25">
      <c r="A347" s="124"/>
      <c r="B347" s="65"/>
      <c r="C347" s="66"/>
      <c r="D347" s="66"/>
      <c r="E347" s="66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t="13.2" x14ac:dyDescent="0.25">
      <c r="A348" s="124"/>
      <c r="B348" s="65"/>
      <c r="C348" s="66"/>
      <c r="D348" s="66"/>
      <c r="E348" s="66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ht="13.2" x14ac:dyDescent="0.25">
      <c r="A349" s="124"/>
      <c r="B349" s="65"/>
      <c r="C349" s="66"/>
      <c r="D349" s="66"/>
      <c r="E349" s="66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ht="13.2" x14ac:dyDescent="0.25">
      <c r="A350" s="124"/>
      <c r="B350" s="65"/>
      <c r="C350" s="66"/>
      <c r="D350" s="66"/>
      <c r="E350" s="66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ht="13.2" x14ac:dyDescent="0.25">
      <c r="A351" s="124"/>
      <c r="B351" s="65"/>
      <c r="C351" s="66"/>
      <c r="D351" s="66"/>
      <c r="E351" s="66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ht="13.2" x14ac:dyDescent="0.25">
      <c r="A352" s="124"/>
      <c r="B352" s="65"/>
      <c r="C352" s="66"/>
      <c r="D352" s="66"/>
      <c r="E352" s="66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ht="13.2" x14ac:dyDescent="0.25">
      <c r="A353" s="124"/>
      <c r="B353" s="65"/>
      <c r="C353" s="66"/>
      <c r="D353" s="66"/>
      <c r="E353" s="66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ht="13.2" x14ac:dyDescent="0.25">
      <c r="A354" s="124"/>
      <c r="B354" s="65"/>
      <c r="C354" s="66"/>
      <c r="D354" s="66"/>
      <c r="E354" s="66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ht="13.2" x14ac:dyDescent="0.25">
      <c r="A355" s="124"/>
      <c r="B355" s="65"/>
      <c r="C355" s="66"/>
      <c r="D355" s="66"/>
      <c r="E355" s="66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ht="13.2" x14ac:dyDescent="0.25">
      <c r="A356" s="124"/>
      <c r="B356" s="65"/>
      <c r="C356" s="66"/>
      <c r="D356" s="66"/>
      <c r="E356" s="66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ht="13.2" x14ac:dyDescent="0.25">
      <c r="A357" s="124"/>
      <c r="B357" s="65"/>
      <c r="C357" s="66"/>
      <c r="D357" s="66"/>
      <c r="E357" s="66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ht="13.2" x14ac:dyDescent="0.25">
      <c r="A358" s="124"/>
      <c r="B358" s="65"/>
      <c r="C358" s="66"/>
      <c r="D358" s="66"/>
      <c r="E358" s="66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ht="13.2" x14ac:dyDescent="0.25">
      <c r="A359" s="124"/>
      <c r="B359" s="65"/>
      <c r="C359" s="66"/>
      <c r="D359" s="66"/>
      <c r="E359" s="66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ht="13.2" x14ac:dyDescent="0.25">
      <c r="A360" s="124"/>
      <c r="B360" s="65"/>
      <c r="C360" s="66"/>
      <c r="D360" s="66"/>
      <c r="E360" s="66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ht="13.2" x14ac:dyDescent="0.25">
      <c r="A361" s="124"/>
      <c r="B361" s="65"/>
      <c r="C361" s="66"/>
      <c r="D361" s="66"/>
      <c r="E361" s="66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ht="13.2" x14ac:dyDescent="0.25">
      <c r="A362" s="124"/>
      <c r="B362" s="65"/>
      <c r="C362" s="66"/>
      <c r="D362" s="66"/>
      <c r="E362" s="66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ht="13.2" x14ac:dyDescent="0.25">
      <c r="A363" s="124"/>
      <c r="B363" s="65"/>
      <c r="C363" s="66"/>
      <c r="D363" s="66"/>
      <c r="E363" s="66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ht="13.2" x14ac:dyDescent="0.25">
      <c r="A364" s="124"/>
      <c r="B364" s="65"/>
      <c r="C364" s="66"/>
      <c r="D364" s="66"/>
      <c r="E364" s="66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ht="13.2" x14ac:dyDescent="0.25">
      <c r="A365" s="124"/>
      <c r="B365" s="65"/>
      <c r="C365" s="66"/>
      <c r="D365" s="66"/>
      <c r="E365" s="66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ht="13.2" x14ac:dyDescent="0.25">
      <c r="A366" s="124"/>
      <c r="B366" s="65"/>
      <c r="C366" s="66"/>
      <c r="D366" s="66"/>
      <c r="E366" s="66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ht="13.2" x14ac:dyDescent="0.25">
      <c r="A367" s="124"/>
      <c r="B367" s="65"/>
      <c r="C367" s="66"/>
      <c r="D367" s="66"/>
      <c r="E367" s="66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ht="13.2" x14ac:dyDescent="0.25">
      <c r="A368" s="124"/>
      <c r="B368" s="65"/>
      <c r="C368" s="66"/>
      <c r="D368" s="66"/>
      <c r="E368" s="66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ht="13.2" x14ac:dyDescent="0.25">
      <c r="A369" s="124"/>
      <c r="B369" s="65"/>
      <c r="C369" s="66"/>
      <c r="D369" s="66"/>
      <c r="E369" s="66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ht="13.2" x14ac:dyDescent="0.25">
      <c r="A370" s="124"/>
      <c r="B370" s="65"/>
      <c r="C370" s="66"/>
      <c r="D370" s="66"/>
      <c r="E370" s="66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ht="13.2" x14ac:dyDescent="0.25">
      <c r="A371" s="124"/>
      <c r="B371" s="65"/>
      <c r="C371" s="66"/>
      <c r="D371" s="66"/>
      <c r="E371" s="66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ht="13.2" x14ac:dyDescent="0.25">
      <c r="A372" s="124"/>
      <c r="B372" s="65"/>
      <c r="C372" s="66"/>
      <c r="D372" s="66"/>
      <c r="E372" s="66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ht="13.2" x14ac:dyDescent="0.25">
      <c r="A373" s="124"/>
      <c r="B373" s="65"/>
      <c r="C373" s="66"/>
      <c r="D373" s="66"/>
      <c r="E373" s="66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ht="13.2" x14ac:dyDescent="0.25">
      <c r="A374" s="124"/>
      <c r="B374" s="65"/>
      <c r="C374" s="66"/>
      <c r="D374" s="66"/>
      <c r="E374" s="66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ht="13.2" x14ac:dyDescent="0.25">
      <c r="A375" s="124"/>
      <c r="B375" s="65"/>
      <c r="C375" s="66"/>
      <c r="D375" s="66"/>
      <c r="E375" s="66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ht="13.2" x14ac:dyDescent="0.25">
      <c r="A376" s="124"/>
      <c r="B376" s="65"/>
      <c r="C376" s="66"/>
      <c r="D376" s="66"/>
      <c r="E376" s="66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ht="13.2" x14ac:dyDescent="0.25">
      <c r="A377" s="124"/>
      <c r="B377" s="65"/>
      <c r="C377" s="66"/>
      <c r="D377" s="66"/>
      <c r="E377" s="66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ht="13.2" x14ac:dyDescent="0.25">
      <c r="A378" s="124"/>
      <c r="B378" s="65"/>
      <c r="C378" s="66"/>
      <c r="D378" s="66"/>
      <c r="E378" s="66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ht="13.2" x14ac:dyDescent="0.25">
      <c r="A379" s="124"/>
      <c r="B379" s="65"/>
      <c r="C379" s="66"/>
      <c r="D379" s="66"/>
      <c r="E379" s="66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ht="13.2" x14ac:dyDescent="0.25">
      <c r="A380" s="124"/>
      <c r="B380" s="65"/>
      <c r="C380" s="66"/>
      <c r="D380" s="66"/>
      <c r="E380" s="66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ht="13.2" x14ac:dyDescent="0.25">
      <c r="A381" s="124"/>
      <c r="B381" s="65"/>
      <c r="C381" s="66"/>
      <c r="D381" s="66"/>
      <c r="E381" s="66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ht="13.2" x14ac:dyDescent="0.25">
      <c r="A382" s="124"/>
      <c r="B382" s="65"/>
      <c r="C382" s="66"/>
      <c r="D382" s="66"/>
      <c r="E382" s="66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ht="13.2" x14ac:dyDescent="0.25">
      <c r="A383" s="124"/>
      <c r="B383" s="65"/>
      <c r="C383" s="66"/>
      <c r="D383" s="66"/>
      <c r="E383" s="66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ht="13.2" x14ac:dyDescent="0.25">
      <c r="A384" s="124"/>
      <c r="B384" s="65"/>
      <c r="C384" s="66"/>
      <c r="D384" s="66"/>
      <c r="E384" s="66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ht="13.2" x14ac:dyDescent="0.25">
      <c r="A385" s="124"/>
      <c r="B385" s="65"/>
      <c r="C385" s="66"/>
      <c r="D385" s="66"/>
      <c r="E385" s="66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ht="13.2" x14ac:dyDescent="0.25">
      <c r="A386" s="124"/>
      <c r="B386" s="65"/>
      <c r="C386" s="66"/>
      <c r="D386" s="66"/>
      <c r="E386" s="66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ht="13.2" x14ac:dyDescent="0.25">
      <c r="A387" s="124"/>
      <c r="B387" s="65"/>
      <c r="C387" s="66"/>
      <c r="D387" s="66"/>
      <c r="E387" s="66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ht="13.2" x14ac:dyDescent="0.25">
      <c r="A388" s="124"/>
      <c r="B388" s="65"/>
      <c r="C388" s="66"/>
      <c r="D388" s="66"/>
      <c r="E388" s="66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ht="13.2" x14ac:dyDescent="0.25">
      <c r="A389" s="124"/>
      <c r="B389" s="65"/>
      <c r="C389" s="66"/>
      <c r="D389" s="66"/>
      <c r="E389" s="66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ht="13.2" x14ac:dyDescent="0.25">
      <c r="A390" s="124"/>
      <c r="B390" s="65"/>
      <c r="C390" s="66"/>
      <c r="D390" s="66"/>
      <c r="E390" s="66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ht="13.2" x14ac:dyDescent="0.25">
      <c r="A391" s="124"/>
      <c r="B391" s="65"/>
      <c r="C391" s="66"/>
      <c r="D391" s="66"/>
      <c r="E391" s="66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ht="13.2" x14ac:dyDescent="0.25">
      <c r="A392" s="124"/>
      <c r="B392" s="65"/>
      <c r="C392" s="66"/>
      <c r="D392" s="66"/>
      <c r="E392" s="66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ht="13.2" x14ac:dyDescent="0.25">
      <c r="A393" s="124"/>
      <c r="B393" s="65"/>
      <c r="C393" s="66"/>
      <c r="D393" s="66"/>
      <c r="E393" s="66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ht="13.2" x14ac:dyDescent="0.25">
      <c r="A394" s="124"/>
      <c r="B394" s="65"/>
      <c r="C394" s="66"/>
      <c r="D394" s="66"/>
      <c r="E394" s="66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ht="13.2" x14ac:dyDescent="0.25">
      <c r="A395" s="124"/>
      <c r="B395" s="65"/>
      <c r="C395" s="66"/>
      <c r="D395" s="66"/>
      <c r="E395" s="66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ht="13.2" x14ac:dyDescent="0.25">
      <c r="A396" s="124"/>
      <c r="B396" s="65"/>
      <c r="C396" s="66"/>
      <c r="D396" s="66"/>
      <c r="E396" s="66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ht="13.2" x14ac:dyDescent="0.25">
      <c r="A397" s="124"/>
      <c r="B397" s="65"/>
      <c r="C397" s="66"/>
      <c r="D397" s="66"/>
      <c r="E397" s="66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ht="13.2" x14ac:dyDescent="0.25">
      <c r="A398" s="124"/>
      <c r="B398" s="65"/>
      <c r="C398" s="66"/>
      <c r="D398" s="66"/>
      <c r="E398" s="66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ht="13.2" x14ac:dyDescent="0.25">
      <c r="A399" s="124"/>
      <c r="B399" s="65"/>
      <c r="C399" s="66"/>
      <c r="D399" s="66"/>
      <c r="E399" s="66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ht="13.2" x14ac:dyDescent="0.25">
      <c r="A400" s="124"/>
      <c r="B400" s="65"/>
      <c r="C400" s="66"/>
      <c r="D400" s="66"/>
      <c r="E400" s="66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ht="13.2" x14ac:dyDescent="0.25">
      <c r="A401" s="124"/>
      <c r="B401" s="65"/>
      <c r="C401" s="66"/>
      <c r="D401" s="66"/>
      <c r="E401" s="66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ht="13.2" x14ac:dyDescent="0.25">
      <c r="A402" s="124"/>
      <c r="B402" s="65"/>
      <c r="C402" s="66"/>
      <c r="D402" s="66"/>
      <c r="E402" s="66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ht="13.2" x14ac:dyDescent="0.25">
      <c r="A403" s="124"/>
      <c r="B403" s="65"/>
      <c r="C403" s="66"/>
      <c r="D403" s="66"/>
      <c r="E403" s="66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ht="13.2" x14ac:dyDescent="0.25">
      <c r="A404" s="124"/>
      <c r="B404" s="65"/>
      <c r="C404" s="66"/>
      <c r="D404" s="66"/>
      <c r="E404" s="66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ht="13.2" x14ac:dyDescent="0.25">
      <c r="A405" s="124"/>
      <c r="B405" s="65"/>
      <c r="C405" s="66"/>
      <c r="D405" s="66"/>
      <c r="E405" s="66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ht="13.2" x14ac:dyDescent="0.25">
      <c r="A406" s="124"/>
      <c r="B406" s="65"/>
      <c r="C406" s="66"/>
      <c r="D406" s="66"/>
      <c r="E406" s="66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ht="13.2" x14ac:dyDescent="0.25">
      <c r="A407" s="124"/>
      <c r="B407" s="65"/>
      <c r="C407" s="66"/>
      <c r="D407" s="66"/>
      <c r="E407" s="66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ht="13.2" x14ac:dyDescent="0.25">
      <c r="A408" s="124"/>
      <c r="B408" s="65"/>
      <c r="C408" s="66"/>
      <c r="D408" s="66"/>
      <c r="E408" s="66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ht="13.2" x14ac:dyDescent="0.25">
      <c r="A409" s="124"/>
      <c r="B409" s="65"/>
      <c r="C409" s="66"/>
      <c r="D409" s="66"/>
      <c r="E409" s="66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ht="13.2" x14ac:dyDescent="0.25">
      <c r="A410" s="124"/>
      <c r="B410" s="65"/>
      <c r="C410" s="66"/>
      <c r="D410" s="66"/>
      <c r="E410" s="66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ht="13.2" x14ac:dyDescent="0.25">
      <c r="A411" s="124"/>
      <c r="B411" s="65"/>
      <c r="C411" s="66"/>
      <c r="D411" s="66"/>
      <c r="E411" s="66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ht="13.2" x14ac:dyDescent="0.25">
      <c r="A412" s="124"/>
      <c r="B412" s="65"/>
      <c r="C412" s="66"/>
      <c r="D412" s="66"/>
      <c r="E412" s="66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ht="13.2" x14ac:dyDescent="0.25">
      <c r="A413" s="124"/>
      <c r="B413" s="65"/>
      <c r="C413" s="66"/>
      <c r="D413" s="66"/>
      <c r="E413" s="66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ht="13.2" x14ac:dyDescent="0.25">
      <c r="A414" s="124"/>
      <c r="B414" s="65"/>
      <c r="C414" s="66"/>
      <c r="D414" s="66"/>
      <c r="E414" s="66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ht="13.2" x14ac:dyDescent="0.25">
      <c r="A415" s="124"/>
      <c r="B415" s="65"/>
      <c r="C415" s="66"/>
      <c r="D415" s="66"/>
      <c r="E415" s="66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ht="13.2" x14ac:dyDescent="0.25">
      <c r="A416" s="124"/>
      <c r="B416" s="65"/>
      <c r="C416" s="66"/>
      <c r="D416" s="66"/>
      <c r="E416" s="66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ht="13.2" x14ac:dyDescent="0.25">
      <c r="A417" s="124"/>
      <c r="B417" s="65"/>
      <c r="C417" s="66"/>
      <c r="D417" s="66"/>
      <c r="E417" s="66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ht="13.2" x14ac:dyDescent="0.25">
      <c r="A418" s="124"/>
      <c r="B418" s="65"/>
      <c r="C418" s="66"/>
      <c r="D418" s="66"/>
      <c r="E418" s="66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ht="13.2" x14ac:dyDescent="0.25">
      <c r="A419" s="124"/>
      <c r="B419" s="65"/>
      <c r="C419" s="66"/>
      <c r="D419" s="66"/>
      <c r="E419" s="66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ht="13.2" x14ac:dyDescent="0.25">
      <c r="A420" s="124"/>
      <c r="B420" s="65"/>
      <c r="C420" s="66"/>
      <c r="D420" s="66"/>
      <c r="E420" s="66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ht="13.2" x14ac:dyDescent="0.25">
      <c r="A421" s="124"/>
      <c r="B421" s="65"/>
      <c r="C421" s="66"/>
      <c r="D421" s="66"/>
      <c r="E421" s="66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ht="13.2" x14ac:dyDescent="0.25">
      <c r="A422" s="124"/>
      <c r="B422" s="65"/>
      <c r="C422" s="66"/>
      <c r="D422" s="66"/>
      <c r="E422" s="66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ht="13.2" x14ac:dyDescent="0.25">
      <c r="A423" s="124"/>
      <c r="B423" s="65"/>
      <c r="C423" s="66"/>
      <c r="D423" s="66"/>
      <c r="E423" s="66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ht="13.2" x14ac:dyDescent="0.25">
      <c r="A424" s="124"/>
      <c r="B424" s="65"/>
      <c r="C424" s="66"/>
      <c r="D424" s="66"/>
      <c r="E424" s="66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ht="13.2" x14ac:dyDescent="0.25">
      <c r="A425" s="124"/>
      <c r="B425" s="65"/>
      <c r="C425" s="66"/>
      <c r="D425" s="66"/>
      <c r="E425" s="66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ht="13.2" x14ac:dyDescent="0.25">
      <c r="A426" s="124"/>
      <c r="B426" s="65"/>
      <c r="C426" s="66"/>
      <c r="D426" s="66"/>
      <c r="E426" s="66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ht="13.2" x14ac:dyDescent="0.25">
      <c r="A427" s="124"/>
      <c r="B427" s="65"/>
      <c r="C427" s="66"/>
      <c r="D427" s="66"/>
      <c r="E427" s="66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ht="13.2" x14ac:dyDescent="0.25">
      <c r="A428" s="124"/>
      <c r="B428" s="65"/>
      <c r="C428" s="66"/>
      <c r="D428" s="66"/>
      <c r="E428" s="66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ht="13.2" x14ac:dyDescent="0.25">
      <c r="A429" s="124"/>
      <c r="B429" s="65"/>
      <c r="C429" s="66"/>
      <c r="D429" s="66"/>
      <c r="E429" s="66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ht="13.2" x14ac:dyDescent="0.25">
      <c r="A430" s="124"/>
      <c r="B430" s="65"/>
      <c r="C430" s="66"/>
      <c r="D430" s="66"/>
      <c r="E430" s="66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ht="13.2" x14ac:dyDescent="0.25">
      <c r="A431" s="124"/>
      <c r="B431" s="65"/>
      <c r="C431" s="66"/>
      <c r="D431" s="66"/>
      <c r="E431" s="66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ht="13.2" x14ac:dyDescent="0.25">
      <c r="A432" s="124"/>
      <c r="B432" s="65"/>
      <c r="C432" s="66"/>
      <c r="D432" s="66"/>
      <c r="E432" s="66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ht="13.2" x14ac:dyDescent="0.25">
      <c r="A433" s="124"/>
      <c r="B433" s="65"/>
      <c r="C433" s="66"/>
      <c r="D433" s="66"/>
      <c r="E433" s="66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ht="13.2" x14ac:dyDescent="0.25">
      <c r="A434" s="124"/>
      <c r="B434" s="65"/>
      <c r="C434" s="66"/>
      <c r="D434" s="66"/>
      <c r="E434" s="66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ht="13.2" x14ac:dyDescent="0.25">
      <c r="A435" s="124"/>
      <c r="B435" s="65"/>
      <c r="C435" s="66"/>
      <c r="D435" s="66"/>
      <c r="E435" s="66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ht="13.2" x14ac:dyDescent="0.25">
      <c r="A436" s="124"/>
      <c r="B436" s="65"/>
      <c r="C436" s="66"/>
      <c r="D436" s="66"/>
      <c r="E436" s="66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ht="13.2" x14ac:dyDescent="0.25">
      <c r="A437" s="124"/>
      <c r="B437" s="65"/>
      <c r="C437" s="66"/>
      <c r="D437" s="66"/>
      <c r="E437" s="66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ht="13.2" x14ac:dyDescent="0.25">
      <c r="A438" s="124"/>
      <c r="B438" s="65"/>
      <c r="C438" s="66"/>
      <c r="D438" s="66"/>
      <c r="E438" s="66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ht="13.2" x14ac:dyDescent="0.25">
      <c r="A439" s="124"/>
      <c r="B439" s="65"/>
      <c r="C439" s="66"/>
      <c r="D439" s="66"/>
      <c r="E439" s="66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ht="13.2" x14ac:dyDescent="0.25">
      <c r="A440" s="124"/>
      <c r="B440" s="65"/>
      <c r="C440" s="66"/>
      <c r="D440" s="66"/>
      <c r="E440" s="66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ht="13.2" x14ac:dyDescent="0.25">
      <c r="A441" s="124"/>
      <c r="B441" s="65"/>
      <c r="C441" s="66"/>
      <c r="D441" s="66"/>
      <c r="E441" s="66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ht="13.2" x14ac:dyDescent="0.25">
      <c r="A442" s="124"/>
      <c r="B442" s="65"/>
      <c r="C442" s="66"/>
      <c r="D442" s="66"/>
      <c r="E442" s="66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ht="13.2" x14ac:dyDescent="0.25">
      <c r="A443" s="124"/>
      <c r="B443" s="65"/>
      <c r="C443" s="66"/>
      <c r="D443" s="66"/>
      <c r="E443" s="66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ht="13.2" x14ac:dyDescent="0.25">
      <c r="A444" s="124"/>
      <c r="B444" s="65"/>
      <c r="C444" s="66"/>
      <c r="D444" s="66"/>
      <c r="E444" s="66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ht="13.2" x14ac:dyDescent="0.25">
      <c r="A445" s="124"/>
      <c r="B445" s="65"/>
      <c r="C445" s="66"/>
      <c r="D445" s="66"/>
      <c r="E445" s="66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ht="13.2" x14ac:dyDescent="0.25">
      <c r="A446" s="124"/>
      <c r="B446" s="65"/>
      <c r="C446" s="66"/>
      <c r="D446" s="66"/>
      <c r="E446" s="66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ht="13.2" x14ac:dyDescent="0.25">
      <c r="A447" s="124"/>
      <c r="B447" s="65"/>
      <c r="C447" s="66"/>
      <c r="D447" s="66"/>
      <c r="E447" s="66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ht="13.2" x14ac:dyDescent="0.25">
      <c r="A448" s="124"/>
      <c r="B448" s="65"/>
      <c r="C448" s="66"/>
      <c r="D448" s="66"/>
      <c r="E448" s="66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ht="13.2" x14ac:dyDescent="0.25">
      <c r="A449" s="124"/>
      <c r="B449" s="65"/>
      <c r="C449" s="66"/>
      <c r="D449" s="66"/>
      <c r="E449" s="66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ht="13.2" x14ac:dyDescent="0.25">
      <c r="A450" s="124"/>
      <c r="B450" s="65"/>
      <c r="C450" s="66"/>
      <c r="D450" s="66"/>
      <c r="E450" s="66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ht="13.2" x14ac:dyDescent="0.25">
      <c r="A451" s="124"/>
      <c r="B451" s="65"/>
      <c r="C451" s="66"/>
      <c r="D451" s="66"/>
      <c r="E451" s="66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ht="13.2" x14ac:dyDescent="0.25">
      <c r="A452" s="124"/>
      <c r="B452" s="65"/>
      <c r="C452" s="66"/>
      <c r="D452" s="66"/>
      <c r="E452" s="66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ht="13.2" x14ac:dyDescent="0.25">
      <c r="A453" s="124"/>
      <c r="B453" s="65"/>
      <c r="C453" s="66"/>
      <c r="D453" s="66"/>
      <c r="E453" s="66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ht="13.2" x14ac:dyDescent="0.25">
      <c r="A454" s="124"/>
      <c r="B454" s="65"/>
      <c r="C454" s="66"/>
      <c r="D454" s="66"/>
      <c r="E454" s="66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ht="13.2" x14ac:dyDescent="0.25">
      <c r="A455" s="124"/>
      <c r="B455" s="65"/>
      <c r="C455" s="66"/>
      <c r="D455" s="66"/>
      <c r="E455" s="66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ht="13.2" x14ac:dyDescent="0.25">
      <c r="A456" s="124"/>
      <c r="B456" s="65"/>
      <c r="C456" s="66"/>
      <c r="D456" s="66"/>
      <c r="E456" s="66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ht="13.2" x14ac:dyDescent="0.25">
      <c r="A457" s="124"/>
      <c r="B457" s="65"/>
      <c r="C457" s="66"/>
      <c r="D457" s="66"/>
      <c r="E457" s="66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ht="13.2" x14ac:dyDescent="0.25">
      <c r="A458" s="124"/>
      <c r="B458" s="65"/>
      <c r="C458" s="66"/>
      <c r="D458" s="66"/>
      <c r="E458" s="66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ht="13.2" x14ac:dyDescent="0.25">
      <c r="A459" s="124"/>
      <c r="B459" s="65"/>
      <c r="C459" s="66"/>
      <c r="D459" s="66"/>
      <c r="E459" s="66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ht="13.2" x14ac:dyDescent="0.25">
      <c r="A460" s="124"/>
      <c r="B460" s="65"/>
      <c r="C460" s="66"/>
      <c r="D460" s="66"/>
      <c r="E460" s="66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ht="13.2" x14ac:dyDescent="0.25">
      <c r="A461" s="124"/>
      <c r="B461" s="65"/>
      <c r="C461" s="66"/>
      <c r="D461" s="66"/>
      <c r="E461" s="66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ht="13.2" x14ac:dyDescent="0.25">
      <c r="A462" s="124"/>
      <c r="B462" s="65"/>
      <c r="C462" s="66"/>
      <c r="D462" s="66"/>
      <c r="E462" s="66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ht="13.2" x14ac:dyDescent="0.25">
      <c r="A463" s="124"/>
      <c r="B463" s="65"/>
      <c r="C463" s="66"/>
      <c r="D463" s="66"/>
      <c r="E463" s="66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ht="13.2" x14ac:dyDescent="0.25">
      <c r="A464" s="124"/>
      <c r="B464" s="65"/>
      <c r="C464" s="66"/>
      <c r="D464" s="66"/>
      <c r="E464" s="66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ht="13.2" x14ac:dyDescent="0.25">
      <c r="A465" s="124"/>
      <c r="B465" s="65"/>
      <c r="C465" s="66"/>
      <c r="D465" s="66"/>
      <c r="E465" s="66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ht="13.2" x14ac:dyDescent="0.25">
      <c r="A466" s="124"/>
      <c r="B466" s="65"/>
      <c r="C466" s="66"/>
      <c r="D466" s="66"/>
      <c r="E466" s="66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ht="13.2" x14ac:dyDescent="0.25">
      <c r="A467" s="124"/>
      <c r="B467" s="65"/>
      <c r="C467" s="66"/>
      <c r="D467" s="66"/>
      <c r="E467" s="66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ht="13.2" x14ac:dyDescent="0.25">
      <c r="A468" s="124"/>
      <c r="B468" s="65"/>
      <c r="C468" s="66"/>
      <c r="D468" s="66"/>
      <c r="E468" s="66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ht="13.2" x14ac:dyDescent="0.25">
      <c r="A469" s="124"/>
      <c r="B469" s="65"/>
      <c r="C469" s="66"/>
      <c r="D469" s="66"/>
      <c r="E469" s="66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ht="13.2" x14ac:dyDescent="0.25">
      <c r="A470" s="124"/>
      <c r="B470" s="65"/>
      <c r="C470" s="66"/>
      <c r="D470" s="66"/>
      <c r="E470" s="66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ht="13.2" x14ac:dyDescent="0.25">
      <c r="A471" s="124"/>
      <c r="B471" s="65"/>
      <c r="C471" s="66"/>
      <c r="D471" s="66"/>
      <c r="E471" s="66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ht="13.2" x14ac:dyDescent="0.25">
      <c r="A472" s="124"/>
      <c r="B472" s="65"/>
      <c r="C472" s="66"/>
      <c r="D472" s="66"/>
      <c r="E472" s="66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ht="13.2" x14ac:dyDescent="0.25">
      <c r="A473" s="124"/>
      <c r="B473" s="65"/>
      <c r="C473" s="66"/>
      <c r="D473" s="66"/>
      <c r="E473" s="66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ht="13.2" x14ac:dyDescent="0.25">
      <c r="A474" s="124"/>
      <c r="B474" s="65"/>
      <c r="C474" s="66"/>
      <c r="D474" s="66"/>
      <c r="E474" s="66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ht="13.2" x14ac:dyDescent="0.25">
      <c r="A475" s="124"/>
      <c r="B475" s="65"/>
      <c r="C475" s="66"/>
      <c r="D475" s="66"/>
      <c r="E475" s="66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ht="13.2" x14ac:dyDescent="0.25">
      <c r="A476" s="124"/>
      <c r="B476" s="65"/>
      <c r="C476" s="66"/>
      <c r="D476" s="66"/>
      <c r="E476" s="66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ht="13.2" x14ac:dyDescent="0.25">
      <c r="A477" s="124"/>
      <c r="B477" s="65"/>
      <c r="C477" s="66"/>
      <c r="D477" s="66"/>
      <c r="E477" s="66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ht="13.2" x14ac:dyDescent="0.25">
      <c r="A478" s="124"/>
      <c r="B478" s="65"/>
      <c r="C478" s="66"/>
      <c r="D478" s="66"/>
      <c r="E478" s="66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ht="13.2" x14ac:dyDescent="0.25">
      <c r="A479" s="124"/>
      <c r="B479" s="65"/>
      <c r="C479" s="66"/>
      <c r="D479" s="66"/>
      <c r="E479" s="66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ht="13.2" x14ac:dyDescent="0.25">
      <c r="A480" s="124"/>
      <c r="B480" s="65"/>
      <c r="C480" s="66"/>
      <c r="D480" s="66"/>
      <c r="E480" s="66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ht="13.2" x14ac:dyDescent="0.25">
      <c r="A481" s="124"/>
      <c r="B481" s="65"/>
      <c r="C481" s="66"/>
      <c r="D481" s="66"/>
      <c r="E481" s="66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ht="13.2" x14ac:dyDescent="0.25">
      <c r="A482" s="124"/>
      <c r="B482" s="65"/>
      <c r="C482" s="66"/>
      <c r="D482" s="66"/>
      <c r="E482" s="66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ht="13.2" x14ac:dyDescent="0.25">
      <c r="A483" s="124"/>
      <c r="B483" s="65"/>
      <c r="C483" s="66"/>
      <c r="D483" s="66"/>
      <c r="E483" s="66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ht="13.2" x14ac:dyDescent="0.25">
      <c r="A484" s="124"/>
      <c r="B484" s="65"/>
      <c r="C484" s="66"/>
      <c r="D484" s="66"/>
      <c r="E484" s="66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ht="13.2" x14ac:dyDescent="0.25">
      <c r="A485" s="124"/>
      <c r="B485" s="65"/>
      <c r="C485" s="66"/>
      <c r="D485" s="66"/>
      <c r="E485" s="66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ht="13.2" x14ac:dyDescent="0.25">
      <c r="A486" s="124"/>
      <c r="B486" s="65"/>
      <c r="C486" s="66"/>
      <c r="D486" s="66"/>
      <c r="E486" s="66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ht="13.2" x14ac:dyDescent="0.25">
      <c r="A487" s="124"/>
      <c r="B487" s="65"/>
      <c r="C487" s="66"/>
      <c r="D487" s="66"/>
      <c r="E487" s="66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ht="13.2" x14ac:dyDescent="0.25">
      <c r="A488" s="124"/>
      <c r="B488" s="65"/>
      <c r="C488" s="66"/>
      <c r="D488" s="66"/>
      <c r="E488" s="66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ht="13.2" x14ac:dyDescent="0.25">
      <c r="A489" s="124"/>
      <c r="B489" s="65"/>
      <c r="C489" s="66"/>
      <c r="D489" s="66"/>
      <c r="E489" s="66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ht="13.2" x14ac:dyDescent="0.25">
      <c r="A490" s="124"/>
      <c r="B490" s="65"/>
      <c r="C490" s="66"/>
      <c r="D490" s="66"/>
      <c r="E490" s="66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ht="13.2" x14ac:dyDescent="0.25">
      <c r="A491" s="124"/>
      <c r="B491" s="65"/>
      <c r="C491" s="66"/>
      <c r="D491" s="66"/>
      <c r="E491" s="66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ht="13.2" x14ac:dyDescent="0.25">
      <c r="A492" s="124"/>
      <c r="B492" s="65"/>
      <c r="C492" s="66"/>
      <c r="D492" s="66"/>
      <c r="E492" s="66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ht="13.2" x14ac:dyDescent="0.25">
      <c r="A493" s="124"/>
      <c r="B493" s="65"/>
      <c r="C493" s="66"/>
      <c r="D493" s="66"/>
      <c r="E493" s="66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ht="13.2" x14ac:dyDescent="0.25">
      <c r="A494" s="124"/>
      <c r="B494" s="65"/>
      <c r="C494" s="66"/>
      <c r="D494" s="66"/>
      <c r="E494" s="66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ht="13.2" x14ac:dyDescent="0.25">
      <c r="A495" s="124"/>
      <c r="B495" s="65"/>
      <c r="C495" s="66"/>
      <c r="D495" s="66"/>
      <c r="E495" s="66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ht="13.2" x14ac:dyDescent="0.25">
      <c r="A496" s="124"/>
      <c r="B496" s="65"/>
      <c r="C496" s="66"/>
      <c r="D496" s="66"/>
      <c r="E496" s="66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ht="13.2" x14ac:dyDescent="0.25">
      <c r="A497" s="124"/>
      <c r="B497" s="65"/>
      <c r="C497" s="66"/>
      <c r="D497" s="66"/>
      <c r="E497" s="66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ht="13.2" x14ac:dyDescent="0.25">
      <c r="A498" s="124"/>
      <c r="B498" s="65"/>
      <c r="C498" s="66"/>
      <c r="D498" s="66"/>
      <c r="E498" s="66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ht="13.2" x14ac:dyDescent="0.25">
      <c r="A499" s="124"/>
      <c r="B499" s="65"/>
      <c r="C499" s="66"/>
      <c r="D499" s="66"/>
      <c r="E499" s="66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ht="13.2" x14ac:dyDescent="0.25">
      <c r="A500" s="124"/>
      <c r="B500" s="65"/>
      <c r="C500" s="66"/>
      <c r="D500" s="66"/>
      <c r="E500" s="66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ht="13.2" x14ac:dyDescent="0.25">
      <c r="A501" s="124"/>
      <c r="B501" s="65"/>
      <c r="C501" s="66"/>
      <c r="D501" s="66"/>
      <c r="E501" s="66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ht="13.2" x14ac:dyDescent="0.25">
      <c r="A502" s="124"/>
      <c r="B502" s="65"/>
      <c r="C502" s="66"/>
      <c r="D502" s="66"/>
      <c r="E502" s="66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ht="13.2" x14ac:dyDescent="0.25">
      <c r="A503" s="124"/>
      <c r="B503" s="65"/>
      <c r="C503" s="66"/>
      <c r="D503" s="66"/>
      <c r="E503" s="66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ht="13.2" x14ac:dyDescent="0.25">
      <c r="A504" s="124"/>
      <c r="B504" s="65"/>
      <c r="C504" s="66"/>
      <c r="D504" s="66"/>
      <c r="E504" s="66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ht="13.2" x14ac:dyDescent="0.25">
      <c r="A505" s="124"/>
      <c r="B505" s="65"/>
      <c r="C505" s="66"/>
      <c r="D505" s="66"/>
      <c r="E505" s="66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ht="13.2" x14ac:dyDescent="0.25">
      <c r="A506" s="124"/>
      <c r="B506" s="65"/>
      <c r="C506" s="66"/>
      <c r="D506" s="66"/>
      <c r="E506" s="66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ht="13.2" x14ac:dyDescent="0.25">
      <c r="A507" s="124"/>
      <c r="B507" s="65"/>
      <c r="C507" s="66"/>
      <c r="D507" s="66"/>
      <c r="E507" s="66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ht="13.2" x14ac:dyDescent="0.25">
      <c r="A508" s="124"/>
      <c r="B508" s="65"/>
      <c r="C508" s="66"/>
      <c r="D508" s="66"/>
      <c r="E508" s="66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ht="13.2" x14ac:dyDescent="0.25">
      <c r="A509" s="124"/>
      <c r="B509" s="65"/>
      <c r="C509" s="66"/>
      <c r="D509" s="66"/>
      <c r="E509" s="66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ht="13.2" x14ac:dyDescent="0.25">
      <c r="A510" s="124"/>
      <c r="B510" s="65"/>
      <c r="C510" s="66"/>
      <c r="D510" s="66"/>
      <c r="E510" s="66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ht="13.2" x14ac:dyDescent="0.25">
      <c r="A511" s="124"/>
      <c r="B511" s="65"/>
      <c r="C511" s="66"/>
      <c r="D511" s="66"/>
      <c r="E511" s="66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ht="13.2" x14ac:dyDescent="0.25">
      <c r="A512" s="124"/>
      <c r="B512" s="65"/>
      <c r="C512" s="66"/>
      <c r="D512" s="66"/>
      <c r="E512" s="66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ht="13.2" x14ac:dyDescent="0.25">
      <c r="A513" s="124"/>
      <c r="B513" s="65"/>
      <c r="C513" s="66"/>
      <c r="D513" s="66"/>
      <c r="E513" s="66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ht="13.2" x14ac:dyDescent="0.25">
      <c r="A514" s="124"/>
      <c r="B514" s="65"/>
      <c r="C514" s="66"/>
      <c r="D514" s="66"/>
      <c r="E514" s="66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ht="13.2" x14ac:dyDescent="0.25">
      <c r="A515" s="124"/>
      <c r="B515" s="65"/>
      <c r="C515" s="66"/>
      <c r="D515" s="66"/>
      <c r="E515" s="66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ht="13.2" x14ac:dyDescent="0.25">
      <c r="A516" s="124"/>
      <c r="B516" s="65"/>
      <c r="C516" s="66"/>
      <c r="D516" s="66"/>
      <c r="E516" s="66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ht="13.2" x14ac:dyDescent="0.25">
      <c r="A517" s="124"/>
      <c r="B517" s="65"/>
      <c r="C517" s="66"/>
      <c r="D517" s="66"/>
      <c r="E517" s="66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ht="13.2" x14ac:dyDescent="0.25">
      <c r="A518" s="124"/>
      <c r="B518" s="65"/>
      <c r="C518" s="66"/>
      <c r="D518" s="66"/>
      <c r="E518" s="66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ht="13.2" x14ac:dyDescent="0.25">
      <c r="A519" s="124"/>
      <c r="B519" s="65"/>
      <c r="C519" s="66"/>
      <c r="D519" s="66"/>
      <c r="E519" s="66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ht="13.2" x14ac:dyDescent="0.25">
      <c r="A520" s="124"/>
      <c r="B520" s="65"/>
      <c r="C520" s="66"/>
      <c r="D520" s="66"/>
      <c r="E520" s="66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ht="13.2" x14ac:dyDescent="0.25">
      <c r="A521" s="124"/>
      <c r="B521" s="65"/>
      <c r="C521" s="66"/>
      <c r="D521" s="66"/>
      <c r="E521" s="66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ht="13.2" x14ac:dyDescent="0.25">
      <c r="A522" s="124"/>
      <c r="B522" s="65"/>
      <c r="C522" s="66"/>
      <c r="D522" s="66"/>
      <c r="E522" s="66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ht="13.2" x14ac:dyDescent="0.25">
      <c r="A523" s="124"/>
      <c r="B523" s="65"/>
      <c r="C523" s="66"/>
      <c r="D523" s="66"/>
      <c r="E523" s="66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ht="13.2" x14ac:dyDescent="0.25">
      <c r="A524" s="124"/>
      <c r="B524" s="65"/>
      <c r="C524" s="66"/>
      <c r="D524" s="66"/>
      <c r="E524" s="66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ht="13.2" x14ac:dyDescent="0.25">
      <c r="A525" s="124"/>
      <c r="B525" s="65"/>
      <c r="C525" s="66"/>
      <c r="D525" s="66"/>
      <c r="E525" s="66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ht="13.2" x14ac:dyDescent="0.25">
      <c r="A526" s="124"/>
      <c r="B526" s="65"/>
      <c r="C526" s="66"/>
      <c r="D526" s="66"/>
      <c r="E526" s="66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ht="13.2" x14ac:dyDescent="0.25">
      <c r="A527" s="124"/>
      <c r="B527" s="65"/>
      <c r="C527" s="66"/>
      <c r="D527" s="66"/>
      <c r="E527" s="66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ht="13.2" x14ac:dyDescent="0.25">
      <c r="A528" s="124"/>
      <c r="B528" s="65"/>
      <c r="C528" s="66"/>
      <c r="D528" s="66"/>
      <c r="E528" s="66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ht="13.2" x14ac:dyDescent="0.25">
      <c r="A529" s="124"/>
      <c r="B529" s="65"/>
      <c r="C529" s="66"/>
      <c r="D529" s="66"/>
      <c r="E529" s="66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ht="13.2" x14ac:dyDescent="0.25">
      <c r="A530" s="124"/>
      <c r="B530" s="65"/>
      <c r="C530" s="66"/>
      <c r="D530" s="66"/>
      <c r="E530" s="66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ht="13.2" x14ac:dyDescent="0.25">
      <c r="A531" s="124"/>
      <c r="B531" s="65"/>
      <c r="C531" s="66"/>
      <c r="D531" s="66"/>
      <c r="E531" s="66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ht="13.2" x14ac:dyDescent="0.25">
      <c r="A532" s="124"/>
      <c r="B532" s="65"/>
      <c r="C532" s="66"/>
      <c r="D532" s="66"/>
      <c r="E532" s="66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ht="13.2" x14ac:dyDescent="0.25">
      <c r="A533" s="124"/>
      <c r="B533" s="65"/>
      <c r="C533" s="66"/>
      <c r="D533" s="66"/>
      <c r="E533" s="66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ht="13.2" x14ac:dyDescent="0.25">
      <c r="A534" s="124"/>
      <c r="B534" s="65"/>
      <c r="C534" s="66"/>
      <c r="D534" s="66"/>
      <c r="E534" s="66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ht="13.2" x14ac:dyDescent="0.25">
      <c r="A535" s="124"/>
      <c r="B535" s="65"/>
      <c r="C535" s="66"/>
      <c r="D535" s="66"/>
      <c r="E535" s="66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ht="13.2" x14ac:dyDescent="0.25">
      <c r="A536" s="124"/>
      <c r="B536" s="65"/>
      <c r="C536" s="66"/>
      <c r="D536" s="66"/>
      <c r="E536" s="66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ht="13.2" x14ac:dyDescent="0.25">
      <c r="A537" s="124"/>
      <c r="B537" s="65"/>
      <c r="C537" s="66"/>
      <c r="D537" s="66"/>
      <c r="E537" s="66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ht="13.2" x14ac:dyDescent="0.25">
      <c r="A538" s="124"/>
      <c r="B538" s="65"/>
      <c r="C538" s="66"/>
      <c r="D538" s="66"/>
      <c r="E538" s="66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ht="13.2" x14ac:dyDescent="0.25">
      <c r="A539" s="124"/>
      <c r="B539" s="65"/>
      <c r="C539" s="66"/>
      <c r="D539" s="66"/>
      <c r="E539" s="66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ht="13.2" x14ac:dyDescent="0.25">
      <c r="A540" s="124"/>
      <c r="B540" s="65"/>
      <c r="C540" s="66"/>
      <c r="D540" s="66"/>
      <c r="E540" s="66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ht="13.2" x14ac:dyDescent="0.25">
      <c r="A541" s="124"/>
      <c r="B541" s="65"/>
      <c r="C541" s="66"/>
      <c r="D541" s="66"/>
      <c r="E541" s="66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ht="13.2" x14ac:dyDescent="0.25">
      <c r="A542" s="124"/>
      <c r="B542" s="65"/>
      <c r="C542" s="66"/>
      <c r="D542" s="66"/>
      <c r="E542" s="66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ht="13.2" x14ac:dyDescent="0.25">
      <c r="A543" s="124"/>
      <c r="B543" s="65"/>
      <c r="C543" s="66"/>
      <c r="D543" s="66"/>
      <c r="E543" s="66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ht="13.2" x14ac:dyDescent="0.25">
      <c r="A544" s="124"/>
      <c r="B544" s="65"/>
      <c r="C544" s="66"/>
      <c r="D544" s="66"/>
      <c r="E544" s="66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ht="13.2" x14ac:dyDescent="0.25">
      <c r="A545" s="124"/>
      <c r="B545" s="65"/>
      <c r="C545" s="66"/>
      <c r="D545" s="66"/>
      <c r="E545" s="66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ht="13.2" x14ac:dyDescent="0.25">
      <c r="A546" s="124"/>
      <c r="B546" s="65"/>
      <c r="C546" s="66"/>
      <c r="D546" s="66"/>
      <c r="E546" s="66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ht="13.2" x14ac:dyDescent="0.25">
      <c r="A547" s="124"/>
      <c r="B547" s="65"/>
      <c r="C547" s="66"/>
      <c r="D547" s="66"/>
      <c r="E547" s="66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ht="13.2" x14ac:dyDescent="0.25">
      <c r="A548" s="124"/>
      <c r="B548" s="65"/>
      <c r="C548" s="66"/>
      <c r="D548" s="66"/>
      <c r="E548" s="66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ht="13.2" x14ac:dyDescent="0.25">
      <c r="A549" s="124"/>
      <c r="B549" s="65"/>
      <c r="C549" s="66"/>
      <c r="D549" s="66"/>
      <c r="E549" s="66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ht="13.2" x14ac:dyDescent="0.25">
      <c r="A550" s="124"/>
      <c r="B550" s="65"/>
      <c r="C550" s="66"/>
      <c r="D550" s="66"/>
      <c r="E550" s="66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ht="13.2" x14ac:dyDescent="0.25">
      <c r="A551" s="124"/>
      <c r="B551" s="65"/>
      <c r="C551" s="66"/>
      <c r="D551" s="66"/>
      <c r="E551" s="66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ht="13.2" x14ac:dyDescent="0.25">
      <c r="A552" s="124"/>
      <c r="B552" s="65"/>
      <c r="C552" s="66"/>
      <c r="D552" s="66"/>
      <c r="E552" s="66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ht="13.2" x14ac:dyDescent="0.25">
      <c r="A553" s="124"/>
      <c r="B553" s="65"/>
      <c r="C553" s="66"/>
      <c r="D553" s="66"/>
      <c r="E553" s="66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ht="13.2" x14ac:dyDescent="0.25">
      <c r="A554" s="124"/>
      <c r="B554" s="65"/>
      <c r="C554" s="66"/>
      <c r="D554" s="66"/>
      <c r="E554" s="66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ht="13.2" x14ac:dyDescent="0.25">
      <c r="A555" s="124"/>
      <c r="B555" s="65"/>
      <c r="C555" s="66"/>
      <c r="D555" s="66"/>
      <c r="E555" s="66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ht="13.2" x14ac:dyDescent="0.25">
      <c r="A556" s="124"/>
      <c r="B556" s="65"/>
      <c r="C556" s="66"/>
      <c r="D556" s="66"/>
      <c r="E556" s="66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ht="13.2" x14ac:dyDescent="0.25">
      <c r="A557" s="124"/>
      <c r="B557" s="65"/>
      <c r="C557" s="66"/>
      <c r="D557" s="66"/>
      <c r="E557" s="66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ht="13.2" x14ac:dyDescent="0.25">
      <c r="A558" s="124"/>
      <c r="B558" s="65"/>
      <c r="C558" s="66"/>
      <c r="D558" s="66"/>
      <c r="E558" s="66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ht="13.2" x14ac:dyDescent="0.25">
      <c r="A559" s="124"/>
      <c r="B559" s="65"/>
      <c r="C559" s="66"/>
      <c r="D559" s="66"/>
      <c r="E559" s="66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ht="13.2" x14ac:dyDescent="0.25">
      <c r="A560" s="124"/>
      <c r="B560" s="65"/>
      <c r="C560" s="66"/>
      <c r="D560" s="66"/>
      <c r="E560" s="66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ht="13.2" x14ac:dyDescent="0.25">
      <c r="A561" s="124"/>
      <c r="B561" s="65"/>
      <c r="C561" s="66"/>
      <c r="D561" s="66"/>
      <c r="E561" s="66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ht="13.2" x14ac:dyDescent="0.25">
      <c r="A562" s="124"/>
      <c r="B562" s="65"/>
      <c r="C562" s="66"/>
      <c r="D562" s="66"/>
      <c r="E562" s="66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ht="13.2" x14ac:dyDescent="0.25">
      <c r="A563" s="124"/>
      <c r="B563" s="65"/>
      <c r="C563" s="66"/>
      <c r="D563" s="66"/>
      <c r="E563" s="66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ht="13.2" x14ac:dyDescent="0.25">
      <c r="A564" s="124"/>
      <c r="B564" s="65"/>
      <c r="C564" s="66"/>
      <c r="D564" s="66"/>
      <c r="E564" s="66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ht="13.2" x14ac:dyDescent="0.25">
      <c r="A565" s="124"/>
      <c r="B565" s="65"/>
      <c r="C565" s="66"/>
      <c r="D565" s="66"/>
      <c r="E565" s="66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ht="13.2" x14ac:dyDescent="0.25">
      <c r="A566" s="124"/>
      <c r="B566" s="65"/>
      <c r="C566" s="66"/>
      <c r="D566" s="66"/>
      <c r="E566" s="66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ht="13.2" x14ac:dyDescent="0.25">
      <c r="A567" s="124"/>
      <c r="B567" s="65"/>
      <c r="C567" s="66"/>
      <c r="D567" s="66"/>
      <c r="E567" s="66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ht="13.2" x14ac:dyDescent="0.25">
      <c r="A568" s="124"/>
      <c r="B568" s="65"/>
      <c r="C568" s="66"/>
      <c r="D568" s="66"/>
      <c r="E568" s="66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ht="13.2" x14ac:dyDescent="0.25">
      <c r="A569" s="124"/>
      <c r="B569" s="65"/>
      <c r="C569" s="66"/>
      <c r="D569" s="66"/>
      <c r="E569" s="66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ht="13.2" x14ac:dyDescent="0.25">
      <c r="A570" s="124"/>
      <c r="B570" s="65"/>
      <c r="C570" s="66"/>
      <c r="D570" s="66"/>
      <c r="E570" s="66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ht="13.2" x14ac:dyDescent="0.25">
      <c r="A571" s="124"/>
      <c r="B571" s="65"/>
      <c r="C571" s="66"/>
      <c r="D571" s="66"/>
      <c r="E571" s="66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ht="13.2" x14ac:dyDescent="0.25">
      <c r="A572" s="124"/>
      <c r="B572" s="65"/>
      <c r="C572" s="66"/>
      <c r="D572" s="66"/>
      <c r="E572" s="66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ht="13.2" x14ac:dyDescent="0.25">
      <c r="A573" s="124"/>
      <c r="B573" s="65"/>
      <c r="C573" s="66"/>
      <c r="D573" s="66"/>
      <c r="E573" s="66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ht="13.2" x14ac:dyDescent="0.25">
      <c r="A574" s="124"/>
      <c r="B574" s="65"/>
      <c r="C574" s="66"/>
      <c r="D574" s="66"/>
      <c r="E574" s="66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ht="13.2" x14ac:dyDescent="0.25">
      <c r="A575" s="124"/>
      <c r="B575" s="65"/>
      <c r="C575" s="66"/>
      <c r="D575" s="66"/>
      <c r="E575" s="66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ht="13.2" x14ac:dyDescent="0.25">
      <c r="A576" s="124"/>
      <c r="B576" s="65"/>
      <c r="C576" s="66"/>
      <c r="D576" s="66"/>
      <c r="E576" s="66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ht="13.2" x14ac:dyDescent="0.25">
      <c r="A577" s="124"/>
      <c r="B577" s="65"/>
      <c r="C577" s="66"/>
      <c r="D577" s="66"/>
      <c r="E577" s="66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ht="13.2" x14ac:dyDescent="0.25">
      <c r="A578" s="124"/>
      <c r="B578" s="65"/>
      <c r="C578" s="66"/>
      <c r="D578" s="66"/>
      <c r="E578" s="66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ht="13.2" x14ac:dyDescent="0.25">
      <c r="A579" s="124"/>
      <c r="B579" s="65"/>
      <c r="C579" s="66"/>
      <c r="D579" s="66"/>
      <c r="E579" s="66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ht="13.2" x14ac:dyDescent="0.25">
      <c r="A580" s="124"/>
      <c r="B580" s="65"/>
      <c r="C580" s="66"/>
      <c r="D580" s="66"/>
      <c r="E580" s="66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ht="13.2" x14ac:dyDescent="0.25">
      <c r="A581" s="124"/>
      <c r="B581" s="65"/>
      <c r="C581" s="66"/>
      <c r="D581" s="66"/>
      <c r="E581" s="66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ht="13.2" x14ac:dyDescent="0.25">
      <c r="A582" s="124"/>
      <c r="B582" s="65"/>
      <c r="C582" s="66"/>
      <c r="D582" s="66"/>
      <c r="E582" s="66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ht="13.2" x14ac:dyDescent="0.25">
      <c r="A583" s="124"/>
      <c r="B583" s="65"/>
      <c r="C583" s="66"/>
      <c r="D583" s="66"/>
      <c r="E583" s="66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ht="13.2" x14ac:dyDescent="0.25">
      <c r="A584" s="124"/>
      <c r="B584" s="65"/>
      <c r="C584" s="66"/>
      <c r="D584" s="66"/>
      <c r="E584" s="66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ht="13.2" x14ac:dyDescent="0.25">
      <c r="A585" s="124"/>
      <c r="B585" s="65"/>
      <c r="C585" s="66"/>
      <c r="D585" s="66"/>
      <c r="E585" s="66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ht="13.2" x14ac:dyDescent="0.25">
      <c r="A586" s="124"/>
      <c r="B586" s="65"/>
      <c r="C586" s="66"/>
      <c r="D586" s="66"/>
      <c r="E586" s="66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ht="13.2" x14ac:dyDescent="0.25">
      <c r="A587" s="124"/>
      <c r="B587" s="65"/>
      <c r="C587" s="66"/>
      <c r="D587" s="66"/>
      <c r="E587" s="66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ht="13.2" x14ac:dyDescent="0.25">
      <c r="A588" s="124"/>
      <c r="B588" s="65"/>
      <c r="C588" s="66"/>
      <c r="D588" s="66"/>
      <c r="E588" s="66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ht="13.2" x14ac:dyDescent="0.25">
      <c r="A589" s="124"/>
      <c r="B589" s="65"/>
      <c r="C589" s="66"/>
      <c r="D589" s="66"/>
      <c r="E589" s="66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ht="13.2" x14ac:dyDescent="0.25">
      <c r="A590" s="124"/>
      <c r="B590" s="65"/>
      <c r="C590" s="66"/>
      <c r="D590" s="66"/>
      <c r="E590" s="66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ht="13.2" x14ac:dyDescent="0.25">
      <c r="A591" s="124"/>
      <c r="B591" s="65"/>
      <c r="C591" s="66"/>
      <c r="D591" s="66"/>
      <c r="E591" s="66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ht="13.2" x14ac:dyDescent="0.25">
      <c r="A592" s="124"/>
      <c r="B592" s="65"/>
      <c r="C592" s="66"/>
      <c r="D592" s="66"/>
      <c r="E592" s="66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ht="13.2" x14ac:dyDescent="0.25">
      <c r="A593" s="124"/>
      <c r="B593" s="65"/>
      <c r="C593" s="66"/>
      <c r="D593" s="66"/>
      <c r="E593" s="66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ht="13.2" x14ac:dyDescent="0.25">
      <c r="A594" s="124"/>
      <c r="B594" s="65"/>
      <c r="C594" s="66"/>
      <c r="D594" s="66"/>
      <c r="E594" s="66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ht="13.2" x14ac:dyDescent="0.25">
      <c r="A595" s="124"/>
      <c r="B595" s="65"/>
      <c r="C595" s="66"/>
      <c r="D595" s="66"/>
      <c r="E595" s="66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ht="13.2" x14ac:dyDescent="0.25">
      <c r="A596" s="124"/>
      <c r="B596" s="65"/>
      <c r="C596" s="66"/>
      <c r="D596" s="66"/>
      <c r="E596" s="66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ht="13.2" x14ac:dyDescent="0.25">
      <c r="A597" s="124"/>
      <c r="B597" s="65"/>
      <c r="C597" s="66"/>
      <c r="D597" s="66"/>
      <c r="E597" s="66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ht="13.2" x14ac:dyDescent="0.25">
      <c r="A598" s="124"/>
      <c r="B598" s="65"/>
      <c r="C598" s="66"/>
      <c r="D598" s="66"/>
      <c r="E598" s="66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ht="13.2" x14ac:dyDescent="0.25">
      <c r="A599" s="124"/>
      <c r="B599" s="65"/>
      <c r="C599" s="66"/>
      <c r="D599" s="66"/>
      <c r="E599" s="66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ht="13.2" x14ac:dyDescent="0.25">
      <c r="A600" s="124"/>
      <c r="B600" s="65"/>
      <c r="C600" s="66"/>
      <c r="D600" s="66"/>
      <c r="E600" s="66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ht="13.2" x14ac:dyDescent="0.25">
      <c r="A601" s="124"/>
      <c r="B601" s="65"/>
      <c r="C601" s="66"/>
      <c r="D601" s="66"/>
      <c r="E601" s="66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ht="13.2" x14ac:dyDescent="0.25">
      <c r="A602" s="124"/>
      <c r="B602" s="65"/>
      <c r="C602" s="66"/>
      <c r="D602" s="66"/>
      <c r="E602" s="66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 ht="13.2" x14ac:dyDescent="0.25">
      <c r="A603" s="124"/>
      <c r="B603" s="65"/>
      <c r="C603" s="66"/>
      <c r="D603" s="66"/>
      <c r="E603" s="66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ht="13.2" x14ac:dyDescent="0.25">
      <c r="A604" s="124"/>
      <c r="B604" s="65"/>
      <c r="C604" s="66"/>
      <c r="D604" s="66"/>
      <c r="E604" s="66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 ht="13.2" x14ac:dyDescent="0.25">
      <c r="A605" s="124"/>
      <c r="B605" s="65"/>
      <c r="C605" s="66"/>
      <c r="D605" s="66"/>
      <c r="E605" s="66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 ht="13.2" x14ac:dyDescent="0.25">
      <c r="A606" s="124"/>
      <c r="B606" s="65"/>
      <c r="C606" s="66"/>
      <c r="D606" s="66"/>
      <c r="E606" s="66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 ht="13.2" x14ac:dyDescent="0.25">
      <c r="A607" s="124"/>
      <c r="B607" s="65"/>
      <c r="C607" s="66"/>
      <c r="D607" s="66"/>
      <c r="E607" s="66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 ht="13.2" x14ac:dyDescent="0.25">
      <c r="A608" s="124"/>
      <c r="B608" s="65"/>
      <c r="C608" s="66"/>
      <c r="D608" s="66"/>
      <c r="E608" s="66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 ht="13.2" x14ac:dyDescent="0.25">
      <c r="A609" s="124"/>
      <c r="B609" s="65"/>
      <c r="C609" s="66"/>
      <c r="D609" s="66"/>
      <c r="E609" s="66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 ht="13.2" x14ac:dyDescent="0.25">
      <c r="A610" s="124"/>
      <c r="B610" s="65"/>
      <c r="C610" s="66"/>
      <c r="D610" s="66"/>
      <c r="E610" s="66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 ht="13.2" x14ac:dyDescent="0.25">
      <c r="A611" s="124"/>
      <c r="B611" s="65"/>
      <c r="C611" s="66"/>
      <c r="D611" s="66"/>
      <c r="E611" s="66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ht="13.2" x14ac:dyDescent="0.25">
      <c r="A612" s="124"/>
      <c r="B612" s="65"/>
      <c r="C612" s="66"/>
      <c r="D612" s="66"/>
      <c r="E612" s="66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ht="13.2" x14ac:dyDescent="0.25">
      <c r="A613" s="124"/>
      <c r="B613" s="65"/>
      <c r="C613" s="66"/>
      <c r="D613" s="66"/>
      <c r="E613" s="66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ht="13.2" x14ac:dyDescent="0.25">
      <c r="A614" s="124"/>
      <c r="B614" s="65"/>
      <c r="C614" s="66"/>
      <c r="D614" s="66"/>
      <c r="E614" s="66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ht="13.2" x14ac:dyDescent="0.25">
      <c r="A615" s="124"/>
      <c r="B615" s="65"/>
      <c r="C615" s="66"/>
      <c r="D615" s="66"/>
      <c r="E615" s="66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ht="13.2" x14ac:dyDescent="0.25">
      <c r="A616" s="124"/>
      <c r="B616" s="65"/>
      <c r="C616" s="66"/>
      <c r="D616" s="66"/>
      <c r="E616" s="66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ht="13.2" x14ac:dyDescent="0.25">
      <c r="A617" s="124"/>
      <c r="B617" s="65"/>
      <c r="C617" s="66"/>
      <c r="D617" s="66"/>
      <c r="E617" s="66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ht="13.2" x14ac:dyDescent="0.25">
      <c r="A618" s="124"/>
      <c r="B618" s="65"/>
      <c r="C618" s="66"/>
      <c r="D618" s="66"/>
      <c r="E618" s="66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 ht="13.2" x14ac:dyDescent="0.25">
      <c r="A619" s="124"/>
      <c r="B619" s="65"/>
      <c r="C619" s="66"/>
      <c r="D619" s="66"/>
      <c r="E619" s="66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 ht="13.2" x14ac:dyDescent="0.25">
      <c r="A620" s="124"/>
      <c r="B620" s="65"/>
      <c r="C620" s="66"/>
      <c r="D620" s="66"/>
      <c r="E620" s="66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 ht="13.2" x14ac:dyDescent="0.25">
      <c r="A621" s="124"/>
      <c r="B621" s="65"/>
      <c r="C621" s="66"/>
      <c r="D621" s="66"/>
      <c r="E621" s="66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 ht="13.2" x14ac:dyDescent="0.25">
      <c r="A622" s="124"/>
      <c r="B622" s="65"/>
      <c r="C622" s="66"/>
      <c r="D622" s="66"/>
      <c r="E622" s="66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 ht="13.2" x14ac:dyDescent="0.25">
      <c r="A623" s="124"/>
      <c r="B623" s="65"/>
      <c r="C623" s="66"/>
      <c r="D623" s="66"/>
      <c r="E623" s="66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 ht="13.2" x14ac:dyDescent="0.25">
      <c r="A624" s="124"/>
      <c r="B624" s="65"/>
      <c r="C624" s="66"/>
      <c r="D624" s="66"/>
      <c r="E624" s="66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 ht="13.2" x14ac:dyDescent="0.25">
      <c r="A625" s="124"/>
      <c r="B625" s="65"/>
      <c r="C625" s="66"/>
      <c r="D625" s="66"/>
      <c r="E625" s="66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ht="13.2" x14ac:dyDescent="0.25">
      <c r="A626" s="124"/>
      <c r="B626" s="65"/>
      <c r="C626" s="66"/>
      <c r="D626" s="66"/>
      <c r="E626" s="66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ht="13.2" x14ac:dyDescent="0.25">
      <c r="A627" s="124"/>
      <c r="B627" s="65"/>
      <c r="C627" s="66"/>
      <c r="D627" s="66"/>
      <c r="E627" s="66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ht="13.2" x14ac:dyDescent="0.25">
      <c r="A628" s="124"/>
      <c r="B628" s="65"/>
      <c r="C628" s="66"/>
      <c r="D628" s="66"/>
      <c r="E628" s="66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ht="13.2" x14ac:dyDescent="0.25">
      <c r="A629" s="124"/>
      <c r="B629" s="65"/>
      <c r="C629" s="66"/>
      <c r="D629" s="66"/>
      <c r="E629" s="66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ht="13.2" x14ac:dyDescent="0.25">
      <c r="A630" s="124"/>
      <c r="B630" s="65"/>
      <c r="C630" s="66"/>
      <c r="D630" s="66"/>
      <c r="E630" s="66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ht="13.2" x14ac:dyDescent="0.25">
      <c r="A631" s="124"/>
      <c r="B631" s="65"/>
      <c r="C631" s="66"/>
      <c r="D631" s="66"/>
      <c r="E631" s="66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ht="13.2" x14ac:dyDescent="0.25">
      <c r="A632" s="124"/>
      <c r="B632" s="65"/>
      <c r="C632" s="66"/>
      <c r="D632" s="66"/>
      <c r="E632" s="66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 ht="13.2" x14ac:dyDescent="0.25">
      <c r="A633" s="124"/>
      <c r="B633" s="65"/>
      <c r="C633" s="66"/>
      <c r="D633" s="66"/>
      <c r="E633" s="66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 ht="13.2" x14ac:dyDescent="0.25">
      <c r="A634" s="124"/>
      <c r="B634" s="65"/>
      <c r="C634" s="66"/>
      <c r="D634" s="66"/>
      <c r="E634" s="66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 ht="13.2" x14ac:dyDescent="0.25">
      <c r="A635" s="124"/>
      <c r="B635" s="65"/>
      <c r="C635" s="66"/>
      <c r="D635" s="66"/>
      <c r="E635" s="66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 ht="13.2" x14ac:dyDescent="0.25">
      <c r="A636" s="124"/>
      <c r="B636" s="65"/>
      <c r="C636" s="66"/>
      <c r="D636" s="66"/>
      <c r="E636" s="66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 ht="13.2" x14ac:dyDescent="0.25">
      <c r="A637" s="124"/>
      <c r="B637" s="65"/>
      <c r="C637" s="66"/>
      <c r="D637" s="66"/>
      <c r="E637" s="66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 ht="13.2" x14ac:dyDescent="0.25">
      <c r="A638" s="124"/>
      <c r="B638" s="65"/>
      <c r="C638" s="66"/>
      <c r="D638" s="66"/>
      <c r="E638" s="66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 ht="13.2" x14ac:dyDescent="0.25">
      <c r="A639" s="124"/>
      <c r="B639" s="65"/>
      <c r="C639" s="66"/>
      <c r="D639" s="66"/>
      <c r="E639" s="66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 ht="13.2" x14ac:dyDescent="0.25">
      <c r="A640" s="124"/>
      <c r="B640" s="65"/>
      <c r="C640" s="66"/>
      <c r="D640" s="66"/>
      <c r="E640" s="66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 ht="13.2" x14ac:dyDescent="0.25">
      <c r="A641" s="124"/>
      <c r="B641" s="65"/>
      <c r="C641" s="66"/>
      <c r="D641" s="66"/>
      <c r="E641" s="66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 ht="13.2" x14ac:dyDescent="0.25">
      <c r="A642" s="124"/>
      <c r="B642" s="65"/>
      <c r="C642" s="66"/>
      <c r="D642" s="66"/>
      <c r="E642" s="66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 ht="13.2" x14ac:dyDescent="0.25">
      <c r="A643" s="124"/>
      <c r="B643" s="65"/>
      <c r="C643" s="66"/>
      <c r="D643" s="66"/>
      <c r="E643" s="66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 ht="13.2" x14ac:dyDescent="0.25">
      <c r="A644" s="124"/>
      <c r="B644" s="65"/>
      <c r="C644" s="66"/>
      <c r="D644" s="66"/>
      <c r="E644" s="66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 ht="13.2" x14ac:dyDescent="0.25">
      <c r="A645" s="124"/>
      <c r="B645" s="65"/>
      <c r="C645" s="66"/>
      <c r="D645" s="66"/>
      <c r="E645" s="66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 ht="13.2" x14ac:dyDescent="0.25">
      <c r="A646" s="124"/>
      <c r="B646" s="65"/>
      <c r="C646" s="66"/>
      <c r="D646" s="66"/>
      <c r="E646" s="66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 ht="13.2" x14ac:dyDescent="0.25">
      <c r="A647" s="124"/>
      <c r="B647" s="65"/>
      <c r="C647" s="66"/>
      <c r="D647" s="66"/>
      <c r="E647" s="66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 ht="13.2" x14ac:dyDescent="0.25">
      <c r="A648" s="124"/>
      <c r="B648" s="65"/>
      <c r="C648" s="66"/>
      <c r="D648" s="66"/>
      <c r="E648" s="66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 ht="13.2" x14ac:dyDescent="0.25">
      <c r="A649" s="124"/>
      <c r="B649" s="65"/>
      <c r="C649" s="66"/>
      <c r="D649" s="66"/>
      <c r="E649" s="66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 ht="13.2" x14ac:dyDescent="0.25">
      <c r="A650" s="124"/>
      <c r="B650" s="65"/>
      <c r="C650" s="66"/>
      <c r="D650" s="66"/>
      <c r="E650" s="66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 ht="13.2" x14ac:dyDescent="0.25">
      <c r="A651" s="124"/>
      <c r="B651" s="65"/>
      <c r="C651" s="66"/>
      <c r="D651" s="66"/>
      <c r="E651" s="66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 ht="13.2" x14ac:dyDescent="0.25">
      <c r="A652" s="124"/>
      <c r="B652" s="65"/>
      <c r="C652" s="66"/>
      <c r="D652" s="66"/>
      <c r="E652" s="66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 ht="13.2" x14ac:dyDescent="0.25">
      <c r="A653" s="124"/>
      <c r="B653" s="65"/>
      <c r="C653" s="66"/>
      <c r="D653" s="66"/>
      <c r="E653" s="66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 ht="13.2" x14ac:dyDescent="0.25">
      <c r="A654" s="124"/>
      <c r="B654" s="65"/>
      <c r="C654" s="66"/>
      <c r="D654" s="66"/>
      <c r="E654" s="66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 ht="13.2" x14ac:dyDescent="0.25">
      <c r="A655" s="124"/>
      <c r="B655" s="65"/>
      <c r="C655" s="66"/>
      <c r="D655" s="66"/>
      <c r="E655" s="66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 ht="13.2" x14ac:dyDescent="0.25">
      <c r="A656" s="124"/>
      <c r="B656" s="65"/>
      <c r="C656" s="66"/>
      <c r="D656" s="66"/>
      <c r="E656" s="66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 ht="13.2" x14ac:dyDescent="0.25">
      <c r="A657" s="124"/>
      <c r="B657" s="65"/>
      <c r="C657" s="66"/>
      <c r="D657" s="66"/>
      <c r="E657" s="66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 ht="13.2" x14ac:dyDescent="0.25">
      <c r="A658" s="124"/>
      <c r="B658" s="65"/>
      <c r="C658" s="66"/>
      <c r="D658" s="66"/>
      <c r="E658" s="66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 ht="13.2" x14ac:dyDescent="0.25">
      <c r="A659" s="124"/>
      <c r="B659" s="65"/>
      <c r="C659" s="66"/>
      <c r="D659" s="66"/>
      <c r="E659" s="66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 ht="13.2" x14ac:dyDescent="0.25">
      <c r="A660" s="124"/>
      <c r="B660" s="65"/>
      <c r="C660" s="66"/>
      <c r="D660" s="66"/>
      <c r="E660" s="66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 ht="13.2" x14ac:dyDescent="0.25">
      <c r="A661" s="124"/>
      <c r="B661" s="65"/>
      <c r="C661" s="66"/>
      <c r="D661" s="66"/>
      <c r="E661" s="66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 ht="13.2" x14ac:dyDescent="0.25">
      <c r="A662" s="124"/>
      <c r="B662" s="65"/>
      <c r="C662" s="66"/>
      <c r="D662" s="66"/>
      <c r="E662" s="66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 ht="13.2" x14ac:dyDescent="0.25">
      <c r="A663" s="124"/>
      <c r="B663" s="65"/>
      <c r="C663" s="66"/>
      <c r="D663" s="66"/>
      <c r="E663" s="66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 ht="13.2" x14ac:dyDescent="0.25">
      <c r="A664" s="124"/>
      <c r="B664" s="65"/>
      <c r="C664" s="66"/>
      <c r="D664" s="66"/>
      <c r="E664" s="66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 ht="13.2" x14ac:dyDescent="0.25">
      <c r="A665" s="124"/>
      <c r="B665" s="65"/>
      <c r="C665" s="66"/>
      <c r="D665" s="66"/>
      <c r="E665" s="66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 ht="13.2" x14ac:dyDescent="0.25">
      <c r="A666" s="124"/>
      <c r="B666" s="65"/>
      <c r="C666" s="66"/>
      <c r="D666" s="66"/>
      <c r="E666" s="66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 ht="13.2" x14ac:dyDescent="0.25">
      <c r="A667" s="124"/>
      <c r="B667" s="65"/>
      <c r="C667" s="66"/>
      <c r="D667" s="66"/>
      <c r="E667" s="66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 ht="13.2" x14ac:dyDescent="0.25">
      <c r="A668" s="124"/>
      <c r="B668" s="65"/>
      <c r="C668" s="66"/>
      <c r="D668" s="66"/>
      <c r="E668" s="66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 ht="13.2" x14ac:dyDescent="0.25">
      <c r="A669" s="124"/>
      <c r="B669" s="65"/>
      <c r="C669" s="66"/>
      <c r="D669" s="66"/>
      <c r="E669" s="66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 ht="13.2" x14ac:dyDescent="0.25">
      <c r="A670" s="124"/>
      <c r="B670" s="65"/>
      <c r="C670" s="66"/>
      <c r="D670" s="66"/>
      <c r="E670" s="66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 ht="13.2" x14ac:dyDescent="0.25">
      <c r="A671" s="124"/>
      <c r="B671" s="65"/>
      <c r="C671" s="66"/>
      <c r="D671" s="66"/>
      <c r="E671" s="66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 ht="13.2" x14ac:dyDescent="0.25">
      <c r="A672" s="124"/>
      <c r="B672" s="65"/>
      <c r="C672" s="66"/>
      <c r="D672" s="66"/>
      <c r="E672" s="66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 ht="13.2" x14ac:dyDescent="0.25">
      <c r="A673" s="124"/>
      <c r="B673" s="65"/>
      <c r="C673" s="66"/>
      <c r="D673" s="66"/>
      <c r="E673" s="66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 ht="13.2" x14ac:dyDescent="0.25">
      <c r="A674" s="124"/>
      <c r="B674" s="65"/>
      <c r="C674" s="66"/>
      <c r="D674" s="66"/>
      <c r="E674" s="66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 ht="13.2" x14ac:dyDescent="0.25">
      <c r="A675" s="124"/>
      <c r="B675" s="65"/>
      <c r="C675" s="66"/>
      <c r="D675" s="66"/>
      <c r="E675" s="66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 ht="13.2" x14ac:dyDescent="0.25">
      <c r="A676" s="124"/>
      <c r="B676" s="65"/>
      <c r="C676" s="66"/>
      <c r="D676" s="66"/>
      <c r="E676" s="66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 ht="13.2" x14ac:dyDescent="0.25">
      <c r="A677" s="124"/>
      <c r="B677" s="65"/>
      <c r="C677" s="66"/>
      <c r="D677" s="66"/>
      <c r="E677" s="66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 ht="13.2" x14ac:dyDescent="0.25">
      <c r="A678" s="124"/>
      <c r="B678" s="65"/>
      <c r="C678" s="66"/>
      <c r="D678" s="66"/>
      <c r="E678" s="66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 ht="13.2" x14ac:dyDescent="0.25">
      <c r="A679" s="124"/>
      <c r="B679" s="65"/>
      <c r="C679" s="66"/>
      <c r="D679" s="66"/>
      <c r="E679" s="66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 ht="13.2" x14ac:dyDescent="0.25">
      <c r="A680" s="124"/>
      <c r="B680" s="65"/>
      <c r="C680" s="66"/>
      <c r="D680" s="66"/>
      <c r="E680" s="66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 ht="13.2" x14ac:dyDescent="0.25">
      <c r="A681" s="124"/>
      <c r="B681" s="65"/>
      <c r="C681" s="66"/>
      <c r="D681" s="66"/>
      <c r="E681" s="66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 ht="13.2" x14ac:dyDescent="0.25">
      <c r="A682" s="124"/>
      <c r="B682" s="65"/>
      <c r="C682" s="66"/>
      <c r="D682" s="66"/>
      <c r="E682" s="66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 ht="13.2" x14ac:dyDescent="0.25">
      <c r="A683" s="124"/>
      <c r="B683" s="65"/>
      <c r="C683" s="66"/>
      <c r="D683" s="66"/>
      <c r="E683" s="66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 ht="13.2" x14ac:dyDescent="0.25">
      <c r="A684" s="124"/>
      <c r="B684" s="65"/>
      <c r="C684" s="66"/>
      <c r="D684" s="66"/>
      <c r="E684" s="66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 ht="13.2" x14ac:dyDescent="0.25">
      <c r="A685" s="124"/>
      <c r="B685" s="65"/>
      <c r="C685" s="66"/>
      <c r="D685" s="66"/>
      <c r="E685" s="66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 ht="13.2" x14ac:dyDescent="0.25">
      <c r="A686" s="124"/>
      <c r="B686" s="65"/>
      <c r="C686" s="66"/>
      <c r="D686" s="66"/>
      <c r="E686" s="66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 ht="13.2" x14ac:dyDescent="0.25">
      <c r="A687" s="124"/>
      <c r="B687" s="65"/>
      <c r="C687" s="66"/>
      <c r="D687" s="66"/>
      <c r="E687" s="66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 ht="13.2" x14ac:dyDescent="0.25">
      <c r="A688" s="124"/>
      <c r="B688" s="65"/>
      <c r="C688" s="66"/>
      <c r="D688" s="66"/>
      <c r="E688" s="66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 ht="13.2" x14ac:dyDescent="0.25">
      <c r="A689" s="124"/>
      <c r="B689" s="65"/>
      <c r="C689" s="66"/>
      <c r="D689" s="66"/>
      <c r="E689" s="66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 ht="13.2" x14ac:dyDescent="0.25">
      <c r="A690" s="124"/>
      <c r="B690" s="65"/>
      <c r="C690" s="66"/>
      <c r="D690" s="66"/>
      <c r="E690" s="66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 ht="13.2" x14ac:dyDescent="0.25">
      <c r="A691" s="124"/>
      <c r="B691" s="65"/>
      <c r="C691" s="66"/>
      <c r="D691" s="66"/>
      <c r="E691" s="66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 ht="13.2" x14ac:dyDescent="0.25">
      <c r="A692" s="124"/>
      <c r="B692" s="65"/>
      <c r="C692" s="66"/>
      <c r="D692" s="66"/>
      <c r="E692" s="66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 ht="13.2" x14ac:dyDescent="0.25">
      <c r="A693" s="124"/>
      <c r="B693" s="65"/>
      <c r="C693" s="66"/>
      <c r="D693" s="66"/>
      <c r="E693" s="66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 ht="13.2" x14ac:dyDescent="0.25">
      <c r="A694" s="124"/>
      <c r="B694" s="65"/>
      <c r="C694" s="66"/>
      <c r="D694" s="66"/>
      <c r="E694" s="66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 ht="13.2" x14ac:dyDescent="0.25">
      <c r="A695" s="124"/>
      <c r="B695" s="65"/>
      <c r="C695" s="66"/>
      <c r="D695" s="66"/>
      <c r="E695" s="66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 ht="13.2" x14ac:dyDescent="0.25">
      <c r="A696" s="124"/>
      <c r="B696" s="65"/>
      <c r="C696" s="66"/>
      <c r="D696" s="66"/>
      <c r="E696" s="66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 ht="13.2" x14ac:dyDescent="0.25">
      <c r="A697" s="124"/>
      <c r="B697" s="65"/>
      <c r="C697" s="66"/>
      <c r="D697" s="66"/>
      <c r="E697" s="66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 ht="13.2" x14ac:dyDescent="0.25">
      <c r="A698" s="124"/>
      <c r="B698" s="65"/>
      <c r="C698" s="66"/>
      <c r="D698" s="66"/>
      <c r="E698" s="66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 ht="13.2" x14ac:dyDescent="0.25">
      <c r="A699" s="124"/>
      <c r="B699" s="65"/>
      <c r="C699" s="66"/>
      <c r="D699" s="66"/>
      <c r="E699" s="66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 ht="13.2" x14ac:dyDescent="0.25">
      <c r="A700" s="124"/>
      <c r="B700" s="65"/>
      <c r="C700" s="66"/>
      <c r="D700" s="66"/>
      <c r="E700" s="66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 ht="13.2" x14ac:dyDescent="0.25">
      <c r="A701" s="124"/>
      <c r="B701" s="65"/>
      <c r="C701" s="66"/>
      <c r="D701" s="66"/>
      <c r="E701" s="66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 ht="13.2" x14ac:dyDescent="0.25">
      <c r="A702" s="124"/>
      <c r="B702" s="65"/>
      <c r="C702" s="66"/>
      <c r="D702" s="66"/>
      <c r="E702" s="66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 ht="13.2" x14ac:dyDescent="0.25">
      <c r="A703" s="124"/>
      <c r="B703" s="65"/>
      <c r="C703" s="66"/>
      <c r="D703" s="66"/>
      <c r="E703" s="66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 ht="13.2" x14ac:dyDescent="0.25">
      <c r="A704" s="124"/>
      <c r="B704" s="65"/>
      <c r="C704" s="66"/>
      <c r="D704" s="66"/>
      <c r="E704" s="66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 ht="13.2" x14ac:dyDescent="0.25">
      <c r="A705" s="124"/>
      <c r="B705" s="65"/>
      <c r="C705" s="66"/>
      <c r="D705" s="66"/>
      <c r="E705" s="66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 ht="13.2" x14ac:dyDescent="0.25">
      <c r="A706" s="124"/>
      <c r="B706" s="65"/>
      <c r="C706" s="66"/>
      <c r="D706" s="66"/>
      <c r="E706" s="66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 ht="13.2" x14ac:dyDescent="0.25">
      <c r="A707" s="124"/>
      <c r="B707" s="65"/>
      <c r="C707" s="66"/>
      <c r="D707" s="66"/>
      <c r="E707" s="66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 ht="13.2" x14ac:dyDescent="0.25">
      <c r="A708" s="124"/>
      <c r="B708" s="65"/>
      <c r="C708" s="66"/>
      <c r="D708" s="66"/>
      <c r="E708" s="66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 ht="13.2" x14ac:dyDescent="0.25">
      <c r="A709" s="124"/>
      <c r="B709" s="65"/>
      <c r="C709" s="66"/>
      <c r="D709" s="66"/>
      <c r="E709" s="66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 ht="13.2" x14ac:dyDescent="0.25">
      <c r="A710" s="124"/>
      <c r="B710" s="65"/>
      <c r="C710" s="66"/>
      <c r="D710" s="66"/>
      <c r="E710" s="66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 ht="13.2" x14ac:dyDescent="0.25">
      <c r="A711" s="124"/>
      <c r="B711" s="65"/>
      <c r="C711" s="66"/>
      <c r="D711" s="66"/>
      <c r="E711" s="66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 ht="13.2" x14ac:dyDescent="0.25">
      <c r="A712" s="124"/>
      <c r="B712" s="65"/>
      <c r="C712" s="66"/>
      <c r="D712" s="66"/>
      <c r="E712" s="66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 ht="13.2" x14ac:dyDescent="0.25">
      <c r="A713" s="124"/>
      <c r="B713" s="65"/>
      <c r="C713" s="66"/>
      <c r="D713" s="66"/>
      <c r="E713" s="66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 ht="13.2" x14ac:dyDescent="0.25">
      <c r="A714" s="124"/>
      <c r="B714" s="65"/>
      <c r="C714" s="66"/>
      <c r="D714" s="66"/>
      <c r="E714" s="66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 ht="13.2" x14ac:dyDescent="0.25">
      <c r="A715" s="124"/>
      <c r="B715" s="65"/>
      <c r="C715" s="66"/>
      <c r="D715" s="66"/>
      <c r="E715" s="66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 ht="13.2" x14ac:dyDescent="0.25">
      <c r="A716" s="124"/>
      <c r="B716" s="65"/>
      <c r="C716" s="66"/>
      <c r="D716" s="66"/>
      <c r="E716" s="66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 ht="13.2" x14ac:dyDescent="0.25">
      <c r="A717" s="124"/>
      <c r="B717" s="65"/>
      <c r="C717" s="66"/>
      <c r="D717" s="66"/>
      <c r="E717" s="66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 ht="13.2" x14ac:dyDescent="0.25">
      <c r="A718" s="124"/>
      <c r="B718" s="65"/>
      <c r="C718" s="66"/>
      <c r="D718" s="66"/>
      <c r="E718" s="66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 ht="13.2" x14ac:dyDescent="0.25">
      <c r="A719" s="124"/>
      <c r="B719" s="65"/>
      <c r="C719" s="66"/>
      <c r="D719" s="66"/>
      <c r="E719" s="66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 ht="13.2" x14ac:dyDescent="0.25">
      <c r="A720" s="124"/>
      <c r="B720" s="65"/>
      <c r="C720" s="66"/>
      <c r="D720" s="66"/>
      <c r="E720" s="66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 ht="13.2" x14ac:dyDescent="0.25">
      <c r="A721" s="124"/>
      <c r="B721" s="65"/>
      <c r="C721" s="66"/>
      <c r="D721" s="66"/>
      <c r="E721" s="66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 ht="13.2" x14ac:dyDescent="0.25">
      <c r="A722" s="124"/>
      <c r="B722" s="65"/>
      <c r="C722" s="66"/>
      <c r="D722" s="66"/>
      <c r="E722" s="66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 ht="13.2" x14ac:dyDescent="0.25">
      <c r="A723" s="124"/>
      <c r="B723" s="65"/>
      <c r="C723" s="66"/>
      <c r="D723" s="66"/>
      <c r="E723" s="66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 ht="13.2" x14ac:dyDescent="0.25">
      <c r="A724" s="124"/>
      <c r="B724" s="65"/>
      <c r="C724" s="66"/>
      <c r="D724" s="66"/>
      <c r="E724" s="66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 ht="13.2" x14ac:dyDescent="0.25">
      <c r="A725" s="124"/>
      <c r="B725" s="65"/>
      <c r="C725" s="66"/>
      <c r="D725" s="66"/>
      <c r="E725" s="66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 ht="13.2" x14ac:dyDescent="0.25">
      <c r="A726" s="124"/>
      <c r="B726" s="65"/>
      <c r="C726" s="66"/>
      <c r="D726" s="66"/>
      <c r="E726" s="66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 ht="13.2" x14ac:dyDescent="0.25">
      <c r="A727" s="124"/>
      <c r="B727" s="65"/>
      <c r="C727" s="66"/>
      <c r="D727" s="66"/>
      <c r="E727" s="66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 ht="13.2" x14ac:dyDescent="0.25">
      <c r="A728" s="124"/>
      <c r="B728" s="65"/>
      <c r="C728" s="66"/>
      <c r="D728" s="66"/>
      <c r="E728" s="66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 ht="13.2" x14ac:dyDescent="0.25">
      <c r="A729" s="124"/>
      <c r="B729" s="65"/>
      <c r="C729" s="66"/>
      <c r="D729" s="66"/>
      <c r="E729" s="66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 ht="13.2" x14ac:dyDescent="0.25">
      <c r="A730" s="124"/>
      <c r="B730" s="65"/>
      <c r="C730" s="66"/>
      <c r="D730" s="66"/>
      <c r="E730" s="66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 ht="13.2" x14ac:dyDescent="0.25">
      <c r="A731" s="124"/>
      <c r="B731" s="65"/>
      <c r="C731" s="66"/>
      <c r="D731" s="66"/>
      <c r="E731" s="66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 ht="13.2" x14ac:dyDescent="0.25">
      <c r="A732" s="124"/>
      <c r="B732" s="65"/>
      <c r="C732" s="66"/>
      <c r="D732" s="66"/>
      <c r="E732" s="66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 ht="13.2" x14ac:dyDescent="0.25">
      <c r="A733" s="124"/>
      <c r="B733" s="65"/>
      <c r="C733" s="66"/>
      <c r="D733" s="66"/>
      <c r="E733" s="66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 ht="13.2" x14ac:dyDescent="0.25">
      <c r="A734" s="124"/>
      <c r="B734" s="65"/>
      <c r="C734" s="66"/>
      <c r="D734" s="66"/>
      <c r="E734" s="66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 ht="13.2" x14ac:dyDescent="0.25">
      <c r="A735" s="124"/>
      <c r="B735" s="65"/>
      <c r="C735" s="66"/>
      <c r="D735" s="66"/>
      <c r="E735" s="66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 ht="13.2" x14ac:dyDescent="0.25">
      <c r="A736" s="124"/>
      <c r="B736" s="65"/>
      <c r="C736" s="66"/>
      <c r="D736" s="66"/>
      <c r="E736" s="66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 ht="13.2" x14ac:dyDescent="0.25">
      <c r="A737" s="124"/>
      <c r="B737" s="65"/>
      <c r="C737" s="66"/>
      <c r="D737" s="66"/>
      <c r="E737" s="66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 ht="13.2" x14ac:dyDescent="0.25">
      <c r="A738" s="124"/>
      <c r="B738" s="65"/>
      <c r="C738" s="66"/>
      <c r="D738" s="66"/>
      <c r="E738" s="66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 ht="13.2" x14ac:dyDescent="0.25">
      <c r="A739" s="124"/>
      <c r="B739" s="65"/>
      <c r="C739" s="66"/>
      <c r="D739" s="66"/>
      <c r="E739" s="66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 ht="13.2" x14ac:dyDescent="0.25">
      <c r="A740" s="124"/>
      <c r="B740" s="65"/>
      <c r="C740" s="66"/>
      <c r="D740" s="66"/>
      <c r="E740" s="66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 ht="13.2" x14ac:dyDescent="0.25">
      <c r="A741" s="124"/>
      <c r="B741" s="65"/>
      <c r="C741" s="66"/>
      <c r="D741" s="66"/>
      <c r="E741" s="66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 ht="13.2" x14ac:dyDescent="0.25">
      <c r="A742" s="124"/>
      <c r="B742" s="65"/>
      <c r="C742" s="66"/>
      <c r="D742" s="66"/>
      <c r="E742" s="66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 ht="13.2" x14ac:dyDescent="0.25">
      <c r="A743" s="124"/>
      <c r="B743" s="65"/>
      <c r="C743" s="66"/>
      <c r="D743" s="66"/>
      <c r="E743" s="66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 ht="13.2" x14ac:dyDescent="0.25">
      <c r="A744" s="124"/>
      <c r="B744" s="65"/>
      <c r="C744" s="66"/>
      <c r="D744" s="66"/>
      <c r="E744" s="66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 ht="13.2" x14ac:dyDescent="0.25">
      <c r="A745" s="124"/>
      <c r="B745" s="65"/>
      <c r="C745" s="66"/>
      <c r="D745" s="66"/>
      <c r="E745" s="66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 ht="13.2" x14ac:dyDescent="0.25">
      <c r="A746" s="124"/>
      <c r="B746" s="65"/>
      <c r="C746" s="66"/>
      <c r="D746" s="66"/>
      <c r="E746" s="66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 ht="13.2" x14ac:dyDescent="0.25">
      <c r="A747" s="124"/>
      <c r="B747" s="65"/>
      <c r="C747" s="66"/>
      <c r="D747" s="66"/>
      <c r="E747" s="66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 ht="13.2" x14ac:dyDescent="0.25">
      <c r="A748" s="124"/>
      <c r="B748" s="65"/>
      <c r="C748" s="66"/>
      <c r="D748" s="66"/>
      <c r="E748" s="66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 ht="13.2" x14ac:dyDescent="0.25">
      <c r="A749" s="124"/>
      <c r="B749" s="65"/>
      <c r="C749" s="66"/>
      <c r="D749" s="66"/>
      <c r="E749" s="66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 ht="13.2" x14ac:dyDescent="0.25">
      <c r="A750" s="124"/>
      <c r="B750" s="65"/>
      <c r="C750" s="66"/>
      <c r="D750" s="66"/>
      <c r="E750" s="66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 ht="13.2" x14ac:dyDescent="0.25">
      <c r="A751" s="124"/>
      <c r="B751" s="65"/>
      <c r="C751" s="66"/>
      <c r="D751" s="66"/>
      <c r="E751" s="66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 ht="13.2" x14ac:dyDescent="0.25">
      <c r="A752" s="124"/>
      <c r="B752" s="65"/>
      <c r="C752" s="66"/>
      <c r="D752" s="66"/>
      <c r="E752" s="66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 ht="13.2" x14ac:dyDescent="0.25">
      <c r="A753" s="124"/>
      <c r="B753" s="65"/>
      <c r="C753" s="66"/>
      <c r="D753" s="66"/>
      <c r="E753" s="66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 ht="13.2" x14ac:dyDescent="0.25">
      <c r="A754" s="124"/>
      <c r="B754" s="65"/>
      <c r="C754" s="66"/>
      <c r="D754" s="66"/>
      <c r="E754" s="66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 ht="13.2" x14ac:dyDescent="0.25">
      <c r="A755" s="124"/>
      <c r="B755" s="65"/>
      <c r="C755" s="66"/>
      <c r="D755" s="66"/>
      <c r="E755" s="66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 ht="13.2" x14ac:dyDescent="0.25">
      <c r="A756" s="124"/>
      <c r="B756" s="65"/>
      <c r="C756" s="66"/>
      <c r="D756" s="66"/>
      <c r="E756" s="66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 ht="13.2" x14ac:dyDescent="0.25">
      <c r="A757" s="124"/>
      <c r="B757" s="65"/>
      <c r="C757" s="66"/>
      <c r="D757" s="66"/>
      <c r="E757" s="66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 ht="13.2" x14ac:dyDescent="0.25">
      <c r="A758" s="124"/>
      <c r="B758" s="65"/>
      <c r="C758" s="66"/>
      <c r="D758" s="66"/>
      <c r="E758" s="66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 ht="13.2" x14ac:dyDescent="0.25">
      <c r="A759" s="124"/>
      <c r="B759" s="65"/>
      <c r="C759" s="66"/>
      <c r="D759" s="66"/>
      <c r="E759" s="66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 ht="13.2" x14ac:dyDescent="0.25">
      <c r="A760" s="124"/>
      <c r="B760" s="65"/>
      <c r="C760" s="66"/>
      <c r="D760" s="66"/>
      <c r="E760" s="66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 ht="13.2" x14ac:dyDescent="0.25">
      <c r="A761" s="124"/>
      <c r="B761" s="65"/>
      <c r="C761" s="66"/>
      <c r="D761" s="66"/>
      <c r="E761" s="66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 ht="13.2" x14ac:dyDescent="0.25">
      <c r="A762" s="124"/>
      <c r="B762" s="65"/>
      <c r="C762" s="66"/>
      <c r="D762" s="66"/>
      <c r="E762" s="66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 ht="13.2" x14ac:dyDescent="0.25">
      <c r="A763" s="124"/>
      <c r="B763" s="65"/>
      <c r="C763" s="66"/>
      <c r="D763" s="66"/>
      <c r="E763" s="66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 ht="13.2" x14ac:dyDescent="0.25">
      <c r="A764" s="124"/>
      <c r="B764" s="65"/>
      <c r="C764" s="66"/>
      <c r="D764" s="66"/>
      <c r="E764" s="66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 ht="13.2" x14ac:dyDescent="0.25">
      <c r="A765" s="124"/>
      <c r="B765" s="65"/>
      <c r="C765" s="66"/>
      <c r="D765" s="66"/>
      <c r="E765" s="66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 ht="13.2" x14ac:dyDescent="0.25">
      <c r="A766" s="124"/>
      <c r="B766" s="65"/>
      <c r="C766" s="66"/>
      <c r="D766" s="66"/>
      <c r="E766" s="66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 ht="13.2" x14ac:dyDescent="0.25">
      <c r="A767" s="124"/>
      <c r="B767" s="65"/>
      <c r="C767" s="66"/>
      <c r="D767" s="66"/>
      <c r="E767" s="66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 ht="13.2" x14ac:dyDescent="0.25">
      <c r="A768" s="124"/>
      <c r="B768" s="65"/>
      <c r="C768" s="66"/>
      <c r="D768" s="66"/>
      <c r="E768" s="66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 ht="13.2" x14ac:dyDescent="0.25">
      <c r="A769" s="124"/>
      <c r="B769" s="65"/>
      <c r="C769" s="66"/>
      <c r="D769" s="66"/>
      <c r="E769" s="66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 ht="13.2" x14ac:dyDescent="0.25">
      <c r="A770" s="124"/>
      <c r="B770" s="65"/>
      <c r="C770" s="66"/>
      <c r="D770" s="66"/>
      <c r="E770" s="66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 ht="13.2" x14ac:dyDescent="0.25">
      <c r="A771" s="124"/>
      <c r="B771" s="65"/>
      <c r="C771" s="66"/>
      <c r="D771" s="66"/>
      <c r="E771" s="66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 ht="13.2" x14ac:dyDescent="0.25">
      <c r="A772" s="124"/>
      <c r="B772" s="65"/>
      <c r="C772" s="66"/>
      <c r="D772" s="66"/>
      <c r="E772" s="66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 ht="13.2" x14ac:dyDescent="0.25">
      <c r="A773" s="124"/>
      <c r="B773" s="65"/>
      <c r="C773" s="66"/>
      <c r="D773" s="66"/>
      <c r="E773" s="66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 ht="13.2" x14ac:dyDescent="0.25">
      <c r="A774" s="124"/>
      <c r="B774" s="65"/>
      <c r="C774" s="66"/>
      <c r="D774" s="66"/>
      <c r="E774" s="66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 ht="13.2" x14ac:dyDescent="0.25">
      <c r="A775" s="124"/>
      <c r="B775" s="65"/>
      <c r="C775" s="66"/>
      <c r="D775" s="66"/>
      <c r="E775" s="66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 ht="13.2" x14ac:dyDescent="0.25">
      <c r="A776" s="124"/>
      <c r="B776" s="65"/>
      <c r="C776" s="66"/>
      <c r="D776" s="66"/>
      <c r="E776" s="66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 ht="13.2" x14ac:dyDescent="0.25">
      <c r="A777" s="124"/>
      <c r="B777" s="65"/>
      <c r="C777" s="66"/>
      <c r="D777" s="66"/>
      <c r="E777" s="66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 ht="13.2" x14ac:dyDescent="0.25">
      <c r="A778" s="124"/>
      <c r="B778" s="65"/>
      <c r="C778" s="66"/>
      <c r="D778" s="66"/>
      <c r="E778" s="66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 ht="13.2" x14ac:dyDescent="0.25">
      <c r="A779" s="124"/>
      <c r="B779" s="65"/>
      <c r="C779" s="66"/>
      <c r="D779" s="66"/>
      <c r="E779" s="66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 ht="13.2" x14ac:dyDescent="0.25">
      <c r="A780" s="124"/>
      <c r="B780" s="65"/>
      <c r="C780" s="66"/>
      <c r="D780" s="66"/>
      <c r="E780" s="66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 ht="13.2" x14ac:dyDescent="0.25">
      <c r="A781" s="124"/>
      <c r="B781" s="65"/>
      <c r="C781" s="66"/>
      <c r="D781" s="66"/>
      <c r="E781" s="66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 ht="13.2" x14ac:dyDescent="0.25">
      <c r="A782" s="124"/>
      <c r="B782" s="65"/>
      <c r="C782" s="66"/>
      <c r="D782" s="66"/>
      <c r="E782" s="66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 ht="13.2" x14ac:dyDescent="0.25">
      <c r="A783" s="124"/>
      <c r="B783" s="65"/>
      <c r="C783" s="66"/>
      <c r="D783" s="66"/>
      <c r="E783" s="66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 ht="13.2" x14ac:dyDescent="0.25">
      <c r="A784" s="124"/>
      <c r="B784" s="65"/>
      <c r="C784" s="66"/>
      <c r="D784" s="66"/>
      <c r="E784" s="66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 ht="13.2" x14ac:dyDescent="0.25">
      <c r="A785" s="124"/>
      <c r="B785" s="65"/>
      <c r="C785" s="66"/>
      <c r="D785" s="66"/>
      <c r="E785" s="66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 ht="13.2" x14ac:dyDescent="0.25">
      <c r="A786" s="124"/>
      <c r="B786" s="65"/>
      <c r="C786" s="66"/>
      <c r="D786" s="66"/>
      <c r="E786" s="66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 ht="13.2" x14ac:dyDescent="0.25">
      <c r="A787" s="124"/>
      <c r="B787" s="65"/>
      <c r="C787" s="66"/>
      <c r="D787" s="66"/>
      <c r="E787" s="66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 ht="13.2" x14ac:dyDescent="0.25">
      <c r="A788" s="124"/>
      <c r="B788" s="65"/>
      <c r="C788" s="66"/>
      <c r="D788" s="66"/>
      <c r="E788" s="66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 ht="13.2" x14ac:dyDescent="0.25">
      <c r="A789" s="124"/>
      <c r="B789" s="65"/>
      <c r="C789" s="66"/>
      <c r="D789" s="66"/>
      <c r="E789" s="66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 ht="13.2" x14ac:dyDescent="0.25">
      <c r="A790" s="124"/>
      <c r="B790" s="65"/>
      <c r="C790" s="66"/>
      <c r="D790" s="66"/>
      <c r="E790" s="66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 ht="13.2" x14ac:dyDescent="0.25">
      <c r="A791" s="124"/>
      <c r="B791" s="65"/>
      <c r="C791" s="66"/>
      <c r="D791" s="66"/>
      <c r="E791" s="66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 ht="13.2" x14ac:dyDescent="0.25">
      <c r="A792" s="124"/>
      <c r="B792" s="65"/>
      <c r="C792" s="66"/>
      <c r="D792" s="66"/>
      <c r="E792" s="66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 ht="13.2" x14ac:dyDescent="0.25">
      <c r="A793" s="124"/>
      <c r="B793" s="65"/>
      <c r="C793" s="66"/>
      <c r="D793" s="66"/>
      <c r="E793" s="66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 ht="13.2" x14ac:dyDescent="0.25">
      <c r="A794" s="124"/>
      <c r="B794" s="65"/>
      <c r="C794" s="66"/>
      <c r="D794" s="66"/>
      <c r="E794" s="66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 ht="13.2" x14ac:dyDescent="0.25">
      <c r="A795" s="124"/>
      <c r="B795" s="65"/>
      <c r="C795" s="66"/>
      <c r="D795" s="66"/>
      <c r="E795" s="66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 ht="13.2" x14ac:dyDescent="0.25">
      <c r="A796" s="124"/>
      <c r="B796" s="65"/>
      <c r="C796" s="66"/>
      <c r="D796" s="66"/>
      <c r="E796" s="66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 ht="13.2" x14ac:dyDescent="0.25">
      <c r="A797" s="124"/>
      <c r="B797" s="65"/>
      <c r="C797" s="66"/>
      <c r="D797" s="66"/>
      <c r="E797" s="66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 ht="13.2" x14ac:dyDescent="0.25">
      <c r="A798" s="124"/>
      <c r="B798" s="65"/>
      <c r="C798" s="66"/>
      <c r="D798" s="66"/>
      <c r="E798" s="66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 ht="13.2" x14ac:dyDescent="0.25">
      <c r="A799" s="124"/>
      <c r="B799" s="65"/>
      <c r="C799" s="66"/>
      <c r="D799" s="66"/>
      <c r="E799" s="66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 ht="13.2" x14ac:dyDescent="0.25">
      <c r="A800" s="124"/>
      <c r="B800" s="65"/>
      <c r="C800" s="66"/>
      <c r="D800" s="66"/>
      <c r="E800" s="66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 ht="13.2" x14ac:dyDescent="0.25">
      <c r="A801" s="124"/>
      <c r="B801" s="65"/>
      <c r="C801" s="66"/>
      <c r="D801" s="66"/>
      <c r="E801" s="66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 ht="13.2" x14ac:dyDescent="0.25">
      <c r="A802" s="124"/>
      <c r="B802" s="65"/>
      <c r="C802" s="66"/>
      <c r="D802" s="66"/>
      <c r="E802" s="66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 ht="13.2" x14ac:dyDescent="0.25">
      <c r="A803" s="124"/>
      <c r="B803" s="65"/>
      <c r="C803" s="66"/>
      <c r="D803" s="66"/>
      <c r="E803" s="66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 ht="13.2" x14ac:dyDescent="0.25">
      <c r="A804" s="124"/>
      <c r="B804" s="65"/>
      <c r="C804" s="66"/>
      <c r="D804" s="66"/>
      <c r="E804" s="66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 ht="13.2" x14ac:dyDescent="0.25">
      <c r="A805" s="124"/>
      <c r="B805" s="65"/>
      <c r="C805" s="66"/>
      <c r="D805" s="66"/>
      <c r="E805" s="66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 ht="13.2" x14ac:dyDescent="0.25">
      <c r="A806" s="124"/>
      <c r="B806" s="65"/>
      <c r="C806" s="66"/>
      <c r="D806" s="66"/>
      <c r="E806" s="66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spans="1:23" ht="13.2" x14ac:dyDescent="0.25">
      <c r="A807" s="124"/>
      <c r="B807" s="65"/>
      <c r="C807" s="66"/>
      <c r="D807" s="66"/>
      <c r="E807" s="66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spans="1:23" ht="13.2" x14ac:dyDescent="0.25">
      <c r="A808" s="124"/>
      <c r="B808" s="65"/>
      <c r="C808" s="66"/>
      <c r="D808" s="66"/>
      <c r="E808" s="66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spans="1:23" ht="13.2" x14ac:dyDescent="0.25">
      <c r="A809" s="124"/>
      <c r="B809" s="65"/>
      <c r="C809" s="66"/>
      <c r="D809" s="66"/>
      <c r="E809" s="66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spans="1:23" ht="13.2" x14ac:dyDescent="0.25">
      <c r="A810" s="124"/>
      <c r="B810" s="65"/>
      <c r="C810" s="66"/>
      <c r="D810" s="66"/>
      <c r="E810" s="66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spans="1:23" ht="13.2" x14ac:dyDescent="0.25">
      <c r="A811" s="124"/>
      <c r="B811" s="65"/>
      <c r="C811" s="66"/>
      <c r="D811" s="66"/>
      <c r="E811" s="66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spans="1:23" ht="13.2" x14ac:dyDescent="0.25">
      <c r="A812" s="124"/>
      <c r="B812" s="65"/>
      <c r="C812" s="66"/>
      <c r="D812" s="66"/>
      <c r="E812" s="66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spans="1:23" ht="13.2" x14ac:dyDescent="0.25">
      <c r="A813" s="124"/>
      <c r="B813" s="65"/>
      <c r="C813" s="66"/>
      <c r="D813" s="66"/>
      <c r="E813" s="66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spans="1:23" ht="13.2" x14ac:dyDescent="0.25">
      <c r="A814" s="124"/>
      <c r="B814" s="65"/>
      <c r="C814" s="66"/>
      <c r="D814" s="66"/>
      <c r="E814" s="66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spans="1:23" ht="13.2" x14ac:dyDescent="0.25">
      <c r="A815" s="124"/>
      <c r="B815" s="65"/>
      <c r="C815" s="66"/>
      <c r="D815" s="66"/>
      <c r="E815" s="66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spans="1:23" ht="13.2" x14ac:dyDescent="0.25">
      <c r="A816" s="124"/>
      <c r="B816" s="65"/>
      <c r="C816" s="66"/>
      <c r="D816" s="66"/>
      <c r="E816" s="66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spans="1:23" ht="13.2" x14ac:dyDescent="0.25">
      <c r="A817" s="124"/>
      <c r="B817" s="65"/>
      <c r="C817" s="66"/>
      <c r="D817" s="66"/>
      <c r="E817" s="66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spans="1:23" ht="13.2" x14ac:dyDescent="0.25">
      <c r="A818" s="124"/>
      <c r="B818" s="65"/>
      <c r="C818" s="66"/>
      <c r="D818" s="66"/>
      <c r="E818" s="66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spans="1:23" ht="13.2" x14ac:dyDescent="0.25">
      <c r="A819" s="124"/>
      <c r="B819" s="65"/>
      <c r="C819" s="66"/>
      <c r="D819" s="66"/>
      <c r="E819" s="66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spans="1:23" ht="13.2" x14ac:dyDescent="0.25">
      <c r="A820" s="124"/>
      <c r="B820" s="65"/>
      <c r="C820" s="66"/>
      <c r="D820" s="66"/>
      <c r="E820" s="66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spans="1:23" ht="13.2" x14ac:dyDescent="0.25">
      <c r="A821" s="124"/>
      <c r="B821" s="65"/>
      <c r="C821" s="66"/>
      <c r="D821" s="66"/>
      <c r="E821" s="66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spans="1:23" ht="13.2" x14ac:dyDescent="0.25">
      <c r="A822" s="124"/>
      <c r="B822" s="65"/>
      <c r="C822" s="66"/>
      <c r="D822" s="66"/>
      <c r="E822" s="66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spans="1:23" ht="13.2" x14ac:dyDescent="0.25">
      <c r="A823" s="124"/>
      <c r="B823" s="65"/>
      <c r="C823" s="66"/>
      <c r="D823" s="66"/>
      <c r="E823" s="66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spans="1:23" ht="13.2" x14ac:dyDescent="0.25">
      <c r="A824" s="124"/>
      <c r="B824" s="65"/>
      <c r="C824" s="66"/>
      <c r="D824" s="66"/>
      <c r="E824" s="66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spans="1:23" ht="13.2" x14ac:dyDescent="0.25">
      <c r="A825" s="124"/>
      <c r="B825" s="65"/>
      <c r="C825" s="66"/>
      <c r="D825" s="66"/>
      <c r="E825" s="66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spans="1:23" ht="13.2" x14ac:dyDescent="0.25">
      <c r="A826" s="124"/>
      <c r="B826" s="65"/>
      <c r="C826" s="66"/>
      <c r="D826" s="66"/>
      <c r="E826" s="66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spans="1:23" ht="13.2" x14ac:dyDescent="0.25">
      <c r="A827" s="124"/>
      <c r="B827" s="65"/>
      <c r="C827" s="66"/>
      <c r="D827" s="66"/>
      <c r="E827" s="66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spans="1:23" ht="13.2" x14ac:dyDescent="0.25">
      <c r="A828" s="124"/>
      <c r="B828" s="65"/>
      <c r="C828" s="66"/>
      <c r="D828" s="66"/>
      <c r="E828" s="66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spans="1:23" ht="13.2" x14ac:dyDescent="0.25">
      <c r="A829" s="124"/>
      <c r="B829" s="65"/>
      <c r="C829" s="66"/>
      <c r="D829" s="66"/>
      <c r="E829" s="66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spans="1:23" ht="13.2" x14ac:dyDescent="0.25">
      <c r="A830" s="124"/>
      <c r="B830" s="65"/>
      <c r="C830" s="66"/>
      <c r="D830" s="66"/>
      <c r="E830" s="66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spans="1:23" ht="13.2" x14ac:dyDescent="0.25">
      <c r="A831" s="124"/>
      <c r="B831" s="65"/>
      <c r="C831" s="66"/>
      <c r="D831" s="66"/>
      <c r="E831" s="66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spans="1:23" ht="13.2" x14ac:dyDescent="0.25">
      <c r="A832" s="124"/>
      <c r="B832" s="65"/>
      <c r="C832" s="66"/>
      <c r="D832" s="66"/>
      <c r="E832" s="66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spans="1:23" ht="13.2" x14ac:dyDescent="0.25">
      <c r="A833" s="124"/>
      <c r="B833" s="65"/>
      <c r="C833" s="66"/>
      <c r="D833" s="66"/>
      <c r="E833" s="66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spans="1:23" ht="13.2" x14ac:dyDescent="0.25">
      <c r="A834" s="124"/>
      <c r="B834" s="65"/>
      <c r="C834" s="66"/>
      <c r="D834" s="66"/>
      <c r="E834" s="66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spans="1:23" ht="13.2" x14ac:dyDescent="0.25">
      <c r="A835" s="124"/>
      <c r="B835" s="65"/>
      <c r="C835" s="66"/>
      <c r="D835" s="66"/>
      <c r="E835" s="66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spans="1:23" ht="13.2" x14ac:dyDescent="0.25">
      <c r="A836" s="124"/>
      <c r="B836" s="65"/>
      <c r="C836" s="66"/>
      <c r="D836" s="66"/>
      <c r="E836" s="66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spans="1:23" ht="13.2" x14ac:dyDescent="0.25">
      <c r="A837" s="124"/>
      <c r="B837" s="65"/>
      <c r="C837" s="66"/>
      <c r="D837" s="66"/>
      <c r="E837" s="66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spans="1:23" ht="13.2" x14ac:dyDescent="0.25">
      <c r="A838" s="124"/>
      <c r="B838" s="65"/>
      <c r="C838" s="66"/>
      <c r="D838" s="66"/>
      <c r="E838" s="66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spans="1:23" ht="13.2" x14ac:dyDescent="0.25">
      <c r="A839" s="124"/>
      <c r="B839" s="65"/>
      <c r="C839" s="66"/>
      <c r="D839" s="66"/>
      <c r="E839" s="66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spans="1:23" ht="13.2" x14ac:dyDescent="0.25">
      <c r="A840" s="124"/>
      <c r="B840" s="65"/>
      <c r="C840" s="66"/>
      <c r="D840" s="66"/>
      <c r="E840" s="66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spans="1:23" ht="13.2" x14ac:dyDescent="0.25">
      <c r="A841" s="124"/>
      <c r="B841" s="65"/>
      <c r="C841" s="66"/>
      <c r="D841" s="66"/>
      <c r="E841" s="66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spans="1:23" ht="13.2" x14ac:dyDescent="0.25">
      <c r="A842" s="124"/>
      <c r="B842" s="65"/>
      <c r="C842" s="66"/>
      <c r="D842" s="66"/>
      <c r="E842" s="66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spans="1:23" ht="13.2" x14ac:dyDescent="0.25">
      <c r="A843" s="124"/>
      <c r="B843" s="65"/>
      <c r="C843" s="66"/>
      <c r="D843" s="66"/>
      <c r="E843" s="66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spans="1:23" ht="13.2" x14ac:dyDescent="0.25">
      <c r="A844" s="124"/>
      <c r="B844" s="65"/>
      <c r="C844" s="66"/>
      <c r="D844" s="66"/>
      <c r="E844" s="66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spans="1:23" ht="13.2" x14ac:dyDescent="0.25">
      <c r="A845" s="124"/>
      <c r="B845" s="65"/>
      <c r="C845" s="66"/>
      <c r="D845" s="66"/>
      <c r="E845" s="66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spans="1:23" ht="13.2" x14ac:dyDescent="0.25">
      <c r="A846" s="124"/>
      <c r="B846" s="65"/>
      <c r="C846" s="66"/>
      <c r="D846" s="66"/>
      <c r="E846" s="66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spans="1:23" ht="13.2" x14ac:dyDescent="0.25">
      <c r="A847" s="124"/>
      <c r="B847" s="65"/>
      <c r="C847" s="66"/>
      <c r="D847" s="66"/>
      <c r="E847" s="66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spans="1:23" ht="13.2" x14ac:dyDescent="0.25">
      <c r="A848" s="124"/>
      <c r="B848" s="65"/>
      <c r="C848" s="66"/>
      <c r="D848" s="66"/>
      <c r="E848" s="66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spans="1:23" ht="13.2" x14ac:dyDescent="0.25">
      <c r="A849" s="124"/>
      <c r="B849" s="65"/>
      <c r="C849" s="66"/>
      <c r="D849" s="66"/>
      <c r="E849" s="66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spans="1:23" ht="13.2" x14ac:dyDescent="0.25">
      <c r="A850" s="124"/>
      <c r="B850" s="65"/>
      <c r="C850" s="66"/>
      <c r="D850" s="66"/>
      <c r="E850" s="66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spans="1:23" ht="13.2" x14ac:dyDescent="0.25">
      <c r="A851" s="124"/>
      <c r="B851" s="65"/>
      <c r="C851" s="66"/>
      <c r="D851" s="66"/>
      <c r="E851" s="66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spans="1:23" ht="13.2" x14ac:dyDescent="0.25">
      <c r="A852" s="124"/>
      <c r="B852" s="65"/>
      <c r="C852" s="66"/>
      <c r="D852" s="66"/>
      <c r="E852" s="66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spans="1:23" ht="13.2" x14ac:dyDescent="0.25">
      <c r="A853" s="124"/>
      <c r="B853" s="65"/>
      <c r="C853" s="66"/>
      <c r="D853" s="66"/>
      <c r="E853" s="66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spans="1:23" ht="13.2" x14ac:dyDescent="0.25">
      <c r="A854" s="124"/>
      <c r="B854" s="65"/>
      <c r="C854" s="66"/>
      <c r="D854" s="66"/>
      <c r="E854" s="66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spans="1:23" ht="13.2" x14ac:dyDescent="0.25">
      <c r="A855" s="124"/>
      <c r="B855" s="65"/>
      <c r="C855" s="66"/>
      <c r="D855" s="66"/>
      <c r="E855" s="66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spans="1:23" ht="13.2" x14ac:dyDescent="0.25">
      <c r="A856" s="124"/>
      <c r="B856" s="65"/>
      <c r="C856" s="66"/>
      <c r="D856" s="66"/>
      <c r="E856" s="66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spans="1:23" ht="13.2" x14ac:dyDescent="0.25">
      <c r="A857" s="124"/>
      <c r="B857" s="65"/>
      <c r="C857" s="66"/>
      <c r="D857" s="66"/>
      <c r="E857" s="66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spans="1:23" ht="13.2" x14ac:dyDescent="0.25">
      <c r="A858" s="124"/>
      <c r="B858" s="65"/>
      <c r="C858" s="66"/>
      <c r="D858" s="66"/>
      <c r="E858" s="66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spans="1:23" ht="13.2" x14ac:dyDescent="0.25">
      <c r="A859" s="124"/>
      <c r="B859" s="65"/>
      <c r="C859" s="66"/>
      <c r="D859" s="66"/>
      <c r="E859" s="66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spans="1:23" ht="13.2" x14ac:dyDescent="0.25">
      <c r="A860" s="124"/>
      <c r="B860" s="65"/>
      <c r="C860" s="66"/>
      <c r="D860" s="66"/>
      <c r="E860" s="66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spans="1:23" ht="13.2" x14ac:dyDescent="0.25">
      <c r="A861" s="124"/>
      <c r="B861" s="65"/>
      <c r="C861" s="66"/>
      <c r="D861" s="66"/>
      <c r="E861" s="66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spans="1:23" ht="13.2" x14ac:dyDescent="0.25">
      <c r="A862" s="124"/>
      <c r="B862" s="65"/>
      <c r="C862" s="66"/>
      <c r="D862" s="66"/>
      <c r="E862" s="66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spans="1:23" ht="13.2" x14ac:dyDescent="0.25">
      <c r="A863" s="124"/>
      <c r="B863" s="65"/>
      <c r="C863" s="66"/>
      <c r="D863" s="66"/>
      <c r="E863" s="66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spans="1:23" ht="13.2" x14ac:dyDescent="0.25">
      <c r="A864" s="124"/>
      <c r="B864" s="65"/>
      <c r="C864" s="66"/>
      <c r="D864" s="66"/>
      <c r="E864" s="66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spans="1:23" ht="13.2" x14ac:dyDescent="0.25">
      <c r="A865" s="124"/>
      <c r="B865" s="65"/>
      <c r="C865" s="66"/>
      <c r="D865" s="66"/>
      <c r="E865" s="66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spans="1:23" ht="13.2" x14ac:dyDescent="0.25">
      <c r="A866" s="124"/>
      <c r="B866" s="65"/>
      <c r="C866" s="66"/>
      <c r="D866" s="66"/>
      <c r="E866" s="66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spans="1:23" ht="13.2" x14ac:dyDescent="0.25">
      <c r="A867" s="124"/>
      <c r="B867" s="65"/>
      <c r="C867" s="66"/>
      <c r="D867" s="66"/>
      <c r="E867" s="66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spans="1:23" ht="13.2" x14ac:dyDescent="0.25">
      <c r="A868" s="124"/>
      <c r="B868" s="65"/>
      <c r="C868" s="66"/>
      <c r="D868" s="66"/>
      <c r="E868" s="66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spans="1:23" ht="13.2" x14ac:dyDescent="0.25">
      <c r="A869" s="124"/>
      <c r="B869" s="65"/>
      <c r="C869" s="66"/>
      <c r="D869" s="66"/>
      <c r="E869" s="66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spans="1:23" ht="13.2" x14ac:dyDescent="0.25">
      <c r="A870" s="124"/>
      <c r="B870" s="65"/>
      <c r="C870" s="66"/>
      <c r="D870" s="66"/>
      <c r="E870" s="66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 spans="1:23" ht="13.2" x14ac:dyDescent="0.25">
      <c r="A871" s="124"/>
      <c r="B871" s="65"/>
      <c r="C871" s="66"/>
      <c r="D871" s="66"/>
      <c r="E871" s="66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spans="1:23" ht="13.2" x14ac:dyDescent="0.25">
      <c r="A872" s="124"/>
      <c r="B872" s="65"/>
      <c r="C872" s="66"/>
      <c r="D872" s="66"/>
      <c r="E872" s="66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spans="1:23" ht="13.2" x14ac:dyDescent="0.25">
      <c r="A873" s="124"/>
      <c r="B873" s="65"/>
      <c r="C873" s="66"/>
      <c r="D873" s="66"/>
      <c r="E873" s="66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spans="1:23" ht="13.2" x14ac:dyDescent="0.25">
      <c r="A874" s="124"/>
      <c r="B874" s="65"/>
      <c r="C874" s="66"/>
      <c r="D874" s="66"/>
      <c r="E874" s="66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spans="1:23" ht="13.2" x14ac:dyDescent="0.25">
      <c r="A875" s="124"/>
      <c r="B875" s="65"/>
      <c r="C875" s="66"/>
      <c r="D875" s="66"/>
      <c r="E875" s="66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 spans="1:23" ht="13.2" x14ac:dyDescent="0.25">
      <c r="A876" s="124"/>
      <c r="B876" s="65"/>
      <c r="C876" s="66"/>
      <c r="D876" s="66"/>
      <c r="E876" s="66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spans="1:23" ht="13.2" x14ac:dyDescent="0.25">
      <c r="A877" s="124"/>
      <c r="B877" s="65"/>
      <c r="C877" s="66"/>
      <c r="D877" s="66"/>
      <c r="E877" s="66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spans="1:23" ht="13.2" x14ac:dyDescent="0.25">
      <c r="A878" s="124"/>
      <c r="B878" s="65"/>
      <c r="C878" s="66"/>
      <c r="D878" s="66"/>
      <c r="E878" s="66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spans="1:23" ht="13.2" x14ac:dyDescent="0.25">
      <c r="A879" s="124"/>
      <c r="B879" s="65"/>
      <c r="C879" s="66"/>
      <c r="D879" s="66"/>
      <c r="E879" s="66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spans="1:23" ht="13.2" x14ac:dyDescent="0.25">
      <c r="A880" s="124"/>
      <c r="B880" s="65"/>
      <c r="C880" s="66"/>
      <c r="D880" s="66"/>
      <c r="E880" s="66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spans="1:23" ht="13.2" x14ac:dyDescent="0.25">
      <c r="A881" s="124"/>
      <c r="B881" s="65"/>
      <c r="C881" s="66"/>
      <c r="D881" s="66"/>
      <c r="E881" s="66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spans="1:23" ht="13.2" x14ac:dyDescent="0.25">
      <c r="A882" s="124"/>
      <c r="B882" s="65"/>
      <c r="C882" s="66"/>
      <c r="D882" s="66"/>
      <c r="E882" s="66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 spans="1:23" ht="13.2" x14ac:dyDescent="0.25">
      <c r="A883" s="124"/>
      <c r="B883" s="65"/>
      <c r="C883" s="66"/>
      <c r="D883" s="66"/>
      <c r="E883" s="66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spans="1:23" ht="13.2" x14ac:dyDescent="0.25">
      <c r="A884" s="124"/>
      <c r="B884" s="65"/>
      <c r="C884" s="66"/>
      <c r="D884" s="66"/>
      <c r="E884" s="66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 spans="1:23" ht="13.2" x14ac:dyDescent="0.25">
      <c r="A885" s="124"/>
      <c r="B885" s="65"/>
      <c r="C885" s="66"/>
      <c r="D885" s="66"/>
      <c r="E885" s="66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spans="1:23" ht="13.2" x14ac:dyDescent="0.25">
      <c r="A886" s="124"/>
      <c r="B886" s="65"/>
      <c r="C886" s="66"/>
      <c r="D886" s="66"/>
      <c r="E886" s="66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 spans="1:23" ht="13.2" x14ac:dyDescent="0.25">
      <c r="A887" s="124"/>
      <c r="B887" s="65"/>
      <c r="C887" s="66"/>
      <c r="D887" s="66"/>
      <c r="E887" s="66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 spans="1:23" ht="13.2" x14ac:dyDescent="0.25">
      <c r="A888" s="124"/>
      <c r="B888" s="65"/>
      <c r="C888" s="66"/>
      <c r="D888" s="66"/>
      <c r="E888" s="66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 spans="1:23" ht="13.2" x14ac:dyDescent="0.25">
      <c r="A889" s="124"/>
      <c r="B889" s="65"/>
      <c r="C889" s="66"/>
      <c r="D889" s="66"/>
      <c r="E889" s="66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spans="1:23" ht="13.2" x14ac:dyDescent="0.25">
      <c r="A890" s="124"/>
      <c r="B890" s="65"/>
      <c r="C890" s="66"/>
      <c r="D890" s="66"/>
      <c r="E890" s="66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spans="1:23" ht="13.2" x14ac:dyDescent="0.25">
      <c r="A891" s="124"/>
      <c r="B891" s="65"/>
      <c r="C891" s="66"/>
      <c r="D891" s="66"/>
      <c r="E891" s="66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spans="1:23" ht="13.2" x14ac:dyDescent="0.25">
      <c r="A892" s="124"/>
      <c r="B892" s="65"/>
      <c r="C892" s="66"/>
      <c r="D892" s="66"/>
      <c r="E892" s="66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 spans="1:23" ht="13.2" x14ac:dyDescent="0.25">
      <c r="A893" s="124"/>
      <c r="B893" s="65"/>
      <c r="C893" s="66"/>
      <c r="D893" s="66"/>
      <c r="E893" s="66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spans="1:23" ht="13.2" x14ac:dyDescent="0.25">
      <c r="A894" s="124"/>
      <c r="B894" s="65"/>
      <c r="C894" s="66"/>
      <c r="D894" s="66"/>
      <c r="E894" s="66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 spans="1:23" ht="13.2" x14ac:dyDescent="0.25">
      <c r="A895" s="124"/>
      <c r="B895" s="65"/>
      <c r="C895" s="66"/>
      <c r="D895" s="66"/>
      <c r="E895" s="66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spans="1:23" ht="13.2" x14ac:dyDescent="0.25">
      <c r="A896" s="124"/>
      <c r="B896" s="65"/>
      <c r="C896" s="66"/>
      <c r="D896" s="66"/>
      <c r="E896" s="66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spans="1:23" ht="13.2" x14ac:dyDescent="0.25">
      <c r="A897" s="124"/>
      <c r="B897" s="65"/>
      <c r="C897" s="66"/>
      <c r="D897" s="66"/>
      <c r="E897" s="66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spans="1:23" ht="13.2" x14ac:dyDescent="0.25">
      <c r="A898" s="124"/>
      <c r="B898" s="65"/>
      <c r="C898" s="66"/>
      <c r="D898" s="66"/>
      <c r="E898" s="66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 spans="1:23" ht="13.2" x14ac:dyDescent="0.25">
      <c r="A899" s="124"/>
      <c r="B899" s="65"/>
      <c r="C899" s="66"/>
      <c r="D899" s="66"/>
      <c r="E899" s="66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 spans="1:23" ht="13.2" x14ac:dyDescent="0.25">
      <c r="A900" s="124"/>
      <c r="B900" s="65"/>
      <c r="C900" s="66"/>
      <c r="D900" s="66"/>
      <c r="E900" s="66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spans="1:23" ht="13.2" x14ac:dyDescent="0.25">
      <c r="A901" s="124"/>
      <c r="B901" s="65"/>
      <c r="C901" s="66"/>
      <c r="D901" s="66"/>
      <c r="E901" s="66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spans="1:23" ht="13.2" x14ac:dyDescent="0.25">
      <c r="A902" s="124"/>
      <c r="B902" s="65"/>
      <c r="C902" s="66"/>
      <c r="D902" s="66"/>
      <c r="E902" s="66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 spans="1:23" ht="13.2" x14ac:dyDescent="0.25">
      <c r="A903" s="124"/>
      <c r="B903" s="65"/>
      <c r="C903" s="66"/>
      <c r="D903" s="66"/>
      <c r="E903" s="66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spans="1:23" ht="13.2" x14ac:dyDescent="0.25">
      <c r="A904" s="124"/>
      <c r="B904" s="65"/>
      <c r="C904" s="66"/>
      <c r="D904" s="66"/>
      <c r="E904" s="66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spans="1:23" ht="13.2" x14ac:dyDescent="0.25">
      <c r="A905" s="124"/>
      <c r="B905" s="65"/>
      <c r="C905" s="66"/>
      <c r="D905" s="66"/>
      <c r="E905" s="66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spans="1:23" ht="13.2" x14ac:dyDescent="0.25">
      <c r="A906" s="124"/>
      <c r="B906" s="65"/>
      <c r="C906" s="66"/>
      <c r="D906" s="66"/>
      <c r="E906" s="66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spans="1:23" ht="13.2" x14ac:dyDescent="0.25">
      <c r="A907" s="124"/>
      <c r="B907" s="65"/>
      <c r="C907" s="66"/>
      <c r="D907" s="66"/>
      <c r="E907" s="66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spans="1:23" ht="13.2" x14ac:dyDescent="0.25">
      <c r="A908" s="124"/>
      <c r="B908" s="65"/>
      <c r="C908" s="66"/>
      <c r="D908" s="66"/>
      <c r="E908" s="66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spans="1:23" ht="13.2" x14ac:dyDescent="0.25">
      <c r="A909" s="124"/>
      <c r="B909" s="65"/>
      <c r="C909" s="66"/>
      <c r="D909" s="66"/>
      <c r="E909" s="66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spans="1:23" ht="13.2" x14ac:dyDescent="0.25">
      <c r="A910" s="124"/>
      <c r="B910" s="65"/>
      <c r="C910" s="66"/>
      <c r="D910" s="66"/>
      <c r="E910" s="66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spans="1:23" ht="13.2" x14ac:dyDescent="0.25">
      <c r="A911" s="124"/>
      <c r="B911" s="65"/>
      <c r="C911" s="66"/>
      <c r="D911" s="66"/>
      <c r="E911" s="66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 spans="1:23" ht="13.2" x14ac:dyDescent="0.25">
      <c r="A912" s="124"/>
      <c r="B912" s="65"/>
      <c r="C912" s="66"/>
      <c r="D912" s="66"/>
      <c r="E912" s="66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spans="1:23" ht="13.2" x14ac:dyDescent="0.25">
      <c r="A913" s="124"/>
      <c r="B913" s="65"/>
      <c r="C913" s="66"/>
      <c r="D913" s="66"/>
      <c r="E913" s="66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spans="1:23" ht="13.2" x14ac:dyDescent="0.25">
      <c r="A914" s="124"/>
      <c r="B914" s="65"/>
      <c r="C914" s="66"/>
      <c r="D914" s="66"/>
      <c r="E914" s="66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spans="1:23" ht="13.2" x14ac:dyDescent="0.25">
      <c r="A915" s="124"/>
      <c r="B915" s="65"/>
      <c r="C915" s="66"/>
      <c r="D915" s="66"/>
      <c r="E915" s="66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 spans="1:23" ht="13.2" x14ac:dyDescent="0.25">
      <c r="A916" s="124"/>
      <c r="B916" s="65"/>
      <c r="C916" s="66"/>
      <c r="D916" s="66"/>
      <c r="E916" s="66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 spans="1:23" ht="13.2" x14ac:dyDescent="0.25">
      <c r="A917" s="124"/>
      <c r="B917" s="65"/>
      <c r="C917" s="66"/>
      <c r="D917" s="66"/>
      <c r="E917" s="66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 spans="1:23" ht="13.2" x14ac:dyDescent="0.25">
      <c r="A918" s="124"/>
      <c r="B918" s="65"/>
      <c r="C918" s="66"/>
      <c r="D918" s="66"/>
      <c r="E918" s="66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 spans="1:23" ht="13.2" x14ac:dyDescent="0.25">
      <c r="A919" s="124"/>
      <c r="B919" s="65"/>
      <c r="C919" s="66"/>
      <c r="D919" s="66"/>
      <c r="E919" s="66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spans="1:23" ht="13.2" x14ac:dyDescent="0.25">
      <c r="A920" s="124"/>
      <c r="B920" s="65"/>
      <c r="C920" s="66"/>
      <c r="D920" s="66"/>
      <c r="E920" s="66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spans="1:23" ht="13.2" x14ac:dyDescent="0.25">
      <c r="A921" s="124"/>
      <c r="B921" s="65"/>
      <c r="C921" s="66"/>
      <c r="D921" s="66"/>
      <c r="E921" s="66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spans="1:23" ht="13.2" x14ac:dyDescent="0.25">
      <c r="A922" s="124"/>
      <c r="B922" s="65"/>
      <c r="C922" s="66"/>
      <c r="D922" s="66"/>
      <c r="E922" s="66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spans="1:23" ht="13.2" x14ac:dyDescent="0.25">
      <c r="A923" s="124"/>
      <c r="B923" s="65"/>
      <c r="C923" s="66"/>
      <c r="D923" s="66"/>
      <c r="E923" s="66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spans="1:23" ht="13.2" x14ac:dyDescent="0.25">
      <c r="A924" s="124"/>
      <c r="B924" s="65"/>
      <c r="C924" s="66"/>
      <c r="D924" s="66"/>
      <c r="E924" s="66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spans="1:23" ht="13.2" x14ac:dyDescent="0.25">
      <c r="A925" s="124"/>
      <c r="B925" s="65"/>
      <c r="C925" s="66"/>
      <c r="D925" s="66"/>
      <c r="E925" s="66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 spans="1:23" ht="13.2" x14ac:dyDescent="0.25">
      <c r="A926" s="124"/>
      <c r="B926" s="65"/>
      <c r="C926" s="66"/>
      <c r="D926" s="66"/>
      <c r="E926" s="66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spans="1:23" ht="13.2" x14ac:dyDescent="0.25">
      <c r="A927" s="124"/>
      <c r="B927" s="65"/>
      <c r="C927" s="66"/>
      <c r="D927" s="66"/>
      <c r="E927" s="66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spans="1:23" ht="13.2" x14ac:dyDescent="0.25">
      <c r="A928" s="124"/>
      <c r="B928" s="65"/>
      <c r="C928" s="66"/>
      <c r="D928" s="66"/>
      <c r="E928" s="66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 spans="1:23" ht="13.2" x14ac:dyDescent="0.25">
      <c r="A929" s="124"/>
      <c r="B929" s="65"/>
      <c r="C929" s="66"/>
      <c r="D929" s="66"/>
      <c r="E929" s="66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spans="1:23" ht="13.2" x14ac:dyDescent="0.25">
      <c r="A930" s="124"/>
      <c r="B930" s="65"/>
      <c r="C930" s="66"/>
      <c r="D930" s="66"/>
      <c r="E930" s="66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spans="1:23" ht="13.2" x14ac:dyDescent="0.25">
      <c r="A931" s="124"/>
      <c r="B931" s="65"/>
      <c r="C931" s="66"/>
      <c r="D931" s="66"/>
      <c r="E931" s="66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 spans="1:23" ht="13.2" x14ac:dyDescent="0.25">
      <c r="A932" s="124"/>
      <c r="B932" s="65"/>
      <c r="C932" s="66"/>
      <c r="D932" s="66"/>
      <c r="E932" s="66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spans="1:23" ht="13.2" x14ac:dyDescent="0.25">
      <c r="A933" s="124"/>
      <c r="B933" s="65"/>
      <c r="C933" s="66"/>
      <c r="D933" s="66"/>
      <c r="E933" s="66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spans="1:23" ht="13.2" x14ac:dyDescent="0.25">
      <c r="A934" s="124"/>
      <c r="B934" s="65"/>
      <c r="C934" s="66"/>
      <c r="D934" s="66"/>
      <c r="E934" s="66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spans="1:23" ht="13.2" x14ac:dyDescent="0.25">
      <c r="A935" s="124"/>
      <c r="B935" s="65"/>
      <c r="C935" s="66"/>
      <c r="D935" s="66"/>
      <c r="E935" s="66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spans="1:23" ht="13.2" x14ac:dyDescent="0.25">
      <c r="A936" s="124"/>
      <c r="B936" s="65"/>
      <c r="C936" s="66"/>
      <c r="D936" s="66"/>
      <c r="E936" s="66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spans="1:23" ht="13.2" x14ac:dyDescent="0.25">
      <c r="A937" s="124"/>
      <c r="B937" s="65"/>
      <c r="C937" s="66"/>
      <c r="D937" s="66"/>
      <c r="E937" s="66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spans="1:23" ht="13.2" x14ac:dyDescent="0.25">
      <c r="A938" s="124"/>
      <c r="B938" s="65"/>
      <c r="C938" s="66"/>
      <c r="D938" s="66"/>
      <c r="E938" s="66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spans="1:23" ht="13.2" x14ac:dyDescent="0.25">
      <c r="A939" s="124"/>
      <c r="B939" s="65"/>
      <c r="C939" s="66"/>
      <c r="D939" s="66"/>
      <c r="E939" s="66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spans="1:23" ht="13.2" x14ac:dyDescent="0.25">
      <c r="A940" s="124"/>
      <c r="B940" s="65"/>
      <c r="C940" s="66"/>
      <c r="D940" s="66"/>
      <c r="E940" s="66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 spans="1:23" ht="13.2" x14ac:dyDescent="0.25">
      <c r="A941" s="124"/>
      <c r="B941" s="65"/>
      <c r="C941" s="66"/>
      <c r="D941" s="66"/>
      <c r="E941" s="66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spans="1:23" ht="13.2" x14ac:dyDescent="0.25">
      <c r="A942" s="124"/>
      <c r="B942" s="65"/>
      <c r="C942" s="66"/>
      <c r="D942" s="66"/>
      <c r="E942" s="66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spans="1:23" ht="13.2" x14ac:dyDescent="0.25">
      <c r="A943" s="124"/>
      <c r="B943" s="65"/>
      <c r="C943" s="66"/>
      <c r="D943" s="66"/>
      <c r="E943" s="66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spans="1:23" ht="13.2" x14ac:dyDescent="0.25">
      <c r="A944" s="124"/>
      <c r="B944" s="65"/>
      <c r="C944" s="66"/>
      <c r="D944" s="66"/>
      <c r="E944" s="66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spans="1:23" ht="13.2" x14ac:dyDescent="0.25">
      <c r="A945" s="124"/>
      <c r="B945" s="65"/>
      <c r="C945" s="66"/>
      <c r="D945" s="66"/>
      <c r="E945" s="66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spans="1:23" ht="13.2" x14ac:dyDescent="0.25">
      <c r="A946" s="124"/>
      <c r="B946" s="65"/>
      <c r="C946" s="66"/>
      <c r="D946" s="66"/>
      <c r="E946" s="66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 spans="1:23" ht="13.2" x14ac:dyDescent="0.25">
      <c r="A947" s="124"/>
      <c r="B947" s="65"/>
      <c r="C947" s="66"/>
      <c r="D947" s="66"/>
      <c r="E947" s="66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spans="1:23" ht="13.2" x14ac:dyDescent="0.25">
      <c r="A948" s="124"/>
      <c r="B948" s="65"/>
      <c r="C948" s="66"/>
      <c r="D948" s="66"/>
      <c r="E948" s="66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spans="1:23" ht="13.2" x14ac:dyDescent="0.25">
      <c r="A949" s="124"/>
      <c r="B949" s="65"/>
      <c r="C949" s="66"/>
      <c r="D949" s="66"/>
      <c r="E949" s="66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 spans="1:23" ht="13.2" x14ac:dyDescent="0.25">
      <c r="A950" s="124"/>
      <c r="B950" s="65"/>
      <c r="C950" s="66"/>
      <c r="D950" s="66"/>
      <c r="E950" s="66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spans="1:23" ht="13.2" x14ac:dyDescent="0.25">
      <c r="A951" s="124"/>
      <c r="B951" s="65"/>
      <c r="C951" s="66"/>
      <c r="D951" s="66"/>
      <c r="E951" s="66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 spans="1:23" ht="13.2" x14ac:dyDescent="0.25">
      <c r="A952" s="124"/>
      <c r="B952" s="65"/>
      <c r="C952" s="66"/>
      <c r="D952" s="66"/>
      <c r="E952" s="66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spans="1:23" ht="13.2" x14ac:dyDescent="0.25">
      <c r="A953" s="124"/>
      <c r="B953" s="65"/>
      <c r="C953" s="66"/>
      <c r="D953" s="66"/>
      <c r="E953" s="66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spans="1:23" ht="13.2" x14ac:dyDescent="0.25">
      <c r="A954" s="124"/>
      <c r="B954" s="65"/>
      <c r="C954" s="66"/>
      <c r="D954" s="66"/>
      <c r="E954" s="66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spans="1:23" ht="13.2" x14ac:dyDescent="0.25">
      <c r="A955" s="124"/>
      <c r="B955" s="65"/>
      <c r="C955" s="66"/>
      <c r="D955" s="66"/>
      <c r="E955" s="66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spans="1:23" ht="13.2" x14ac:dyDescent="0.25">
      <c r="A956" s="124"/>
      <c r="B956" s="65"/>
      <c r="C956" s="66"/>
      <c r="D956" s="66"/>
      <c r="E956" s="66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 spans="1:23" ht="13.2" x14ac:dyDescent="0.25">
      <c r="A957" s="124"/>
      <c r="B957" s="65"/>
      <c r="C957" s="66"/>
      <c r="D957" s="66"/>
      <c r="E957" s="66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spans="1:23" ht="13.2" x14ac:dyDescent="0.25">
      <c r="A958" s="124"/>
      <c r="B958" s="65"/>
      <c r="C958" s="66"/>
      <c r="D958" s="66"/>
      <c r="E958" s="66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spans="1:23" ht="13.2" x14ac:dyDescent="0.25">
      <c r="A959" s="124"/>
      <c r="B959" s="65"/>
      <c r="C959" s="66"/>
      <c r="D959" s="66"/>
      <c r="E959" s="66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spans="1:23" ht="13.2" x14ac:dyDescent="0.25">
      <c r="A960" s="124"/>
      <c r="B960" s="65"/>
      <c r="C960" s="66"/>
      <c r="D960" s="66"/>
      <c r="E960" s="66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spans="1:23" ht="13.2" x14ac:dyDescent="0.25">
      <c r="A961" s="124"/>
      <c r="B961" s="65"/>
      <c r="C961" s="66"/>
      <c r="D961" s="66"/>
      <c r="E961" s="66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 spans="1:23" ht="13.2" x14ac:dyDescent="0.25">
      <c r="A962" s="124"/>
      <c r="B962" s="65"/>
      <c r="C962" s="66"/>
      <c r="D962" s="66"/>
      <c r="E962" s="66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spans="1:23" ht="13.2" x14ac:dyDescent="0.25">
      <c r="A963" s="124"/>
      <c r="B963" s="65"/>
      <c r="C963" s="66"/>
      <c r="D963" s="66"/>
      <c r="E963" s="66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spans="1:23" ht="13.2" x14ac:dyDescent="0.25">
      <c r="A964" s="124"/>
      <c r="B964" s="65"/>
      <c r="C964" s="66"/>
      <c r="D964" s="66"/>
      <c r="E964" s="66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spans="1:23" ht="13.2" x14ac:dyDescent="0.25">
      <c r="A965" s="124"/>
      <c r="B965" s="65"/>
      <c r="C965" s="66"/>
      <c r="D965" s="66"/>
      <c r="E965" s="66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 spans="1:23" ht="13.2" x14ac:dyDescent="0.25">
      <c r="A966" s="124"/>
      <c r="B966" s="65"/>
      <c r="C966" s="66"/>
      <c r="D966" s="66"/>
      <c r="E966" s="66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 spans="1:23" ht="13.2" x14ac:dyDescent="0.25">
      <c r="A967" s="124"/>
      <c r="B967" s="65"/>
      <c r="C967" s="66"/>
      <c r="D967" s="66"/>
      <c r="E967" s="66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spans="1:23" ht="13.2" x14ac:dyDescent="0.25">
      <c r="A968" s="124"/>
      <c r="B968" s="65"/>
      <c r="C968" s="66"/>
      <c r="D968" s="66"/>
      <c r="E968" s="66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spans="1:23" ht="13.2" x14ac:dyDescent="0.25">
      <c r="A969" s="124"/>
      <c r="B969" s="65"/>
      <c r="C969" s="66"/>
      <c r="D969" s="66"/>
      <c r="E969" s="66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spans="1:23" ht="13.2" x14ac:dyDescent="0.25">
      <c r="A970" s="124"/>
      <c r="B970" s="65"/>
      <c r="C970" s="66"/>
      <c r="D970" s="66"/>
      <c r="E970" s="66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spans="1:23" ht="13.2" x14ac:dyDescent="0.25">
      <c r="A971" s="124"/>
      <c r="B971" s="65"/>
      <c r="C971" s="66"/>
      <c r="D971" s="66"/>
      <c r="E971" s="66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spans="1:23" ht="13.2" x14ac:dyDescent="0.25">
      <c r="A972" s="124"/>
      <c r="B972" s="65"/>
      <c r="C972" s="66"/>
      <c r="D972" s="66"/>
      <c r="E972" s="66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spans="1:23" ht="13.2" x14ac:dyDescent="0.25">
      <c r="A973" s="124"/>
      <c r="B973" s="65"/>
      <c r="C973" s="66"/>
      <c r="D973" s="66"/>
      <c r="E973" s="66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spans="1:23" ht="13.2" x14ac:dyDescent="0.25">
      <c r="A974" s="124"/>
      <c r="B974" s="65"/>
      <c r="C974" s="66"/>
      <c r="D974" s="66"/>
      <c r="E974" s="66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spans="1:23" ht="13.2" x14ac:dyDescent="0.25">
      <c r="A975" s="124"/>
      <c r="B975" s="65"/>
      <c r="C975" s="66"/>
      <c r="D975" s="66"/>
      <c r="E975" s="66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spans="1:23" ht="13.2" x14ac:dyDescent="0.25">
      <c r="A976" s="124"/>
      <c r="B976" s="65"/>
      <c r="C976" s="66"/>
      <c r="D976" s="66"/>
      <c r="E976" s="66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 spans="1:23" ht="13.2" x14ac:dyDescent="0.25">
      <c r="A977" s="124"/>
      <c r="B977" s="65"/>
      <c r="C977" s="66"/>
      <c r="D977" s="66"/>
      <c r="E977" s="66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 spans="1:23" ht="13.2" x14ac:dyDescent="0.25">
      <c r="A978" s="124"/>
      <c r="B978" s="65"/>
      <c r="C978" s="66"/>
      <c r="D978" s="66"/>
      <c r="E978" s="66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 spans="1:23" ht="13.2" x14ac:dyDescent="0.25">
      <c r="A979" s="124"/>
      <c r="B979" s="65"/>
      <c r="C979" s="66"/>
      <c r="D979" s="66"/>
      <c r="E979" s="66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spans="1:23" ht="13.2" x14ac:dyDescent="0.25">
      <c r="A980" s="124"/>
      <c r="B980" s="65"/>
      <c r="C980" s="66"/>
      <c r="D980" s="66"/>
      <c r="E980" s="66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spans="1:23" ht="13.2" x14ac:dyDescent="0.25">
      <c r="A981" s="124"/>
      <c r="B981" s="65"/>
      <c r="C981" s="66"/>
      <c r="D981" s="66"/>
      <c r="E981" s="66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spans="1:23" ht="13.2" x14ac:dyDescent="0.25">
      <c r="A982" s="124"/>
      <c r="B982" s="65"/>
      <c r="C982" s="66"/>
      <c r="D982" s="66"/>
      <c r="E982" s="66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spans="1:23" ht="13.2" x14ac:dyDescent="0.25">
      <c r="A983" s="124"/>
      <c r="B983" s="65"/>
      <c r="C983" s="66"/>
      <c r="D983" s="66"/>
      <c r="E983" s="66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spans="1:23" ht="13.2" x14ac:dyDescent="0.25">
      <c r="A984" s="124"/>
      <c r="B984" s="65"/>
      <c r="C984" s="66"/>
      <c r="D984" s="66"/>
      <c r="E984" s="66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spans="1:23" ht="13.2" x14ac:dyDescent="0.25">
      <c r="A985" s="124"/>
      <c r="B985" s="65"/>
      <c r="C985" s="66"/>
      <c r="D985" s="66"/>
      <c r="E985" s="66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spans="1:23" ht="13.2" x14ac:dyDescent="0.25">
      <c r="A986" s="124"/>
      <c r="B986" s="65"/>
      <c r="C986" s="66"/>
      <c r="D986" s="66"/>
      <c r="E986" s="66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spans="1:23" ht="13.2" x14ac:dyDescent="0.25">
      <c r="A987" s="124"/>
      <c r="B987" s="65"/>
      <c r="C987" s="66"/>
      <c r="D987" s="66"/>
      <c r="E987" s="66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spans="1:23" ht="13.2" x14ac:dyDescent="0.25">
      <c r="A988" s="124"/>
      <c r="B988" s="65"/>
      <c r="C988" s="66"/>
      <c r="D988" s="66"/>
      <c r="E988" s="66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spans="1:23" ht="13.2" x14ac:dyDescent="0.25">
      <c r="A989" s="124"/>
      <c r="B989" s="65"/>
      <c r="C989" s="66"/>
      <c r="D989" s="66"/>
      <c r="E989" s="66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spans="1:23" ht="13.2" x14ac:dyDescent="0.25">
      <c r="A990" s="124"/>
      <c r="B990" s="65"/>
      <c r="C990" s="66"/>
      <c r="D990" s="66"/>
      <c r="E990" s="66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spans="1:23" ht="13.2" x14ac:dyDescent="0.25">
      <c r="A991" s="124"/>
      <c r="B991" s="65"/>
      <c r="C991" s="66"/>
      <c r="D991" s="66"/>
      <c r="E991" s="66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spans="1:23" ht="13.2" x14ac:dyDescent="0.25">
      <c r="A992" s="124"/>
      <c r="B992" s="65"/>
      <c r="C992" s="66"/>
      <c r="D992" s="66"/>
      <c r="E992" s="66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spans="1:23" ht="13.2" x14ac:dyDescent="0.25">
      <c r="A993" s="124"/>
      <c r="B993" s="65"/>
      <c r="C993" s="66"/>
      <c r="D993" s="66"/>
      <c r="E993" s="66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 spans="1:23" ht="13.2" x14ac:dyDescent="0.25">
      <c r="A994" s="124"/>
      <c r="B994" s="65"/>
      <c r="C994" s="66"/>
      <c r="D994" s="66"/>
      <c r="E994" s="66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spans="1:23" ht="13.2" x14ac:dyDescent="0.25">
      <c r="A995" s="124"/>
      <c r="B995" s="65"/>
      <c r="C995" s="66"/>
      <c r="D995" s="66"/>
      <c r="E995" s="66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spans="1:23" ht="13.2" x14ac:dyDescent="0.25">
      <c r="A996" s="124"/>
      <c r="B996" s="65"/>
      <c r="C996" s="66"/>
      <c r="D996" s="66"/>
      <c r="E996" s="66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 spans="1:23" ht="13.2" x14ac:dyDescent="0.25">
      <c r="A997" s="124"/>
      <c r="B997" s="65"/>
      <c r="C997" s="66"/>
      <c r="D997" s="66"/>
      <c r="E997" s="66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spans="1:23" ht="13.2" x14ac:dyDescent="0.25">
      <c r="A998" s="124"/>
      <c r="B998" s="65"/>
      <c r="C998" s="66"/>
      <c r="D998" s="66"/>
      <c r="E998" s="66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spans="1:23" ht="13.2" x14ac:dyDescent="0.25">
      <c r="A999" s="124"/>
      <c r="B999" s="65"/>
      <c r="C999" s="66"/>
      <c r="D999" s="66"/>
      <c r="E999" s="66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spans="1:23" ht="13.2" x14ac:dyDescent="0.25">
      <c r="A1000" s="124"/>
      <c r="B1000" s="65"/>
      <c r="C1000" s="66"/>
      <c r="D1000" s="66"/>
      <c r="E1000" s="66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  <row r="1001" spans="1:23" ht="13.2" x14ac:dyDescent="0.25">
      <c r="A1001" s="124"/>
      <c r="B1001" s="65"/>
      <c r="C1001" s="66"/>
      <c r="D1001" s="66"/>
      <c r="E1001" s="66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</row>
    <row r="1002" spans="1:23" ht="13.2" x14ac:dyDescent="0.25">
      <c r="A1002" s="124"/>
      <c r="B1002" s="65"/>
      <c r="C1002" s="66"/>
      <c r="D1002" s="66"/>
      <c r="E1002" s="66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</row>
    <row r="1003" spans="1:23" ht="13.2" x14ac:dyDescent="0.25">
      <c r="A1003" s="124"/>
      <c r="B1003" s="65"/>
      <c r="C1003" s="66"/>
      <c r="D1003" s="66"/>
      <c r="E1003" s="66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</row>
    <row r="1004" spans="1:23" ht="13.2" x14ac:dyDescent="0.25">
      <c r="A1004" s="124"/>
      <c r="B1004" s="65"/>
      <c r="C1004" s="66"/>
      <c r="D1004" s="66"/>
      <c r="E1004" s="66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</row>
    <row r="1005" spans="1:23" ht="13.2" x14ac:dyDescent="0.25">
      <c r="A1005" s="124"/>
      <c r="B1005" s="65"/>
      <c r="C1005" s="66"/>
      <c r="D1005" s="66"/>
      <c r="E1005" s="66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</row>
    <row r="1006" spans="1:23" ht="13.2" x14ac:dyDescent="0.25">
      <c r="A1006" s="124"/>
      <c r="B1006" s="65"/>
      <c r="C1006" s="66"/>
      <c r="D1006" s="66"/>
      <c r="E1006" s="66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</row>
    <row r="1007" spans="1:23" ht="13.2" x14ac:dyDescent="0.25">
      <c r="A1007" s="124"/>
      <c r="B1007" s="65"/>
      <c r="C1007" s="66"/>
      <c r="D1007" s="66"/>
      <c r="E1007" s="66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</row>
    <row r="1008" spans="1:23" ht="13.2" x14ac:dyDescent="0.25">
      <c r="A1008" s="124"/>
      <c r="B1008" s="65"/>
      <c r="C1008" s="66"/>
      <c r="D1008" s="66"/>
      <c r="E1008" s="66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</row>
    <row r="1009" spans="1:23" ht="13.2" x14ac:dyDescent="0.25">
      <c r="A1009" s="124"/>
      <c r="B1009" s="65"/>
      <c r="C1009" s="66"/>
      <c r="D1009" s="66"/>
      <c r="E1009" s="66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</row>
    <row r="1010" spans="1:23" ht="13.2" x14ac:dyDescent="0.25">
      <c r="A1010" s="124"/>
      <c r="B1010" s="65"/>
      <c r="C1010" s="66"/>
      <c r="D1010" s="66"/>
      <c r="E1010" s="66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</row>
    <row r="1011" spans="1:23" ht="13.2" x14ac:dyDescent="0.25">
      <c r="A1011" s="124"/>
      <c r="B1011" s="65"/>
      <c r="C1011" s="66"/>
      <c r="D1011" s="66"/>
      <c r="E1011" s="66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</row>
    <row r="1012" spans="1:23" ht="13.2" x14ac:dyDescent="0.25">
      <c r="A1012" s="124"/>
      <c r="B1012" s="65"/>
      <c r="C1012" s="66"/>
      <c r="D1012" s="66"/>
      <c r="E1012" s="66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</row>
    <row r="1013" spans="1:23" ht="13.2" x14ac:dyDescent="0.25">
      <c r="A1013" s="124"/>
      <c r="B1013" s="65"/>
      <c r="C1013" s="66"/>
      <c r="D1013" s="66"/>
      <c r="E1013" s="66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</row>
    <row r="1014" spans="1:23" ht="13.2" x14ac:dyDescent="0.25">
      <c r="A1014" s="124"/>
      <c r="B1014" s="65"/>
      <c r="C1014" s="66"/>
      <c r="D1014" s="66"/>
      <c r="E1014" s="66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</row>
    <row r="1015" spans="1:23" ht="13.2" x14ac:dyDescent="0.25">
      <c r="A1015" s="124"/>
      <c r="B1015" s="65"/>
      <c r="C1015" s="66"/>
      <c r="D1015" s="66"/>
      <c r="E1015" s="66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</row>
    <row r="1016" spans="1:23" ht="13.2" x14ac:dyDescent="0.25">
      <c r="A1016" s="124"/>
      <c r="B1016" s="65"/>
      <c r="C1016" s="66"/>
      <c r="D1016" s="66"/>
      <c r="E1016" s="66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</row>
    <row r="1017" spans="1:23" ht="13.2" x14ac:dyDescent="0.25">
      <c r="A1017" s="124"/>
      <c r="B1017" s="65"/>
      <c r="C1017" s="66"/>
      <c r="D1017" s="66"/>
      <c r="E1017" s="66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</row>
    <row r="1018" spans="1:23" ht="13.2" x14ac:dyDescent="0.25">
      <c r="A1018" s="124"/>
      <c r="B1018" s="65"/>
      <c r="C1018" s="66"/>
      <c r="D1018" s="66"/>
      <c r="E1018" s="66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</row>
    <row r="1019" spans="1:23" ht="13.2" x14ac:dyDescent="0.25">
      <c r="A1019" s="124"/>
      <c r="B1019" s="65"/>
      <c r="C1019" s="66"/>
      <c r="D1019" s="66"/>
      <c r="E1019" s="66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</row>
    <row r="1020" spans="1:23" ht="13.2" x14ac:dyDescent="0.25">
      <c r="A1020" s="124"/>
      <c r="B1020" s="65"/>
      <c r="C1020" s="66"/>
      <c r="D1020" s="66"/>
      <c r="E1020" s="66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</row>
    <row r="1021" spans="1:23" ht="13.2" x14ac:dyDescent="0.25">
      <c r="A1021" s="124"/>
      <c r="B1021" s="65"/>
      <c r="C1021" s="66"/>
      <c r="D1021" s="66"/>
      <c r="E1021" s="66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</row>
    <row r="1022" spans="1:23" ht="13.2" x14ac:dyDescent="0.25">
      <c r="A1022" s="124"/>
      <c r="B1022" s="65"/>
      <c r="C1022" s="66"/>
      <c r="D1022" s="66"/>
      <c r="E1022" s="66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</row>
    <row r="1023" spans="1:23" ht="13.2" x14ac:dyDescent="0.25">
      <c r="A1023" s="124"/>
      <c r="B1023" s="65"/>
      <c r="C1023" s="66"/>
      <c r="D1023" s="66"/>
      <c r="E1023" s="66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</row>
    <row r="1024" spans="1:23" ht="13.2" x14ac:dyDescent="0.25">
      <c r="A1024" s="124"/>
      <c r="B1024" s="65"/>
      <c r="C1024" s="66"/>
      <c r="D1024" s="66"/>
      <c r="E1024" s="66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</row>
    <row r="1025" spans="1:23" ht="13.2" x14ac:dyDescent="0.25">
      <c r="A1025" s="124"/>
      <c r="B1025" s="65"/>
      <c r="C1025" s="66"/>
      <c r="D1025" s="66"/>
      <c r="E1025" s="66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</row>
    <row r="1026" spans="1:23" ht="13.2" x14ac:dyDescent="0.25">
      <c r="A1026" s="124"/>
      <c r="B1026" s="65"/>
      <c r="C1026" s="66"/>
      <c r="D1026" s="66"/>
      <c r="E1026" s="66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</row>
    <row r="1027" spans="1:23" ht="13.2" x14ac:dyDescent="0.25">
      <c r="A1027" s="124"/>
      <c r="B1027" s="65"/>
      <c r="C1027" s="66"/>
      <c r="D1027" s="66"/>
      <c r="E1027" s="66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</row>
    <row r="1028" spans="1:23" ht="13.2" x14ac:dyDescent="0.25">
      <c r="A1028" s="124"/>
      <c r="B1028" s="65"/>
      <c r="C1028" s="66"/>
      <c r="D1028" s="66"/>
      <c r="E1028" s="66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</row>
    <row r="1029" spans="1:23" ht="13.2" x14ac:dyDescent="0.25">
      <c r="A1029" s="124"/>
      <c r="B1029" s="65"/>
      <c r="C1029" s="66"/>
      <c r="D1029" s="66"/>
      <c r="E1029" s="66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</row>
    <row r="1030" spans="1:23" ht="13.2" x14ac:dyDescent="0.25">
      <c r="A1030" s="124"/>
      <c r="B1030" s="65"/>
      <c r="C1030" s="66"/>
      <c r="D1030" s="66"/>
      <c r="E1030" s="66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</row>
    <row r="1031" spans="1:23" ht="13.2" x14ac:dyDescent="0.25">
      <c r="A1031" s="124"/>
      <c r="B1031" s="65"/>
      <c r="C1031" s="66"/>
      <c r="D1031" s="66"/>
      <c r="E1031" s="66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</row>
    <row r="1032" spans="1:23" ht="13.2" x14ac:dyDescent="0.25">
      <c r="A1032" s="124"/>
      <c r="B1032" s="65"/>
      <c r="C1032" s="66"/>
      <c r="D1032" s="66"/>
      <c r="E1032" s="66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</row>
    <row r="1033" spans="1:23" ht="13.2" x14ac:dyDescent="0.25">
      <c r="A1033" s="124"/>
      <c r="B1033" s="65"/>
      <c r="C1033" s="66"/>
      <c r="D1033" s="66"/>
      <c r="E1033" s="66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</row>
    <row r="1034" spans="1:23" ht="13.2" x14ac:dyDescent="0.25">
      <c r="A1034" s="124"/>
      <c r="B1034" s="65"/>
      <c r="C1034" s="66"/>
      <c r="D1034" s="66"/>
      <c r="E1034" s="66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</row>
    <row r="1035" spans="1:23" ht="13.2" x14ac:dyDescent="0.25">
      <c r="A1035" s="124"/>
      <c r="B1035" s="65"/>
      <c r="C1035" s="66"/>
      <c r="D1035" s="66"/>
      <c r="E1035" s="66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</row>
    <row r="1036" spans="1:23" ht="13.2" x14ac:dyDescent="0.25">
      <c r="A1036" s="124"/>
      <c r="B1036" s="65"/>
      <c r="C1036" s="66"/>
      <c r="D1036" s="66"/>
      <c r="E1036" s="66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</row>
    <row r="1037" spans="1:23" ht="13.2" x14ac:dyDescent="0.25">
      <c r="A1037" s="124"/>
      <c r="B1037" s="65"/>
      <c r="C1037" s="66"/>
      <c r="D1037" s="66"/>
      <c r="E1037" s="66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</row>
    <row r="1038" spans="1:23" ht="13.2" x14ac:dyDescent="0.25">
      <c r="A1038" s="124"/>
      <c r="B1038" s="65"/>
      <c r="C1038" s="66"/>
      <c r="D1038" s="66"/>
      <c r="E1038" s="66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</row>
    <row r="1039" spans="1:23" ht="13.2" x14ac:dyDescent="0.25">
      <c r="A1039" s="124"/>
      <c r="B1039" s="65"/>
      <c r="C1039" s="66"/>
      <c r="D1039" s="66"/>
      <c r="E1039" s="66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</row>
    <row r="1040" spans="1:23" ht="13.2" x14ac:dyDescent="0.25">
      <c r="A1040" s="124"/>
      <c r="B1040" s="65"/>
      <c r="C1040" s="66"/>
      <c r="D1040" s="66"/>
      <c r="E1040" s="66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</row>
    <row r="1041" spans="1:23" ht="13.2" x14ac:dyDescent="0.25">
      <c r="A1041" s="124"/>
      <c r="B1041" s="65"/>
      <c r="C1041" s="66"/>
      <c r="D1041" s="66"/>
      <c r="E1041" s="66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</row>
    <row r="1042" spans="1:23" ht="13.2" x14ac:dyDescent="0.25">
      <c r="A1042" s="124"/>
      <c r="B1042" s="65"/>
      <c r="C1042" s="66"/>
      <c r="D1042" s="66"/>
      <c r="E1042" s="66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</row>
    <row r="1043" spans="1:23" ht="13.2" x14ac:dyDescent="0.25">
      <c r="A1043" s="124"/>
      <c r="B1043" s="65"/>
      <c r="C1043" s="66"/>
      <c r="D1043" s="66"/>
      <c r="E1043" s="66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</row>
    <row r="1044" spans="1:23" ht="13.2" x14ac:dyDescent="0.25">
      <c r="A1044" s="124"/>
      <c r="B1044" s="65"/>
      <c r="C1044" s="66"/>
      <c r="D1044" s="66"/>
      <c r="E1044" s="66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</row>
    <row r="1045" spans="1:23" ht="13.2" x14ac:dyDescent="0.25">
      <c r="A1045" s="124"/>
      <c r="B1045" s="65"/>
      <c r="C1045" s="66"/>
      <c r="D1045" s="66"/>
      <c r="E1045" s="66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</row>
    <row r="1046" spans="1:23" ht="13.2" x14ac:dyDescent="0.25">
      <c r="A1046" s="124"/>
      <c r="B1046" s="65"/>
      <c r="C1046" s="66"/>
      <c r="D1046" s="66"/>
      <c r="E1046" s="66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</row>
    <row r="1047" spans="1:23" ht="13.2" x14ac:dyDescent="0.25">
      <c r="A1047" s="124"/>
      <c r="B1047" s="65"/>
      <c r="C1047" s="66"/>
      <c r="D1047" s="66"/>
      <c r="E1047" s="66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</row>
    <row r="1048" spans="1:23" ht="13.2" x14ac:dyDescent="0.25">
      <c r="A1048" s="124"/>
      <c r="B1048" s="65"/>
      <c r="C1048" s="66"/>
      <c r="D1048" s="66"/>
      <c r="E1048" s="66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</row>
    <row r="1049" spans="1:23" ht="13.2" x14ac:dyDescent="0.25">
      <c r="A1049" s="124"/>
      <c r="B1049" s="65"/>
      <c r="C1049" s="66"/>
      <c r="D1049" s="66"/>
      <c r="E1049" s="66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</row>
    <row r="1050" spans="1:23" ht="13.2" x14ac:dyDescent="0.25">
      <c r="A1050" s="124"/>
      <c r="B1050" s="65"/>
      <c r="C1050" s="66"/>
      <c r="D1050" s="66"/>
      <c r="E1050" s="66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</row>
    <row r="1051" spans="1:23" ht="13.2" x14ac:dyDescent="0.25">
      <c r="A1051" s="124"/>
      <c r="B1051" s="65"/>
      <c r="C1051" s="66"/>
      <c r="D1051" s="66"/>
      <c r="E1051" s="66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</row>
    <row r="1052" spans="1:23" ht="13.2" x14ac:dyDescent="0.25">
      <c r="A1052" s="124"/>
      <c r="B1052" s="65"/>
      <c r="C1052" s="66"/>
      <c r="D1052" s="66"/>
      <c r="E1052" s="66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</row>
    <row r="1053" spans="1:23" ht="13.2" x14ac:dyDescent="0.25">
      <c r="A1053" s="124"/>
      <c r="B1053" s="65"/>
      <c r="C1053" s="66"/>
      <c r="D1053" s="66"/>
      <c r="E1053" s="66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</row>
    <row r="1054" spans="1:23" ht="13.2" x14ac:dyDescent="0.25">
      <c r="A1054" s="124"/>
      <c r="B1054" s="65"/>
      <c r="C1054" s="66"/>
      <c r="D1054" s="66"/>
      <c r="E1054" s="66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</row>
    <row r="1055" spans="1:23" ht="13.2" x14ac:dyDescent="0.25">
      <c r="A1055" s="124"/>
      <c r="B1055" s="65"/>
      <c r="C1055" s="66"/>
      <c r="D1055" s="66"/>
      <c r="E1055" s="66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</row>
    <row r="1056" spans="1:23" ht="13.2" x14ac:dyDescent="0.25">
      <c r="A1056" s="124"/>
      <c r="B1056" s="65"/>
      <c r="C1056" s="66"/>
      <c r="D1056" s="66"/>
      <c r="E1056" s="66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</row>
    <row r="1057" spans="1:23" ht="13.2" x14ac:dyDescent="0.25">
      <c r="A1057" s="124"/>
      <c r="B1057" s="65"/>
      <c r="C1057" s="66"/>
      <c r="D1057" s="66"/>
      <c r="E1057" s="66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</row>
    <row r="1058" spans="1:23" ht="13.2" x14ac:dyDescent="0.25">
      <c r="A1058" s="124"/>
      <c r="B1058" s="65"/>
      <c r="C1058" s="66"/>
      <c r="D1058" s="66"/>
      <c r="E1058" s="66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</row>
    <row r="1059" spans="1:23" ht="13.2" x14ac:dyDescent="0.25">
      <c r="A1059" s="124"/>
      <c r="B1059" s="65"/>
      <c r="C1059" s="66"/>
      <c r="D1059" s="66"/>
      <c r="E1059" s="66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</row>
    <row r="1060" spans="1:23" ht="13.2" x14ac:dyDescent="0.25">
      <c r="A1060" s="124"/>
      <c r="B1060" s="65"/>
      <c r="C1060" s="66"/>
      <c r="D1060" s="66"/>
      <c r="E1060" s="66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</row>
    <row r="1061" spans="1:23" ht="13.2" x14ac:dyDescent="0.25">
      <c r="A1061" s="124"/>
      <c r="B1061" s="65"/>
      <c r="C1061" s="66"/>
      <c r="D1061" s="66"/>
      <c r="E1061" s="66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</row>
    <row r="1062" spans="1:23" ht="13.2" x14ac:dyDescent="0.25">
      <c r="A1062" s="124"/>
      <c r="B1062" s="65"/>
      <c r="C1062" s="66"/>
      <c r="D1062" s="66"/>
      <c r="E1062" s="66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</row>
    <row r="1063" spans="1:23" ht="13.2" x14ac:dyDescent="0.25">
      <c r="A1063" s="124"/>
      <c r="B1063" s="65"/>
      <c r="C1063" s="66"/>
      <c r="D1063" s="66"/>
      <c r="E1063" s="66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</row>
    <row r="1064" spans="1:23" ht="13.2" x14ac:dyDescent="0.25">
      <c r="A1064" s="124"/>
      <c r="B1064" s="65"/>
      <c r="C1064" s="66"/>
      <c r="D1064" s="66"/>
      <c r="E1064" s="66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</row>
    <row r="1065" spans="1:23" ht="13.2" x14ac:dyDescent="0.25">
      <c r="A1065" s="124"/>
      <c r="B1065" s="65"/>
      <c r="C1065" s="66"/>
      <c r="D1065" s="66"/>
      <c r="E1065" s="66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</row>
    <row r="1066" spans="1:23" ht="13.2" x14ac:dyDescent="0.25">
      <c r="A1066" s="124"/>
      <c r="B1066" s="65"/>
      <c r="C1066" s="66"/>
      <c r="D1066" s="66"/>
      <c r="E1066" s="66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</row>
    <row r="1067" spans="1:23" ht="13.2" x14ac:dyDescent="0.25">
      <c r="A1067" s="124"/>
      <c r="B1067" s="65"/>
      <c r="C1067" s="66"/>
      <c r="D1067" s="66"/>
      <c r="E1067" s="66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</row>
    <row r="1068" spans="1:23" ht="13.2" x14ac:dyDescent="0.25">
      <c r="A1068" s="124"/>
      <c r="B1068" s="65"/>
      <c r="C1068" s="66"/>
      <c r="D1068" s="66"/>
      <c r="E1068" s="66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</row>
    <row r="1069" spans="1:23" ht="13.2" x14ac:dyDescent="0.25">
      <c r="A1069" s="124"/>
      <c r="B1069" s="65"/>
      <c r="C1069" s="66"/>
      <c r="D1069" s="66"/>
      <c r="E1069" s="66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</row>
    <row r="1070" spans="1:23" ht="13.2" x14ac:dyDescent="0.25">
      <c r="A1070" s="124"/>
      <c r="B1070" s="65"/>
      <c r="C1070" s="66"/>
      <c r="D1070" s="66"/>
      <c r="E1070" s="66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</row>
    <row r="1071" spans="1:23" ht="13.2" x14ac:dyDescent="0.25">
      <c r="A1071" s="124"/>
      <c r="B1071" s="65"/>
      <c r="C1071" s="66"/>
      <c r="D1071" s="66"/>
      <c r="E1071" s="66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</row>
    <row r="1072" spans="1:23" ht="13.2" x14ac:dyDescent="0.25">
      <c r="A1072" s="124"/>
      <c r="B1072" s="65"/>
      <c r="C1072" s="66"/>
      <c r="D1072" s="66"/>
      <c r="E1072" s="66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</row>
    <row r="1073" spans="1:23" ht="13.2" x14ac:dyDescent="0.25">
      <c r="A1073" s="124"/>
      <c r="B1073" s="65"/>
      <c r="C1073" s="66"/>
      <c r="D1073" s="66"/>
      <c r="E1073" s="66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</row>
    <row r="1074" spans="1:23" ht="13.2" x14ac:dyDescent="0.25">
      <c r="A1074" s="124"/>
      <c r="B1074" s="65"/>
      <c r="C1074" s="66"/>
      <c r="D1074" s="66"/>
      <c r="E1074" s="66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</row>
    <row r="1075" spans="1:23" ht="13.2" x14ac:dyDescent="0.25">
      <c r="A1075" s="124"/>
      <c r="B1075" s="65"/>
      <c r="C1075" s="66"/>
      <c r="D1075" s="66"/>
      <c r="E1075" s="66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</row>
    <row r="1076" spans="1:23" ht="13.2" x14ac:dyDescent="0.25">
      <c r="A1076" s="124"/>
      <c r="B1076" s="65"/>
      <c r="C1076" s="66"/>
      <c r="D1076" s="66"/>
      <c r="E1076" s="66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</row>
    <row r="1077" spans="1:23" ht="13.2" x14ac:dyDescent="0.25">
      <c r="A1077" s="124"/>
      <c r="B1077" s="65"/>
      <c r="C1077" s="66"/>
      <c r="D1077" s="66"/>
      <c r="E1077" s="66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</row>
    <row r="1078" spans="1:23" ht="13.2" x14ac:dyDescent="0.25">
      <c r="A1078" s="124"/>
      <c r="B1078" s="65"/>
      <c r="C1078" s="66"/>
      <c r="D1078" s="66"/>
      <c r="E1078" s="66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</row>
    <row r="1079" spans="1:23" ht="13.2" x14ac:dyDescent="0.25">
      <c r="A1079" s="124"/>
      <c r="B1079" s="65"/>
      <c r="C1079" s="66"/>
      <c r="D1079" s="66"/>
      <c r="E1079" s="66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</row>
    <row r="1080" spans="1:23" ht="13.2" x14ac:dyDescent="0.25">
      <c r="A1080" s="124"/>
      <c r="B1080" s="65"/>
      <c r="C1080" s="66"/>
      <c r="D1080" s="66"/>
      <c r="E1080" s="66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</row>
    <row r="1081" spans="1:23" ht="13.2" x14ac:dyDescent="0.25">
      <c r="A1081" s="124"/>
      <c r="B1081" s="65"/>
      <c r="C1081" s="66"/>
      <c r="D1081" s="66"/>
      <c r="E1081" s="66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</row>
    <row r="1082" spans="1:23" ht="13.2" x14ac:dyDescent="0.25">
      <c r="A1082" s="124"/>
      <c r="B1082" s="65"/>
      <c r="C1082" s="66"/>
      <c r="D1082" s="66"/>
      <c r="E1082" s="66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</row>
    <row r="1083" spans="1:23" ht="13.2" x14ac:dyDescent="0.25">
      <c r="A1083" s="124"/>
      <c r="B1083" s="65"/>
      <c r="C1083" s="66"/>
      <c r="D1083" s="66"/>
      <c r="E1083" s="66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</row>
    <row r="1084" spans="1:23" ht="13.2" x14ac:dyDescent="0.25">
      <c r="A1084" s="124"/>
      <c r="B1084" s="65"/>
      <c r="C1084" s="66"/>
      <c r="D1084" s="66"/>
      <c r="E1084" s="66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</row>
    <row r="1085" spans="1:23" ht="13.2" x14ac:dyDescent="0.25">
      <c r="A1085" s="124"/>
      <c r="B1085" s="65"/>
      <c r="C1085" s="66"/>
      <c r="D1085" s="66"/>
      <c r="E1085" s="66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</row>
    <row r="1086" spans="1:23" ht="13.2" x14ac:dyDescent="0.25">
      <c r="A1086" s="124"/>
      <c r="B1086" s="65"/>
      <c r="C1086" s="66"/>
      <c r="D1086" s="66"/>
      <c r="E1086" s="66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</row>
    <row r="1087" spans="1:23" ht="13.2" x14ac:dyDescent="0.25">
      <c r="A1087" s="124"/>
      <c r="B1087" s="65"/>
      <c r="C1087" s="66"/>
      <c r="D1087" s="66"/>
      <c r="E1087" s="66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</row>
    <row r="1088" spans="1:23" ht="13.2" x14ac:dyDescent="0.25">
      <c r="A1088" s="124"/>
      <c r="B1088" s="65"/>
      <c r="C1088" s="66"/>
      <c r="D1088" s="66"/>
      <c r="E1088" s="66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</row>
    <row r="1089" spans="1:23" ht="13.2" x14ac:dyDescent="0.25">
      <c r="A1089" s="124"/>
      <c r="B1089" s="65"/>
      <c r="C1089" s="66"/>
      <c r="D1089" s="66"/>
      <c r="E1089" s="66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</row>
    <row r="1090" spans="1:23" ht="13.2" x14ac:dyDescent="0.25">
      <c r="A1090" s="124"/>
      <c r="B1090" s="65"/>
      <c r="C1090" s="66"/>
      <c r="D1090" s="66"/>
      <c r="E1090" s="66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</row>
    <row r="1091" spans="1:23" ht="13.2" x14ac:dyDescent="0.25">
      <c r="A1091" s="124"/>
      <c r="B1091" s="65"/>
      <c r="C1091" s="66"/>
      <c r="D1091" s="66"/>
      <c r="E1091" s="66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</row>
    <row r="1092" spans="1:23" ht="13.2" x14ac:dyDescent="0.25">
      <c r="A1092" s="124"/>
      <c r="B1092" s="65"/>
      <c r="C1092" s="66"/>
      <c r="D1092" s="66"/>
      <c r="E1092" s="66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</row>
    <row r="1093" spans="1:23" ht="13.2" x14ac:dyDescent="0.25">
      <c r="A1093" s="124"/>
      <c r="B1093" s="65"/>
      <c r="C1093" s="66"/>
      <c r="D1093" s="66"/>
      <c r="E1093" s="66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</row>
    <row r="1094" spans="1:23" ht="13.2" x14ac:dyDescent="0.25">
      <c r="A1094" s="124"/>
      <c r="B1094" s="65"/>
      <c r="C1094" s="66"/>
      <c r="D1094" s="66"/>
      <c r="E1094" s="66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</row>
    <row r="1095" spans="1:23" ht="13.2" x14ac:dyDescent="0.25">
      <c r="A1095" s="124"/>
      <c r="B1095" s="65"/>
      <c r="C1095" s="66"/>
      <c r="D1095" s="66"/>
      <c r="E1095" s="66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</row>
    <row r="1096" spans="1:23" ht="13.2" x14ac:dyDescent="0.25">
      <c r="A1096" s="124"/>
      <c r="B1096" s="65"/>
      <c r="C1096" s="66"/>
      <c r="D1096" s="66"/>
      <c r="E1096" s="66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</row>
    <row r="1097" spans="1:23" ht="13.2" x14ac:dyDescent="0.25">
      <c r="A1097" s="124"/>
      <c r="B1097" s="65"/>
      <c r="C1097" s="66"/>
      <c r="D1097" s="66"/>
      <c r="E1097" s="66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</row>
    <row r="1098" spans="1:23" ht="13.2" x14ac:dyDescent="0.25">
      <c r="A1098" s="124"/>
      <c r="B1098" s="65"/>
      <c r="C1098" s="66"/>
      <c r="D1098" s="66"/>
      <c r="E1098" s="66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</row>
    <row r="1099" spans="1:23" ht="13.2" x14ac:dyDescent="0.25">
      <c r="A1099" s="124"/>
      <c r="B1099" s="65"/>
      <c r="C1099" s="66"/>
      <c r="D1099" s="66"/>
      <c r="E1099" s="66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</row>
    <row r="1100" spans="1:23" ht="13.2" x14ac:dyDescent="0.25">
      <c r="A1100" s="124"/>
      <c r="B1100" s="65"/>
      <c r="C1100" s="66"/>
      <c r="D1100" s="66"/>
      <c r="E1100" s="66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</row>
    <row r="1101" spans="1:23" ht="13.2" x14ac:dyDescent="0.25">
      <c r="A1101" s="124"/>
      <c r="B1101" s="65"/>
      <c r="C1101" s="66"/>
      <c r="D1101" s="66"/>
      <c r="E1101" s="66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</row>
    <row r="1102" spans="1:23" ht="13.2" x14ac:dyDescent="0.25">
      <c r="A1102" s="124"/>
      <c r="B1102" s="65"/>
      <c r="C1102" s="66"/>
      <c r="D1102" s="66"/>
      <c r="E1102" s="66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</row>
    <row r="1103" spans="1:23" ht="13.2" x14ac:dyDescent="0.25">
      <c r="A1103" s="124"/>
      <c r="B1103" s="65"/>
      <c r="C1103" s="66"/>
      <c r="D1103" s="66"/>
      <c r="E1103" s="66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</row>
    <row r="1104" spans="1:23" ht="13.2" x14ac:dyDescent="0.25">
      <c r="A1104" s="124"/>
      <c r="B1104" s="65"/>
      <c r="C1104" s="66"/>
      <c r="D1104" s="66"/>
      <c r="E1104" s="66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</row>
    <row r="1105" spans="1:23" ht="13.2" x14ac:dyDescent="0.25">
      <c r="A1105" s="124"/>
      <c r="B1105" s="65"/>
      <c r="C1105" s="66"/>
      <c r="D1105" s="66"/>
      <c r="E1105" s="66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</row>
    <row r="1106" spans="1:23" ht="13.2" x14ac:dyDescent="0.25">
      <c r="A1106" s="124"/>
      <c r="B1106" s="65"/>
      <c r="C1106" s="66"/>
      <c r="D1106" s="66"/>
      <c r="E1106" s="66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</row>
    <row r="1107" spans="1:23" ht="13.2" x14ac:dyDescent="0.25">
      <c r="A1107" s="124"/>
      <c r="B1107" s="65"/>
      <c r="C1107" s="66"/>
      <c r="D1107" s="66"/>
      <c r="E1107" s="66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</row>
    <row r="1108" spans="1:23" ht="13.2" x14ac:dyDescent="0.25">
      <c r="A1108" s="124"/>
      <c r="B1108" s="65"/>
      <c r="C1108" s="66"/>
      <c r="D1108" s="66"/>
      <c r="E1108" s="66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</row>
    <row r="1109" spans="1:23" ht="13.2" x14ac:dyDescent="0.25">
      <c r="A1109" s="124"/>
      <c r="B1109" s="65"/>
      <c r="C1109" s="66"/>
      <c r="D1109" s="66"/>
      <c r="E1109" s="66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</row>
    <row r="1110" spans="1:23" ht="13.2" x14ac:dyDescent="0.25">
      <c r="A1110" s="124"/>
      <c r="B1110" s="65"/>
      <c r="C1110" s="66"/>
      <c r="D1110" s="66"/>
      <c r="E1110" s="66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</row>
    <row r="1111" spans="1:23" ht="13.2" x14ac:dyDescent="0.25">
      <c r="A1111" s="124"/>
      <c r="B1111" s="65"/>
      <c r="C1111" s="66"/>
      <c r="D1111" s="66"/>
      <c r="E1111" s="66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</row>
    <row r="1112" spans="1:23" ht="13.2" x14ac:dyDescent="0.25">
      <c r="A1112" s="124"/>
      <c r="B1112" s="65"/>
      <c r="C1112" s="66"/>
      <c r="D1112" s="66"/>
      <c r="E1112" s="66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</row>
    <row r="1113" spans="1:23" ht="13.2" x14ac:dyDescent="0.25">
      <c r="A1113" s="124"/>
      <c r="B1113" s="65"/>
      <c r="C1113" s="66"/>
      <c r="D1113" s="66"/>
      <c r="E1113" s="66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</row>
    <row r="1114" spans="1:23" ht="13.2" x14ac:dyDescent="0.25">
      <c r="A1114" s="124"/>
      <c r="B1114" s="65"/>
      <c r="C1114" s="66"/>
      <c r="D1114" s="66"/>
      <c r="E1114" s="66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</row>
    <row r="1115" spans="1:23" ht="13.2" x14ac:dyDescent="0.25">
      <c r="A1115" s="124"/>
      <c r="B1115" s="65"/>
      <c r="C1115" s="66"/>
      <c r="D1115" s="66"/>
      <c r="E1115" s="66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</row>
    <row r="1116" spans="1:23" ht="13.2" x14ac:dyDescent="0.25">
      <c r="A1116" s="124"/>
      <c r="B1116" s="65"/>
      <c r="C1116" s="66"/>
      <c r="D1116" s="66"/>
      <c r="E1116" s="66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</row>
    <row r="1117" spans="1:23" ht="13.2" x14ac:dyDescent="0.25">
      <c r="A1117" s="124"/>
      <c r="B1117" s="65"/>
      <c r="C1117" s="66"/>
      <c r="D1117" s="66"/>
      <c r="E1117" s="66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</row>
    <row r="1118" spans="1:23" ht="13.2" x14ac:dyDescent="0.25">
      <c r="A1118" s="124"/>
      <c r="B1118" s="65"/>
      <c r="C1118" s="66"/>
      <c r="D1118" s="66"/>
      <c r="E1118" s="66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</row>
    <row r="1119" spans="1:23" ht="13.2" x14ac:dyDescent="0.25">
      <c r="A1119" s="124"/>
      <c r="B1119" s="65"/>
      <c r="C1119" s="66"/>
      <c r="D1119" s="66"/>
      <c r="E1119" s="66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</row>
    <row r="1120" spans="1:23" ht="13.2" x14ac:dyDescent="0.25">
      <c r="A1120" s="124"/>
      <c r="B1120" s="65"/>
      <c r="C1120" s="66"/>
      <c r="D1120" s="66"/>
      <c r="E1120" s="66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</row>
    <row r="1121" spans="1:23" ht="13.2" x14ac:dyDescent="0.25">
      <c r="A1121" s="124"/>
      <c r="B1121" s="65"/>
      <c r="C1121" s="66"/>
      <c r="D1121" s="66"/>
      <c r="E1121" s="66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</row>
    <row r="1122" spans="1:23" ht="13.2" x14ac:dyDescent="0.25">
      <c r="A1122" s="124"/>
      <c r="B1122" s="65"/>
      <c r="C1122" s="66"/>
      <c r="D1122" s="66"/>
      <c r="E1122" s="66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</row>
    <row r="1123" spans="1:23" ht="13.2" x14ac:dyDescent="0.25">
      <c r="A1123" s="124"/>
      <c r="B1123" s="65"/>
      <c r="C1123" s="66"/>
      <c r="D1123" s="66"/>
      <c r="E1123" s="66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</row>
    <row r="1124" spans="1:23" ht="13.2" x14ac:dyDescent="0.25">
      <c r="A1124" s="124"/>
      <c r="B1124" s="65"/>
      <c r="C1124" s="66"/>
      <c r="D1124" s="66"/>
      <c r="E1124" s="66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</row>
    <row r="1125" spans="1:23" ht="13.2" x14ac:dyDescent="0.25">
      <c r="A1125" s="124"/>
      <c r="B1125" s="65"/>
      <c r="C1125" s="66"/>
      <c r="D1125" s="66"/>
      <c r="E1125" s="66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</row>
    <row r="1126" spans="1:23" ht="13.2" x14ac:dyDescent="0.25">
      <c r="A1126" s="124"/>
      <c r="B1126" s="65"/>
      <c r="C1126" s="66"/>
      <c r="D1126" s="66"/>
      <c r="E1126" s="66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</row>
    <row r="1127" spans="1:23" ht="13.2" x14ac:dyDescent="0.25">
      <c r="A1127" s="124"/>
      <c r="B1127" s="65"/>
      <c r="C1127" s="66"/>
      <c r="D1127" s="66"/>
      <c r="E1127" s="66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</row>
    <row r="1128" spans="1:23" ht="13.2" x14ac:dyDescent="0.25">
      <c r="A1128" s="124"/>
      <c r="B1128" s="65"/>
      <c r="C1128" s="66"/>
      <c r="D1128" s="66"/>
      <c r="E1128" s="66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</row>
    <row r="1129" spans="1:23" ht="13.2" x14ac:dyDescent="0.25">
      <c r="A1129" s="124"/>
      <c r="B1129" s="65"/>
      <c r="C1129" s="66"/>
      <c r="D1129" s="66"/>
      <c r="E1129" s="66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</row>
    <row r="1130" spans="1:23" ht="13.2" x14ac:dyDescent="0.25">
      <c r="A1130" s="124"/>
      <c r="B1130" s="65"/>
      <c r="C1130" s="66"/>
      <c r="D1130" s="66"/>
      <c r="E1130" s="66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</row>
    <row r="1131" spans="1:23" ht="13.2" x14ac:dyDescent="0.25">
      <c r="A1131" s="124"/>
      <c r="B1131" s="65"/>
      <c r="C1131" s="66"/>
      <c r="D1131" s="66"/>
      <c r="E1131" s="66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</row>
    <row r="1132" spans="1:23" ht="13.2" x14ac:dyDescent="0.25">
      <c r="A1132" s="124"/>
      <c r="B1132" s="65"/>
      <c r="C1132" s="66"/>
      <c r="D1132" s="66"/>
      <c r="E1132" s="66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</row>
    <row r="1133" spans="1:23" ht="13.2" x14ac:dyDescent="0.25">
      <c r="A1133" s="124"/>
      <c r="B1133" s="65"/>
      <c r="C1133" s="66"/>
      <c r="D1133" s="66"/>
      <c r="E1133" s="66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</row>
    <row r="1134" spans="1:23" ht="13.2" x14ac:dyDescent="0.25">
      <c r="A1134" s="124"/>
      <c r="B1134" s="65"/>
      <c r="C1134" s="66"/>
      <c r="D1134" s="66"/>
      <c r="E1134" s="66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</row>
    <row r="1135" spans="1:23" ht="13.2" x14ac:dyDescent="0.25">
      <c r="A1135" s="124"/>
      <c r="B1135" s="65"/>
      <c r="C1135" s="66"/>
      <c r="D1135" s="66"/>
      <c r="E1135" s="66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</row>
    <row r="1136" spans="1:23" ht="13.2" x14ac:dyDescent="0.25">
      <c r="A1136" s="124"/>
      <c r="B1136" s="65"/>
      <c r="C1136" s="66"/>
      <c r="D1136" s="66"/>
      <c r="E1136" s="66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</row>
    <row r="1137" spans="1:23" ht="13.2" x14ac:dyDescent="0.25">
      <c r="A1137" s="124"/>
      <c r="B1137" s="65"/>
      <c r="C1137" s="66"/>
      <c r="D1137" s="66"/>
      <c r="E1137" s="66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</row>
    <row r="1138" spans="1:23" ht="13.2" x14ac:dyDescent="0.25">
      <c r="A1138" s="124"/>
      <c r="B1138" s="65"/>
      <c r="C1138" s="66"/>
      <c r="D1138" s="66"/>
      <c r="E1138" s="66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</row>
    <row r="1139" spans="1:23" ht="13.2" x14ac:dyDescent="0.25">
      <c r="A1139" s="124"/>
      <c r="B1139" s="65"/>
      <c r="C1139" s="66"/>
      <c r="D1139" s="66"/>
      <c r="E1139" s="66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</row>
    <row r="1140" spans="1:23" ht="13.2" x14ac:dyDescent="0.25">
      <c r="A1140" s="124"/>
      <c r="B1140" s="65"/>
      <c r="C1140" s="66"/>
      <c r="D1140" s="66"/>
      <c r="E1140" s="66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</row>
    <row r="1141" spans="1:23" ht="13.2" x14ac:dyDescent="0.25">
      <c r="A1141" s="124"/>
      <c r="B1141" s="65"/>
      <c r="C1141" s="66"/>
      <c r="D1141" s="66"/>
      <c r="E1141" s="66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</row>
    <row r="1142" spans="1:23" ht="13.2" x14ac:dyDescent="0.25">
      <c r="A1142" s="124"/>
      <c r="B1142" s="65"/>
      <c r="C1142" s="66"/>
      <c r="D1142" s="66"/>
      <c r="E1142" s="66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</row>
    <row r="1143" spans="1:23" ht="13.2" x14ac:dyDescent="0.25">
      <c r="A1143" s="124"/>
      <c r="B1143" s="65"/>
      <c r="C1143" s="66"/>
      <c r="D1143" s="66"/>
      <c r="E1143" s="66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</row>
    <row r="1144" spans="1:23" ht="13.2" x14ac:dyDescent="0.25">
      <c r="A1144" s="124"/>
      <c r="B1144" s="65"/>
      <c r="C1144" s="66"/>
      <c r="D1144" s="66"/>
      <c r="E1144" s="66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</row>
    <row r="1145" spans="1:23" ht="13.2" x14ac:dyDescent="0.25">
      <c r="A1145" s="124"/>
      <c r="B1145" s="65"/>
      <c r="C1145" s="66"/>
      <c r="D1145" s="66"/>
      <c r="E1145" s="66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</row>
    <row r="1146" spans="1:23" ht="13.2" x14ac:dyDescent="0.25">
      <c r="A1146" s="124"/>
      <c r="B1146" s="65"/>
      <c r="C1146" s="66"/>
      <c r="D1146" s="66"/>
      <c r="E1146" s="66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</row>
    <row r="1147" spans="1:23" ht="13.2" x14ac:dyDescent="0.25">
      <c r="A1147" s="124"/>
      <c r="B1147" s="65"/>
      <c r="C1147" s="66"/>
      <c r="D1147" s="66"/>
      <c r="E1147" s="66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</row>
    <row r="1148" spans="1:23" ht="13.2" x14ac:dyDescent="0.25">
      <c r="A1148" s="124"/>
      <c r="B1148" s="65"/>
      <c r="C1148" s="66"/>
      <c r="D1148" s="66"/>
      <c r="E1148" s="66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</row>
    <row r="1149" spans="1:23" ht="13.2" x14ac:dyDescent="0.25">
      <c r="A1149" s="124"/>
      <c r="B1149" s="65"/>
      <c r="C1149" s="66"/>
      <c r="D1149" s="66"/>
      <c r="E1149" s="66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</row>
    <row r="1150" spans="1:23" ht="13.2" x14ac:dyDescent="0.25">
      <c r="A1150" s="124"/>
      <c r="B1150" s="65"/>
      <c r="C1150" s="66"/>
      <c r="D1150" s="66"/>
      <c r="E1150" s="66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</row>
    <row r="1151" spans="1:23" ht="13.2" x14ac:dyDescent="0.25">
      <c r="A1151" s="124"/>
      <c r="B1151" s="65"/>
      <c r="C1151" s="66"/>
      <c r="D1151" s="66"/>
      <c r="E1151" s="66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</row>
    <row r="1152" spans="1:23" ht="13.2" x14ac:dyDescent="0.25">
      <c r="A1152" s="124"/>
      <c r="B1152" s="65"/>
      <c r="C1152" s="66"/>
      <c r="D1152" s="66"/>
      <c r="E1152" s="66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</row>
    <row r="1153" spans="1:23" ht="13.2" x14ac:dyDescent="0.25">
      <c r="A1153" s="124"/>
      <c r="B1153" s="65"/>
      <c r="C1153" s="66"/>
      <c r="D1153" s="66"/>
      <c r="E1153" s="66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</row>
    <row r="1154" spans="1:23" ht="13.2" x14ac:dyDescent="0.25">
      <c r="A1154" s="124"/>
      <c r="B1154" s="65"/>
      <c r="C1154" s="66"/>
      <c r="D1154" s="66"/>
      <c r="E1154" s="66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</row>
    <row r="1155" spans="1:23" ht="13.2" x14ac:dyDescent="0.25">
      <c r="A1155" s="124"/>
      <c r="B1155" s="65"/>
      <c r="C1155" s="66"/>
      <c r="D1155" s="66"/>
      <c r="E1155" s="66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</row>
    <row r="1156" spans="1:23" ht="13.2" x14ac:dyDescent="0.25">
      <c r="A1156" s="124"/>
      <c r="B1156" s="65"/>
      <c r="C1156" s="66"/>
      <c r="D1156" s="66"/>
      <c r="E1156" s="66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</row>
    <row r="1157" spans="1:23" ht="13.2" x14ac:dyDescent="0.25">
      <c r="A1157" s="124"/>
      <c r="B1157" s="65"/>
      <c r="C1157" s="66"/>
      <c r="D1157" s="66"/>
      <c r="E1157" s="66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</row>
    <row r="1158" spans="1:23" ht="13.2" x14ac:dyDescent="0.25">
      <c r="A1158" s="124"/>
      <c r="B1158" s="65"/>
      <c r="C1158" s="66"/>
      <c r="D1158" s="66"/>
      <c r="E1158" s="66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</row>
    <row r="1159" spans="1:23" ht="13.2" x14ac:dyDescent="0.25">
      <c r="A1159" s="124"/>
      <c r="B1159" s="65"/>
      <c r="C1159" s="66"/>
      <c r="D1159" s="66"/>
      <c r="E1159" s="66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</row>
    <row r="1160" spans="1:23" ht="13.2" x14ac:dyDescent="0.25">
      <c r="A1160" s="124"/>
      <c r="B1160" s="65"/>
      <c r="C1160" s="66"/>
      <c r="D1160" s="66"/>
      <c r="E1160" s="66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</row>
    <row r="1161" spans="1:23" ht="13.2" x14ac:dyDescent="0.25">
      <c r="A1161" s="124"/>
      <c r="B1161" s="65"/>
      <c r="C1161" s="66"/>
      <c r="D1161" s="66"/>
      <c r="E1161" s="66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</row>
    <row r="1162" spans="1:23" ht="13.2" x14ac:dyDescent="0.25">
      <c r="A1162" s="124"/>
      <c r="B1162" s="65"/>
      <c r="C1162" s="66"/>
      <c r="D1162" s="66"/>
      <c r="E1162" s="66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</row>
    <row r="1163" spans="1:23" ht="13.2" x14ac:dyDescent="0.25">
      <c r="A1163" s="124"/>
      <c r="B1163" s="65"/>
      <c r="C1163" s="66"/>
      <c r="D1163" s="66"/>
      <c r="E1163" s="66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</row>
    <row r="1164" spans="1:23" ht="13.2" x14ac:dyDescent="0.25">
      <c r="A1164" s="124"/>
      <c r="B1164" s="65"/>
      <c r="C1164" s="66"/>
      <c r="D1164" s="66"/>
      <c r="E1164" s="66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</row>
    <row r="1165" spans="1:23" ht="13.2" x14ac:dyDescent="0.25">
      <c r="A1165" s="124"/>
      <c r="B1165" s="65"/>
      <c r="C1165" s="66"/>
      <c r="D1165" s="66"/>
      <c r="E1165" s="66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</row>
    <row r="1166" spans="1:23" ht="13.2" x14ac:dyDescent="0.25">
      <c r="A1166" s="124"/>
      <c r="B1166" s="65"/>
      <c r="C1166" s="66"/>
      <c r="D1166" s="66"/>
      <c r="E1166" s="66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</row>
    <row r="1167" spans="1:23" ht="13.2" x14ac:dyDescent="0.25">
      <c r="A1167" s="124"/>
      <c r="B1167" s="65"/>
      <c r="C1167" s="66"/>
      <c r="D1167" s="66"/>
      <c r="E1167" s="66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</row>
    <row r="1168" spans="1:23" ht="13.2" x14ac:dyDescent="0.25">
      <c r="A1168" s="124"/>
      <c r="B1168" s="65"/>
      <c r="C1168" s="66"/>
      <c r="D1168" s="66"/>
      <c r="E1168" s="66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</row>
    <row r="1169" spans="1:23" ht="13.2" x14ac:dyDescent="0.25">
      <c r="A1169" s="124"/>
      <c r="B1169" s="65"/>
      <c r="C1169" s="66"/>
      <c r="D1169" s="66"/>
      <c r="E1169" s="66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</row>
    <row r="1170" spans="1:23" ht="13.2" x14ac:dyDescent="0.25">
      <c r="A1170" s="124"/>
      <c r="B1170" s="65"/>
      <c r="C1170" s="66"/>
      <c r="D1170" s="66"/>
      <c r="E1170" s="66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</row>
    <row r="1171" spans="1:23" ht="13.2" x14ac:dyDescent="0.25">
      <c r="A1171" s="124"/>
      <c r="B1171" s="65"/>
      <c r="C1171" s="66"/>
      <c r="D1171" s="66"/>
      <c r="E1171" s="66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</row>
    <row r="1172" spans="1:23" ht="13.2" x14ac:dyDescent="0.25">
      <c r="A1172" s="124"/>
      <c r="B1172" s="65"/>
      <c r="C1172" s="66"/>
      <c r="D1172" s="66"/>
      <c r="E1172" s="66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</row>
    <row r="1173" spans="1:23" ht="13.2" x14ac:dyDescent="0.25">
      <c r="A1173" s="124"/>
      <c r="B1173" s="65"/>
      <c r="C1173" s="66"/>
      <c r="D1173" s="66"/>
      <c r="E1173" s="66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</row>
    <row r="1174" spans="1:23" ht="13.2" x14ac:dyDescent="0.25">
      <c r="A1174" s="124"/>
      <c r="B1174" s="65"/>
      <c r="C1174" s="66"/>
      <c r="D1174" s="66"/>
      <c r="E1174" s="66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</row>
    <row r="1175" spans="1:23" ht="13.2" x14ac:dyDescent="0.25">
      <c r="A1175" s="124"/>
      <c r="B1175" s="65"/>
      <c r="C1175" s="66"/>
      <c r="D1175" s="66"/>
      <c r="E1175" s="66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</row>
    <row r="1176" spans="1:23" ht="13.2" x14ac:dyDescent="0.25">
      <c r="A1176" s="124"/>
      <c r="B1176" s="65"/>
      <c r="C1176" s="66"/>
      <c r="D1176" s="66"/>
      <c r="E1176" s="66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</row>
    <row r="1177" spans="1:23" ht="13.2" x14ac:dyDescent="0.25">
      <c r="A1177" s="124"/>
      <c r="B1177" s="65"/>
      <c r="C1177" s="66"/>
      <c r="D1177" s="66"/>
      <c r="E1177" s="66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</row>
    <row r="1178" spans="1:23" ht="13.2" x14ac:dyDescent="0.25">
      <c r="A1178" s="124"/>
      <c r="B1178" s="65"/>
      <c r="C1178" s="66"/>
      <c r="D1178" s="66"/>
      <c r="E1178" s="66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</row>
    <row r="1179" spans="1:23" ht="13.2" x14ac:dyDescent="0.25">
      <c r="A1179" s="124"/>
      <c r="B1179" s="65"/>
      <c r="C1179" s="66"/>
      <c r="D1179" s="66"/>
      <c r="E1179" s="66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</row>
    <row r="1180" spans="1:23" ht="13.2" x14ac:dyDescent="0.25">
      <c r="A1180" s="124"/>
      <c r="B1180" s="65"/>
      <c r="C1180" s="66"/>
      <c r="D1180" s="66"/>
      <c r="E1180" s="66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</row>
    <row r="1181" spans="1:23" ht="13.2" x14ac:dyDescent="0.25">
      <c r="A1181" s="124"/>
      <c r="B1181" s="65"/>
      <c r="C1181" s="66"/>
      <c r="D1181" s="66"/>
      <c r="E1181" s="66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</row>
    <row r="1182" spans="1:23" ht="13.2" x14ac:dyDescent="0.25">
      <c r="A1182" s="124"/>
      <c r="B1182" s="65"/>
      <c r="C1182" s="66"/>
      <c r="D1182" s="66"/>
      <c r="E1182" s="66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</row>
    <row r="1183" spans="1:23" ht="13.2" x14ac:dyDescent="0.25">
      <c r="A1183" s="124"/>
      <c r="B1183" s="65"/>
      <c r="C1183" s="66"/>
      <c r="D1183" s="66"/>
      <c r="E1183" s="66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</row>
    <row r="1184" spans="1:23" ht="13.2" x14ac:dyDescent="0.25">
      <c r="A1184" s="124"/>
      <c r="B1184" s="65"/>
      <c r="C1184" s="66"/>
      <c r="D1184" s="66"/>
      <c r="E1184" s="66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</row>
    <row r="1185" spans="1:23" ht="13.2" x14ac:dyDescent="0.25">
      <c r="A1185" s="124"/>
      <c r="B1185" s="65"/>
      <c r="C1185" s="66"/>
      <c r="D1185" s="66"/>
      <c r="E1185" s="66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</row>
    <row r="1186" spans="1:23" ht="13.2" x14ac:dyDescent="0.25">
      <c r="A1186" s="124"/>
      <c r="B1186" s="65"/>
      <c r="C1186" s="66"/>
      <c r="D1186" s="66"/>
      <c r="E1186" s="66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</row>
    <row r="1187" spans="1:23" ht="13.2" x14ac:dyDescent="0.25">
      <c r="A1187" s="124"/>
      <c r="B1187" s="65"/>
      <c r="C1187" s="66"/>
      <c r="D1187" s="66"/>
      <c r="E1187" s="66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</row>
    <row r="1188" spans="1:23" ht="13.2" x14ac:dyDescent="0.25">
      <c r="A1188" s="124"/>
      <c r="B1188" s="65"/>
      <c r="C1188" s="66"/>
      <c r="D1188" s="66"/>
      <c r="E1188" s="66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</row>
    <row r="1189" spans="1:23" ht="13.2" x14ac:dyDescent="0.25">
      <c r="A1189" s="124"/>
      <c r="B1189" s="65"/>
      <c r="C1189" s="66"/>
      <c r="D1189" s="66"/>
      <c r="E1189" s="66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</row>
    <row r="1190" spans="1:23" ht="13.2" x14ac:dyDescent="0.25">
      <c r="A1190" s="124"/>
      <c r="B1190" s="65"/>
      <c r="C1190" s="66"/>
      <c r="D1190" s="66"/>
      <c r="E1190" s="66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</row>
    <row r="1191" spans="1:23" ht="13.2" x14ac:dyDescent="0.25">
      <c r="A1191" s="124"/>
      <c r="B1191" s="65"/>
      <c r="C1191" s="66"/>
      <c r="D1191" s="66"/>
      <c r="E1191" s="66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</row>
    <row r="1192" spans="1:23" ht="13.2" x14ac:dyDescent="0.25">
      <c r="A1192" s="124"/>
      <c r="B1192" s="65"/>
      <c r="C1192" s="66"/>
      <c r="D1192" s="66"/>
      <c r="E1192" s="66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</row>
    <row r="1193" spans="1:23" ht="13.2" x14ac:dyDescent="0.25">
      <c r="A1193" s="124"/>
      <c r="B1193" s="65"/>
      <c r="C1193" s="66"/>
      <c r="D1193" s="66"/>
      <c r="E1193" s="66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</row>
    <row r="1194" spans="1:23" ht="13.2" x14ac:dyDescent="0.25">
      <c r="A1194" s="124"/>
      <c r="B1194" s="65"/>
      <c r="C1194" s="66"/>
      <c r="D1194" s="66"/>
      <c r="E1194" s="66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</row>
    <row r="1195" spans="1:23" ht="13.2" x14ac:dyDescent="0.25">
      <c r="A1195" s="124"/>
      <c r="B1195" s="65"/>
      <c r="C1195" s="66"/>
      <c r="D1195" s="66"/>
      <c r="E1195" s="66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</row>
    <row r="1196" spans="1:23" ht="13.2" x14ac:dyDescent="0.25">
      <c r="A1196" s="124"/>
      <c r="B1196" s="65"/>
      <c r="C1196" s="66"/>
      <c r="D1196" s="66"/>
      <c r="E1196" s="66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</row>
    <row r="1197" spans="1:23" ht="13.2" x14ac:dyDescent="0.25">
      <c r="A1197" s="124"/>
      <c r="B1197" s="65"/>
      <c r="C1197" s="66"/>
      <c r="D1197" s="66"/>
      <c r="E1197" s="66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spans="1:23" ht="13.2" x14ac:dyDescent="0.25">
      <c r="A1198" s="124"/>
      <c r="B1198" s="65"/>
      <c r="C1198" s="66"/>
      <c r="D1198" s="66"/>
      <c r="E1198" s="66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</row>
    <row r="1199" spans="1:23" ht="13.2" x14ac:dyDescent="0.25">
      <c r="A1199" s="124"/>
      <c r="B1199" s="65"/>
      <c r="C1199" s="66"/>
      <c r="D1199" s="66"/>
      <c r="E1199" s="66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</row>
    <row r="1200" spans="1:23" ht="13.2" x14ac:dyDescent="0.25">
      <c r="A1200" s="124"/>
      <c r="B1200" s="65"/>
      <c r="C1200" s="66"/>
      <c r="D1200" s="66"/>
      <c r="E1200" s="66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</row>
    <row r="1201" spans="1:23" ht="13.2" x14ac:dyDescent="0.25">
      <c r="A1201" s="124"/>
      <c r="B1201" s="65"/>
      <c r="C1201" s="66"/>
      <c r="D1201" s="66"/>
      <c r="E1201" s="66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</row>
    <row r="1202" spans="1:23" ht="13.2" x14ac:dyDescent="0.25">
      <c r="A1202" s="124"/>
      <c r="B1202" s="65"/>
      <c r="C1202" s="66"/>
      <c r="D1202" s="66"/>
      <c r="E1202" s="66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</row>
    <row r="1203" spans="1:23" ht="13.2" x14ac:dyDescent="0.25">
      <c r="A1203" s="124"/>
      <c r="B1203" s="65"/>
      <c r="C1203" s="66"/>
      <c r="D1203" s="66"/>
      <c r="E1203" s="66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</row>
    <row r="1204" spans="1:23" ht="13.2" x14ac:dyDescent="0.25">
      <c r="A1204" s="124"/>
      <c r="B1204" s="65"/>
      <c r="C1204" s="66"/>
      <c r="D1204" s="66"/>
      <c r="E1204" s="66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</row>
    <row r="1205" spans="1:23" ht="13.2" x14ac:dyDescent="0.25">
      <c r="A1205" s="124"/>
      <c r="B1205" s="65"/>
      <c r="C1205" s="66"/>
      <c r="D1205" s="66"/>
      <c r="E1205" s="66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</row>
    <row r="1206" spans="1:23" ht="13.2" x14ac:dyDescent="0.25">
      <c r="A1206" s="124"/>
      <c r="B1206" s="65"/>
      <c r="C1206" s="66"/>
      <c r="D1206" s="66"/>
      <c r="E1206" s="66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</row>
    <row r="1207" spans="1:23" ht="13.2" x14ac:dyDescent="0.25">
      <c r="A1207" s="124"/>
      <c r="B1207" s="65"/>
      <c r="C1207" s="66"/>
      <c r="D1207" s="66"/>
      <c r="E1207" s="66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</row>
    <row r="1208" spans="1:23" ht="13.2" x14ac:dyDescent="0.25">
      <c r="A1208" s="124"/>
      <c r="B1208" s="65"/>
      <c r="C1208" s="66"/>
      <c r="D1208" s="66"/>
      <c r="E1208" s="66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</row>
    <row r="1209" spans="1:23" ht="13.2" x14ac:dyDescent="0.25">
      <c r="A1209" s="124"/>
      <c r="B1209" s="65"/>
      <c r="C1209" s="66"/>
      <c r="D1209" s="66"/>
      <c r="E1209" s="66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</row>
    <row r="1210" spans="1:23" ht="13.2" x14ac:dyDescent="0.25">
      <c r="A1210" s="124"/>
      <c r="B1210" s="65"/>
      <c r="C1210" s="66"/>
      <c r="D1210" s="66"/>
      <c r="E1210" s="66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</row>
    <row r="1211" spans="1:23" ht="13.2" x14ac:dyDescent="0.25">
      <c r="A1211" s="124"/>
      <c r="B1211" s="65"/>
      <c r="C1211" s="66"/>
      <c r="D1211" s="66"/>
      <c r="E1211" s="66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</row>
    <row r="1212" spans="1:23" ht="13.2" x14ac:dyDescent="0.25">
      <c r="A1212" s="124"/>
      <c r="B1212" s="65"/>
      <c r="C1212" s="66"/>
      <c r="D1212" s="66"/>
      <c r="E1212" s="66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</row>
    <row r="1213" spans="1:23" ht="13.2" x14ac:dyDescent="0.25">
      <c r="A1213" s="124"/>
      <c r="B1213" s="65"/>
      <c r="C1213" s="66"/>
      <c r="D1213" s="66"/>
      <c r="E1213" s="66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</row>
    <row r="1214" spans="1:23" ht="13.2" x14ac:dyDescent="0.25">
      <c r="A1214" s="124"/>
      <c r="B1214" s="65"/>
      <c r="C1214" s="66"/>
      <c r="D1214" s="66"/>
      <c r="E1214" s="66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</row>
    <row r="1215" spans="1:23" ht="13.2" x14ac:dyDescent="0.25">
      <c r="A1215" s="124"/>
      <c r="B1215" s="65"/>
      <c r="C1215" s="66"/>
      <c r="D1215" s="66"/>
      <c r="E1215" s="66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</row>
    <row r="1216" spans="1:23" ht="13.2" x14ac:dyDescent="0.25">
      <c r="A1216" s="124"/>
      <c r="B1216" s="65"/>
      <c r="C1216" s="66"/>
      <c r="D1216" s="66"/>
      <c r="E1216" s="66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</row>
    <row r="1217" spans="1:23" ht="13.2" x14ac:dyDescent="0.25">
      <c r="A1217" s="124"/>
      <c r="B1217" s="65"/>
      <c r="C1217" s="66"/>
      <c r="D1217" s="66"/>
      <c r="E1217" s="66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</row>
    <row r="1218" spans="1:23" ht="13.2" x14ac:dyDescent="0.25">
      <c r="A1218" s="124"/>
      <c r="B1218" s="65"/>
      <c r="C1218" s="66"/>
      <c r="D1218" s="66"/>
      <c r="E1218" s="66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</row>
    <row r="1219" spans="1:23" ht="13.2" x14ac:dyDescent="0.25">
      <c r="A1219" s="124"/>
      <c r="B1219" s="65"/>
      <c r="C1219" s="66"/>
      <c r="D1219" s="66"/>
      <c r="E1219" s="66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</row>
    <row r="1220" spans="1:23" ht="13.2" x14ac:dyDescent="0.25">
      <c r="A1220" s="124"/>
      <c r="B1220" s="65"/>
      <c r="C1220" s="66"/>
      <c r="D1220" s="66"/>
      <c r="E1220" s="66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</row>
    <row r="1221" spans="1:23" ht="13.2" x14ac:dyDescent="0.25">
      <c r="A1221" s="124"/>
      <c r="B1221" s="65"/>
      <c r="C1221" s="66"/>
      <c r="D1221" s="66"/>
      <c r="E1221" s="66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</row>
    <row r="1222" spans="1:23" ht="13.2" x14ac:dyDescent="0.25">
      <c r="A1222" s="124"/>
      <c r="B1222" s="65"/>
      <c r="C1222" s="66"/>
      <c r="D1222" s="66"/>
      <c r="E1222" s="66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</row>
    <row r="1223" spans="1:23" ht="13.2" x14ac:dyDescent="0.25">
      <c r="A1223" s="124"/>
      <c r="B1223" s="65"/>
      <c r="C1223" s="66"/>
      <c r="D1223" s="66"/>
      <c r="E1223" s="66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</row>
    <row r="1224" spans="1:23" ht="13.2" x14ac:dyDescent="0.25">
      <c r="A1224" s="124"/>
      <c r="B1224" s="65"/>
      <c r="C1224" s="66"/>
      <c r="D1224" s="66"/>
      <c r="E1224" s="66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</row>
    <row r="1225" spans="1:23" ht="13.2" x14ac:dyDescent="0.25">
      <c r="A1225" s="124"/>
      <c r="B1225" s="65"/>
      <c r="C1225" s="66"/>
      <c r="D1225" s="66"/>
      <c r="E1225" s="66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</row>
    <row r="1226" spans="1:23" ht="13.2" x14ac:dyDescent="0.25">
      <c r="A1226" s="124"/>
      <c r="B1226" s="65"/>
      <c r="C1226" s="66"/>
      <c r="D1226" s="66"/>
      <c r="E1226" s="66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</row>
    <row r="1227" spans="1:23" ht="13.2" x14ac:dyDescent="0.25">
      <c r="A1227" s="124"/>
      <c r="B1227" s="65"/>
      <c r="C1227" s="66"/>
      <c r="D1227" s="66"/>
      <c r="E1227" s="66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</row>
    <row r="1228" spans="1:23" ht="13.2" x14ac:dyDescent="0.25">
      <c r="A1228" s="124"/>
      <c r="B1228" s="65"/>
      <c r="C1228" s="66"/>
      <c r="D1228" s="66"/>
      <c r="E1228" s="66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</row>
    <row r="1229" spans="1:23" ht="13.2" x14ac:dyDescent="0.25">
      <c r="A1229" s="124"/>
      <c r="B1229" s="65"/>
      <c r="C1229" s="66"/>
      <c r="D1229" s="66"/>
      <c r="E1229" s="66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</row>
    <row r="1230" spans="1:23" ht="13.2" x14ac:dyDescent="0.25">
      <c r="A1230" s="124"/>
      <c r="B1230" s="65"/>
      <c r="C1230" s="66"/>
      <c r="D1230" s="66"/>
      <c r="E1230" s="66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</row>
    <row r="1231" spans="1:23" ht="13.2" x14ac:dyDescent="0.25">
      <c r="A1231" s="124"/>
      <c r="B1231" s="65"/>
      <c r="C1231" s="66"/>
      <c r="D1231" s="66"/>
      <c r="E1231" s="66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</row>
    <row r="1232" spans="1:23" ht="13.2" x14ac:dyDescent="0.25">
      <c r="A1232" s="124"/>
      <c r="B1232" s="65"/>
      <c r="C1232" s="66"/>
      <c r="D1232" s="66"/>
      <c r="E1232" s="66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spans="1:23" ht="13.2" x14ac:dyDescent="0.25">
      <c r="A1233" s="124"/>
      <c r="B1233" s="65"/>
      <c r="C1233" s="66"/>
      <c r="D1233" s="66"/>
      <c r="E1233" s="66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</row>
    <row r="1234" spans="1:23" ht="13.2" x14ac:dyDescent="0.25">
      <c r="A1234" s="124"/>
      <c r="B1234" s="65"/>
      <c r="C1234" s="66"/>
      <c r="D1234" s="66"/>
      <c r="E1234" s="66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</row>
    <row r="1235" spans="1:23" ht="13.2" x14ac:dyDescent="0.25">
      <c r="A1235" s="124"/>
      <c r="B1235" s="65"/>
      <c r="C1235" s="66"/>
      <c r="D1235" s="66"/>
      <c r="E1235" s="66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</row>
    <row r="1236" spans="1:23" ht="13.2" x14ac:dyDescent="0.25">
      <c r="A1236" s="124"/>
      <c r="B1236" s="65"/>
      <c r="C1236" s="66"/>
      <c r="D1236" s="66"/>
      <c r="E1236" s="66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</row>
    <row r="1237" spans="1:23" ht="13.2" x14ac:dyDescent="0.25">
      <c r="A1237" s="124"/>
      <c r="B1237" s="65"/>
      <c r="C1237" s="66"/>
      <c r="D1237" s="66"/>
      <c r="E1237" s="66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</row>
    <row r="1238" spans="1:23" ht="13.2" x14ac:dyDescent="0.25">
      <c r="A1238" s="124"/>
      <c r="B1238" s="65"/>
      <c r="C1238" s="66"/>
      <c r="D1238" s="66"/>
      <c r="E1238" s="66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</row>
    <row r="1239" spans="1:23" ht="13.2" x14ac:dyDescent="0.25">
      <c r="A1239" s="124"/>
      <c r="B1239" s="65"/>
      <c r="C1239" s="66"/>
      <c r="D1239" s="66"/>
      <c r="E1239" s="66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</row>
    <row r="1240" spans="1:23" ht="13.2" x14ac:dyDescent="0.25">
      <c r="A1240" s="124"/>
      <c r="B1240" s="65"/>
      <c r="C1240" s="66"/>
      <c r="D1240" s="66"/>
      <c r="E1240" s="66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</row>
    <row r="1241" spans="1:23" ht="13.2" x14ac:dyDescent="0.25">
      <c r="A1241" s="124"/>
      <c r="B1241" s="65"/>
      <c r="C1241" s="66"/>
      <c r="D1241" s="66"/>
      <c r="E1241" s="66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</row>
    <row r="1242" spans="1:23" ht="13.2" x14ac:dyDescent="0.25">
      <c r="A1242" s="124"/>
      <c r="B1242" s="65"/>
      <c r="C1242" s="66"/>
      <c r="D1242" s="66"/>
      <c r="E1242" s="66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</row>
    <row r="1243" spans="1:23" ht="13.2" x14ac:dyDescent="0.25">
      <c r="A1243" s="124"/>
      <c r="B1243" s="65"/>
      <c r="C1243" s="66"/>
      <c r="D1243" s="66"/>
      <c r="E1243" s="66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</row>
    <row r="1244" spans="1:23" ht="13.2" x14ac:dyDescent="0.25">
      <c r="A1244" s="124"/>
      <c r="B1244" s="65"/>
      <c r="C1244" s="66"/>
      <c r="D1244" s="66"/>
      <c r="E1244" s="66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</row>
    <row r="1245" spans="1:23" ht="13.2" x14ac:dyDescent="0.25">
      <c r="A1245" s="124"/>
      <c r="B1245" s="65"/>
      <c r="C1245" s="66"/>
      <c r="D1245" s="66"/>
      <c r="E1245" s="66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</row>
    <row r="1246" spans="1:23" ht="13.2" x14ac:dyDescent="0.25">
      <c r="A1246" s="124"/>
      <c r="B1246" s="65"/>
      <c r="C1246" s="66"/>
      <c r="D1246" s="66"/>
      <c r="E1246" s="66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</row>
    <row r="1247" spans="1:23" ht="13.2" x14ac:dyDescent="0.25">
      <c r="A1247" s="124"/>
      <c r="B1247" s="65"/>
      <c r="C1247" s="66"/>
      <c r="D1247" s="66"/>
      <c r="E1247" s="66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</row>
    <row r="1248" spans="1:23" ht="13.2" x14ac:dyDescent="0.25">
      <c r="A1248" s="124"/>
      <c r="B1248" s="65"/>
      <c r="C1248" s="66"/>
      <c r="D1248" s="66"/>
      <c r="E1248" s="66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</row>
    <row r="1249" spans="1:23" ht="13.2" x14ac:dyDescent="0.25">
      <c r="A1249" s="124"/>
      <c r="B1249" s="65"/>
      <c r="C1249" s="66"/>
      <c r="D1249" s="66"/>
      <c r="E1249" s="66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</row>
    <row r="1250" spans="1:23" ht="13.2" x14ac:dyDescent="0.25">
      <c r="A1250" s="124"/>
      <c r="B1250" s="65"/>
      <c r="C1250" s="66"/>
      <c r="D1250" s="66"/>
      <c r="E1250" s="66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</row>
    <row r="1251" spans="1:23" ht="13.2" x14ac:dyDescent="0.25">
      <c r="A1251" s="124"/>
      <c r="B1251" s="65"/>
      <c r="C1251" s="66"/>
      <c r="D1251" s="66"/>
      <c r="E1251" s="66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</row>
    <row r="1252" spans="1:23" ht="13.2" x14ac:dyDescent="0.25">
      <c r="A1252" s="124"/>
      <c r="B1252" s="65"/>
      <c r="C1252" s="66"/>
      <c r="D1252" s="66"/>
      <c r="E1252" s="66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</row>
    <row r="1253" spans="1:23" ht="13.2" x14ac:dyDescent="0.25">
      <c r="A1253" s="124"/>
      <c r="B1253" s="65"/>
      <c r="C1253" s="66"/>
      <c r="D1253" s="66"/>
      <c r="E1253" s="66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</row>
    <row r="1254" spans="1:23" ht="13.2" x14ac:dyDescent="0.25">
      <c r="A1254" s="124"/>
      <c r="B1254" s="65"/>
      <c r="C1254" s="66"/>
      <c r="D1254" s="66"/>
      <c r="E1254" s="66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</row>
    <row r="1255" spans="1:23" ht="13.2" x14ac:dyDescent="0.25">
      <c r="A1255" s="124"/>
      <c r="B1255" s="65"/>
      <c r="C1255" s="66"/>
      <c r="D1255" s="66"/>
      <c r="E1255" s="66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</row>
    <row r="1256" spans="1:23" ht="13.2" x14ac:dyDescent="0.25">
      <c r="A1256" s="124"/>
      <c r="B1256" s="65"/>
      <c r="C1256" s="66"/>
      <c r="D1256" s="66"/>
      <c r="E1256" s="66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</row>
    <row r="1257" spans="1:23" ht="13.2" x14ac:dyDescent="0.25">
      <c r="A1257" s="124"/>
      <c r="B1257" s="65"/>
      <c r="C1257" s="66"/>
      <c r="D1257" s="66"/>
      <c r="E1257" s="66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</row>
    <row r="1258" spans="1:23" ht="13.2" x14ac:dyDescent="0.25">
      <c r="A1258" s="124"/>
      <c r="B1258" s="65"/>
      <c r="C1258" s="66"/>
      <c r="D1258" s="66"/>
      <c r="E1258" s="66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</row>
    <row r="1259" spans="1:23" ht="13.2" x14ac:dyDescent="0.25">
      <c r="A1259" s="124"/>
      <c r="B1259" s="65"/>
      <c r="C1259" s="66"/>
      <c r="D1259" s="66"/>
      <c r="E1259" s="66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</row>
    <row r="1260" spans="1:23" ht="13.2" x14ac:dyDescent="0.25">
      <c r="A1260" s="124"/>
      <c r="B1260" s="65"/>
      <c r="C1260" s="66"/>
      <c r="D1260" s="66"/>
      <c r="E1260" s="66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</row>
    <row r="1261" spans="1:23" ht="13.2" x14ac:dyDescent="0.25">
      <c r="A1261" s="124"/>
      <c r="B1261" s="65"/>
      <c r="C1261" s="66"/>
      <c r="D1261" s="66"/>
      <c r="E1261" s="66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</row>
    <row r="1262" spans="1:23" ht="13.2" x14ac:dyDescent="0.25">
      <c r="A1262" s="124"/>
      <c r="B1262" s="65"/>
      <c r="C1262" s="66"/>
      <c r="D1262" s="66"/>
      <c r="E1262" s="66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</row>
    <row r="1263" spans="1:23" ht="13.2" x14ac:dyDescent="0.25">
      <c r="A1263" s="124"/>
      <c r="B1263" s="65"/>
      <c r="C1263" s="66"/>
      <c r="D1263" s="66"/>
      <c r="E1263" s="66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</row>
    <row r="1264" spans="1:23" ht="13.2" x14ac:dyDescent="0.25">
      <c r="A1264" s="124"/>
      <c r="B1264" s="65"/>
      <c r="C1264" s="66"/>
      <c r="D1264" s="66"/>
      <c r="E1264" s="66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</row>
    <row r="1265" spans="1:23" ht="13.2" x14ac:dyDescent="0.25">
      <c r="A1265" s="124"/>
      <c r="B1265" s="65"/>
      <c r="C1265" s="66"/>
      <c r="D1265" s="66"/>
      <c r="E1265" s="66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</row>
    <row r="1266" spans="1:23" ht="13.2" x14ac:dyDescent="0.25">
      <c r="A1266" s="124"/>
      <c r="B1266" s="65"/>
      <c r="C1266" s="66"/>
      <c r="D1266" s="66"/>
      <c r="E1266" s="66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</row>
    <row r="1267" spans="1:23" ht="13.2" x14ac:dyDescent="0.25">
      <c r="A1267" s="124"/>
      <c r="B1267" s="65"/>
      <c r="C1267" s="66"/>
      <c r="D1267" s="66"/>
      <c r="E1267" s="66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</row>
    <row r="1268" spans="1:23" ht="13.2" x14ac:dyDescent="0.25">
      <c r="A1268" s="124"/>
      <c r="B1268" s="65"/>
      <c r="C1268" s="66"/>
      <c r="D1268" s="66"/>
      <c r="E1268" s="66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W1268"/>
  <sheetViews>
    <sheetView tabSelected="1" workbookViewId="0">
      <selection activeCell="C2" sqref="C2:D19"/>
    </sheetView>
  </sheetViews>
  <sheetFormatPr defaultColWidth="14.44140625" defaultRowHeight="15.75" customHeight="1" x14ac:dyDescent="0.25"/>
  <cols>
    <col min="1" max="1" width="6.88671875" customWidth="1"/>
    <col min="2" max="2" width="15.77734375" bestFit="1" customWidth="1"/>
    <col min="3" max="3" width="18.109375" customWidth="1"/>
    <col min="4" max="4" width="9.5546875" bestFit="1" customWidth="1"/>
    <col min="5" max="5" width="10.33203125" customWidth="1"/>
    <col min="6" max="6" width="10.33203125" style="139" customWidth="1"/>
    <col min="8" max="8" width="10" customWidth="1"/>
    <col min="9" max="9" width="8.88671875" customWidth="1"/>
    <col min="10" max="10" width="9" customWidth="1"/>
    <col min="11" max="11" width="8.33203125" customWidth="1"/>
    <col min="12" max="12" width="8.44140625" customWidth="1"/>
    <col min="13" max="13" width="8.55468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1" t="s">
        <v>0</v>
      </c>
      <c r="B1" s="2" t="s">
        <v>2</v>
      </c>
      <c r="C1" s="3" t="s">
        <v>3</v>
      </c>
      <c r="D1" s="3" t="s">
        <v>4</v>
      </c>
      <c r="E1" s="1" t="s">
        <v>5</v>
      </c>
      <c r="F1" s="85" t="s">
        <v>5</v>
      </c>
      <c r="G1" s="10" t="s">
        <v>866</v>
      </c>
      <c r="H1" s="1" t="s">
        <v>765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43">
        <v>1</v>
      </c>
      <c r="B2" s="144" t="s">
        <v>834</v>
      </c>
      <c r="C2" s="186"/>
      <c r="D2" s="187"/>
      <c r="E2" s="145" t="s">
        <v>64</v>
      </c>
      <c r="F2" s="160" t="s">
        <v>64</v>
      </c>
      <c r="G2">
        <v>1</v>
      </c>
      <c r="H2" s="147">
        <v>15500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5">
      <c r="A3" s="43">
        <v>2</v>
      </c>
      <c r="B3" s="149" t="s">
        <v>836</v>
      </c>
      <c r="C3" s="186"/>
      <c r="D3" s="187"/>
      <c r="E3" s="145" t="s">
        <v>64</v>
      </c>
      <c r="F3" s="160" t="s">
        <v>64</v>
      </c>
      <c r="G3" s="139">
        <v>1</v>
      </c>
      <c r="H3" s="150">
        <v>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 x14ac:dyDescent="0.25">
      <c r="A4" s="43">
        <v>3</v>
      </c>
      <c r="B4" s="149" t="s">
        <v>838</v>
      </c>
      <c r="C4" s="186"/>
      <c r="D4" s="187"/>
      <c r="E4" s="145" t="s">
        <v>64</v>
      </c>
      <c r="F4" s="160" t="s">
        <v>64</v>
      </c>
      <c r="G4" s="139">
        <v>1</v>
      </c>
      <c r="H4" s="147">
        <v>8000</v>
      </c>
      <c r="I4" s="25"/>
      <c r="J4" s="25"/>
      <c r="K4" s="25"/>
      <c r="L4" s="25"/>
      <c r="M4" s="25"/>
      <c r="N4" s="25"/>
      <c r="O4" s="25"/>
      <c r="P4" s="25"/>
      <c r="Q4" s="33"/>
      <c r="R4" s="33"/>
      <c r="S4" s="33"/>
      <c r="T4" s="33"/>
      <c r="U4" s="33"/>
      <c r="V4" s="33"/>
      <c r="W4" s="25"/>
    </row>
    <row r="5" spans="1:23" ht="15.75" customHeight="1" x14ac:dyDescent="0.25">
      <c r="A5" s="43">
        <v>4</v>
      </c>
      <c r="B5" s="149" t="s">
        <v>840</v>
      </c>
      <c r="C5" s="186"/>
      <c r="D5" s="187"/>
      <c r="E5" s="145" t="s">
        <v>64</v>
      </c>
      <c r="F5" s="160" t="s">
        <v>64</v>
      </c>
      <c r="G5" s="139">
        <v>1</v>
      </c>
      <c r="H5" s="150"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ht="15.75" customHeight="1" x14ac:dyDescent="0.25">
      <c r="A6" s="43">
        <v>5</v>
      </c>
      <c r="B6" s="152" t="s">
        <v>841</v>
      </c>
      <c r="C6" s="186"/>
      <c r="D6" s="187"/>
      <c r="E6" s="145" t="s">
        <v>64</v>
      </c>
      <c r="F6" s="160" t="s">
        <v>64</v>
      </c>
      <c r="G6" s="139">
        <v>1</v>
      </c>
      <c r="H6" s="150"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ht="15.75" customHeight="1" x14ac:dyDescent="0.25">
      <c r="A7" s="43">
        <v>6</v>
      </c>
      <c r="B7" s="149" t="s">
        <v>842</v>
      </c>
      <c r="C7" s="186"/>
      <c r="D7" s="187"/>
      <c r="E7" s="145" t="s">
        <v>64</v>
      </c>
      <c r="F7" s="160" t="s">
        <v>64</v>
      </c>
      <c r="G7" s="139">
        <v>1</v>
      </c>
      <c r="H7" s="150">
        <v>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ht="15.75" customHeight="1" x14ac:dyDescent="0.25">
      <c r="A8" s="43">
        <v>7</v>
      </c>
      <c r="B8" s="149" t="s">
        <v>844</v>
      </c>
      <c r="C8" s="186"/>
      <c r="D8" s="187"/>
      <c r="E8" s="145" t="s">
        <v>64</v>
      </c>
      <c r="F8" s="160" t="s">
        <v>64</v>
      </c>
      <c r="G8" s="139">
        <v>1</v>
      </c>
      <c r="H8" s="150">
        <v>0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ht="15.75" customHeight="1" x14ac:dyDescent="0.25">
      <c r="A9" s="43">
        <v>8</v>
      </c>
      <c r="B9" s="149" t="s">
        <v>845</v>
      </c>
      <c r="C9" s="186"/>
      <c r="D9" s="187"/>
      <c r="E9" s="145" t="s">
        <v>64</v>
      </c>
      <c r="F9" s="160" t="s">
        <v>64</v>
      </c>
      <c r="G9" s="139">
        <v>1</v>
      </c>
      <c r="H9" s="150"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ht="15.75" customHeight="1" x14ac:dyDescent="0.25">
      <c r="A10" s="43">
        <v>9</v>
      </c>
      <c r="B10" s="149" t="s">
        <v>847</v>
      </c>
      <c r="C10" s="186"/>
      <c r="D10" s="187"/>
      <c r="E10" s="145" t="s">
        <v>64</v>
      </c>
      <c r="F10" s="160" t="s">
        <v>64</v>
      </c>
      <c r="G10" s="139">
        <v>1</v>
      </c>
      <c r="H10" s="150">
        <v>19990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t="15.75" customHeight="1" x14ac:dyDescent="0.25">
      <c r="A11" s="43">
        <v>10</v>
      </c>
      <c r="B11" s="149" t="s">
        <v>848</v>
      </c>
      <c r="C11" s="186"/>
      <c r="D11" s="187"/>
      <c r="E11" s="145" t="s">
        <v>64</v>
      </c>
      <c r="F11" s="160" t="s">
        <v>64</v>
      </c>
      <c r="G11" s="139">
        <v>1</v>
      </c>
      <c r="H11" s="150">
        <v>0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ht="15.75" customHeight="1" x14ac:dyDescent="0.25">
      <c r="A12" s="43">
        <v>11</v>
      </c>
      <c r="B12" s="154" t="s">
        <v>849</v>
      </c>
      <c r="C12" s="186"/>
      <c r="D12" s="187"/>
      <c r="E12" s="145" t="s">
        <v>64</v>
      </c>
      <c r="F12" s="160" t="s">
        <v>64</v>
      </c>
      <c r="G12" s="139">
        <v>1</v>
      </c>
      <c r="H12" s="147">
        <v>1000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1:23" ht="15.75" customHeight="1" x14ac:dyDescent="0.25">
      <c r="A13" s="43">
        <v>12</v>
      </c>
      <c r="B13" s="149" t="s">
        <v>851</v>
      </c>
      <c r="C13" s="186"/>
      <c r="D13" s="187"/>
      <c r="E13" s="145" t="s">
        <v>64</v>
      </c>
      <c r="F13" s="160" t="s">
        <v>64</v>
      </c>
      <c r="G13" s="139">
        <v>1</v>
      </c>
      <c r="H13" s="150">
        <v>0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 ht="15.75" customHeight="1" x14ac:dyDescent="0.25">
      <c r="A14" s="43">
        <v>13</v>
      </c>
      <c r="B14" s="155" t="s">
        <v>853</v>
      </c>
      <c r="C14" s="186"/>
      <c r="D14" s="187"/>
      <c r="E14" s="145" t="s">
        <v>64</v>
      </c>
      <c r="F14" s="160" t="s">
        <v>64</v>
      </c>
      <c r="G14" s="139">
        <v>1</v>
      </c>
      <c r="H14" s="150">
        <v>0</v>
      </c>
      <c r="I14" s="33"/>
      <c r="J14" s="33"/>
      <c r="K14" s="33"/>
      <c r="L14" s="33"/>
      <c r="M14" s="33"/>
      <c r="N14" s="33"/>
      <c r="O14" s="37"/>
      <c r="P14" s="33"/>
      <c r="Q14" s="33"/>
      <c r="R14" s="33"/>
      <c r="S14" s="33"/>
      <c r="T14" s="33"/>
      <c r="U14" s="33"/>
      <c r="V14" s="33"/>
      <c r="W14" s="33"/>
    </row>
    <row r="15" spans="1:23" ht="15.75" customHeight="1" x14ac:dyDescent="0.25">
      <c r="A15" s="43" t="s">
        <v>243</v>
      </c>
      <c r="B15" s="149" t="s">
        <v>855</v>
      </c>
      <c r="C15" s="186"/>
      <c r="D15" s="187"/>
      <c r="E15" s="145" t="s">
        <v>64</v>
      </c>
      <c r="F15" s="160" t="s">
        <v>64</v>
      </c>
      <c r="G15" s="139">
        <v>1</v>
      </c>
      <c r="H15" s="150">
        <v>0</v>
      </c>
      <c r="I15" s="33"/>
      <c r="J15" s="33"/>
      <c r="K15" s="33"/>
      <c r="L15" s="33"/>
      <c r="M15" s="33"/>
      <c r="N15" s="33"/>
      <c r="O15" s="37"/>
      <c r="P15" s="33"/>
      <c r="Q15" s="33"/>
      <c r="R15" s="33"/>
      <c r="S15" s="33"/>
      <c r="T15" s="33"/>
      <c r="U15" s="33"/>
      <c r="V15" s="33"/>
      <c r="W15" s="33"/>
    </row>
    <row r="16" spans="1:23" ht="15.75" customHeight="1" x14ac:dyDescent="0.25">
      <c r="A16" s="43">
        <v>14</v>
      </c>
      <c r="B16" s="155" t="s">
        <v>856</v>
      </c>
      <c r="C16" s="186"/>
      <c r="D16" s="187"/>
      <c r="E16" s="145" t="s">
        <v>64</v>
      </c>
      <c r="F16" s="160" t="s">
        <v>64</v>
      </c>
      <c r="G16" s="139">
        <v>1</v>
      </c>
      <c r="H16" s="147">
        <v>18000</v>
      </c>
      <c r="I16" s="33"/>
      <c r="J16" s="25"/>
      <c r="K16" s="25"/>
      <c r="L16" s="25"/>
      <c r="M16" s="25"/>
      <c r="N16" s="25"/>
      <c r="O16" s="25"/>
      <c r="P16" s="25"/>
      <c r="Q16" s="33"/>
      <c r="R16" s="37"/>
      <c r="S16" s="37"/>
      <c r="T16" s="37"/>
      <c r="U16" s="37"/>
      <c r="V16" s="37"/>
      <c r="W16" s="25"/>
    </row>
    <row r="17" spans="1:23" ht="15.75" customHeight="1" x14ac:dyDescent="0.25">
      <c r="A17" s="43">
        <v>15</v>
      </c>
      <c r="B17" s="155" t="s">
        <v>857</v>
      </c>
      <c r="C17" s="186"/>
      <c r="D17" s="187"/>
      <c r="E17" s="145" t="s">
        <v>64</v>
      </c>
      <c r="F17" s="160" t="s">
        <v>64</v>
      </c>
      <c r="G17" s="139">
        <v>1</v>
      </c>
      <c r="H17" s="150">
        <v>0</v>
      </c>
      <c r="I17" s="33"/>
      <c r="J17" s="25"/>
      <c r="K17" s="25"/>
      <c r="L17" s="25"/>
      <c r="M17" s="25"/>
      <c r="N17" s="25"/>
      <c r="O17" s="25"/>
      <c r="P17" s="25"/>
      <c r="Q17" s="37"/>
      <c r="R17" s="37"/>
      <c r="S17" s="37"/>
      <c r="T17" s="37"/>
      <c r="U17" s="37"/>
      <c r="V17" s="33"/>
      <c r="W17" s="25"/>
    </row>
    <row r="18" spans="1:23" ht="15.75" customHeight="1" x14ac:dyDescent="0.25">
      <c r="A18" s="43">
        <v>16</v>
      </c>
      <c r="B18" s="155" t="s">
        <v>858</v>
      </c>
      <c r="C18" s="186"/>
      <c r="D18" s="187"/>
      <c r="E18" s="145" t="s">
        <v>64</v>
      </c>
      <c r="F18" s="160" t="s">
        <v>64</v>
      </c>
      <c r="G18" s="139">
        <v>1</v>
      </c>
      <c r="H18" s="150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ht="15.75" customHeight="1" x14ac:dyDescent="0.25">
      <c r="A19" s="43">
        <v>17</v>
      </c>
      <c r="B19" s="157" t="s">
        <v>860</v>
      </c>
      <c r="C19" s="186"/>
      <c r="D19" s="187"/>
      <c r="E19" s="145" t="s">
        <v>64</v>
      </c>
      <c r="F19" s="160" t="s">
        <v>64</v>
      </c>
      <c r="G19" s="139">
        <v>1</v>
      </c>
      <c r="H19" s="150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ht="15.75" customHeight="1" x14ac:dyDescent="0.25">
      <c r="A20" s="43"/>
      <c r="B20" s="139"/>
      <c r="C20" s="135"/>
      <c r="D20" s="64"/>
      <c r="E20" s="158"/>
      <c r="F20" s="160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 ht="15.75" customHeight="1" x14ac:dyDescent="0.25">
      <c r="A21" s="43"/>
      <c r="B21" s="136"/>
      <c r="C21" s="135"/>
      <c r="D21" s="64"/>
      <c r="E21" s="158"/>
      <c r="F21" s="160"/>
      <c r="H21" s="33"/>
      <c r="I21" s="33"/>
      <c r="J21" s="33"/>
      <c r="K21" s="33"/>
      <c r="L21" s="25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 ht="15.75" customHeight="1" x14ac:dyDescent="0.25">
      <c r="A22" s="43"/>
      <c r="B22" s="136"/>
      <c r="C22" s="135"/>
      <c r="D22" s="64"/>
      <c r="E22" s="159"/>
      <c r="F22" s="159"/>
      <c r="H22" s="33"/>
      <c r="I22" s="33"/>
      <c r="J22" s="33"/>
      <c r="K22" s="33"/>
      <c r="L22" s="25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ht="15.75" customHeight="1" x14ac:dyDescent="0.25">
      <c r="A23" s="43"/>
      <c r="B23" s="136"/>
      <c r="C23" s="135"/>
      <c r="D23" s="64"/>
      <c r="E23" s="158"/>
      <c r="F23" s="160"/>
      <c r="H23" s="41"/>
      <c r="I23" s="33"/>
      <c r="J23" s="33"/>
      <c r="K23" s="33"/>
      <c r="L23" s="33"/>
      <c r="M23" s="33"/>
      <c r="N23" s="33"/>
      <c r="O23" s="33"/>
      <c r="P23" s="33"/>
      <c r="Q23" s="41"/>
      <c r="R23" s="33"/>
      <c r="S23" s="33"/>
      <c r="T23" s="33"/>
      <c r="U23" s="41"/>
      <c r="V23" s="33"/>
      <c r="W23" s="33"/>
    </row>
    <row r="24" spans="1:23" ht="15.75" customHeight="1" x14ac:dyDescent="0.25">
      <c r="A24" s="43"/>
      <c r="B24" s="136"/>
      <c r="C24" s="138"/>
      <c r="D24" s="64"/>
      <c r="E24" s="158"/>
      <c r="F24" s="160"/>
      <c r="H24" s="33"/>
      <c r="I24" s="33"/>
      <c r="J24" s="33"/>
      <c r="K24" s="33"/>
      <c r="L24" s="25"/>
      <c r="M24" s="33"/>
      <c r="N24" s="33"/>
      <c r="O24" s="33"/>
      <c r="P24" s="33"/>
      <c r="Q24" s="33"/>
      <c r="R24" s="42"/>
      <c r="S24" s="33"/>
      <c r="T24" s="33"/>
      <c r="U24" s="33"/>
      <c r="V24" s="33"/>
      <c r="W24" s="33"/>
    </row>
    <row r="25" spans="1:23" ht="15.75" customHeight="1" x14ac:dyDescent="0.25">
      <c r="A25" s="43"/>
      <c r="B25" s="136"/>
      <c r="C25" s="135"/>
      <c r="D25" s="64"/>
      <c r="E25" s="158"/>
      <c r="F25" s="160"/>
      <c r="H25" s="33"/>
      <c r="I25" s="33"/>
      <c r="J25" s="33"/>
      <c r="K25" s="33"/>
      <c r="L25" s="25"/>
      <c r="M25" s="33"/>
      <c r="N25" s="33"/>
      <c r="O25" s="33"/>
      <c r="P25" s="33"/>
      <c r="Q25" s="33"/>
      <c r="R25" s="42"/>
      <c r="S25" s="33"/>
      <c r="T25" s="33"/>
      <c r="U25" s="33"/>
      <c r="V25" s="33"/>
      <c r="W25" s="33"/>
    </row>
    <row r="26" spans="1:23" ht="15.75" customHeight="1" x14ac:dyDescent="0.25">
      <c r="A26" s="43"/>
      <c r="B26" s="134"/>
      <c r="C26" s="135"/>
      <c r="D26" s="64"/>
      <c r="E26" s="158"/>
      <c r="F26" s="160"/>
      <c r="H26" s="33"/>
      <c r="I26" s="33"/>
      <c r="J26" s="33"/>
      <c r="K26" s="33"/>
      <c r="L26" s="25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 ht="15.75" customHeight="1" x14ac:dyDescent="0.25">
      <c r="A27" s="43"/>
      <c r="B27" s="136"/>
      <c r="C27" s="135"/>
      <c r="D27" s="64"/>
      <c r="E27" s="158"/>
      <c r="F27" s="160"/>
      <c r="H27" s="33"/>
      <c r="I27" s="33"/>
      <c r="J27" s="33"/>
      <c r="K27" s="33"/>
      <c r="L27" s="2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 ht="15.75" customHeight="1" x14ac:dyDescent="0.25">
      <c r="A28" s="43"/>
      <c r="B28" s="136"/>
      <c r="C28" s="135"/>
      <c r="D28" s="64"/>
      <c r="E28" s="68"/>
      <c r="F28" s="159"/>
      <c r="H28" s="33"/>
      <c r="I28" s="43"/>
      <c r="J28" s="43"/>
      <c r="K28" s="43"/>
      <c r="L28" s="33"/>
      <c r="M28" s="33"/>
      <c r="N28" s="33"/>
      <c r="O28" s="33"/>
      <c r="P28" s="33"/>
      <c r="Q28" s="33"/>
      <c r="R28" s="37"/>
      <c r="S28" s="37"/>
      <c r="T28" s="37"/>
      <c r="U28" s="33"/>
      <c r="V28" s="33"/>
      <c r="W28" s="33"/>
    </row>
    <row r="29" spans="1:23" ht="13.2" x14ac:dyDescent="0.25">
      <c r="A29" s="43"/>
      <c r="B29" s="136"/>
      <c r="C29" s="135"/>
      <c r="D29" s="64"/>
      <c r="E29" s="160"/>
      <c r="F29" s="160"/>
      <c r="H29" s="33"/>
      <c r="I29" s="33"/>
      <c r="J29" s="33"/>
      <c r="K29" s="33"/>
      <c r="L29" s="25"/>
      <c r="M29" s="33"/>
      <c r="N29" s="33"/>
      <c r="O29" s="43"/>
      <c r="P29" s="33"/>
      <c r="Q29" s="33"/>
      <c r="R29" s="33"/>
      <c r="S29" s="33"/>
      <c r="T29" s="33"/>
      <c r="U29" s="33"/>
      <c r="V29" s="33"/>
      <c r="W29" s="33"/>
    </row>
    <row r="30" spans="1:23" ht="13.2" x14ac:dyDescent="0.25">
      <c r="A30" s="43"/>
      <c r="B30" s="136"/>
      <c r="C30" s="135"/>
      <c r="D30" s="64"/>
      <c r="E30" s="159"/>
      <c r="F30" s="159"/>
      <c r="H30" s="33"/>
      <c r="I30" s="33"/>
      <c r="J30" s="33"/>
      <c r="K30" s="33"/>
      <c r="L30" s="25"/>
      <c r="M30" s="33"/>
      <c r="N30" s="33"/>
      <c r="O30" s="37"/>
      <c r="P30" s="33"/>
      <c r="Q30" s="33"/>
      <c r="R30" s="33"/>
      <c r="S30" s="33"/>
      <c r="T30" s="33"/>
      <c r="U30" s="33"/>
      <c r="V30" s="33"/>
      <c r="W30" s="33"/>
    </row>
    <row r="31" spans="1:23" ht="13.2" x14ac:dyDescent="0.25">
      <c r="A31" s="43"/>
      <c r="B31" s="136"/>
      <c r="C31" s="135"/>
      <c r="D31" s="64"/>
      <c r="E31" s="160"/>
      <c r="F31" s="160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ht="13.2" x14ac:dyDescent="0.25">
      <c r="A32" s="43"/>
      <c r="B32" s="136"/>
      <c r="C32" s="135"/>
      <c r="D32" s="64"/>
      <c r="E32" s="159"/>
      <c r="F32" s="159"/>
      <c r="H32" s="33"/>
      <c r="I32" s="33"/>
      <c r="J32" s="33"/>
      <c r="K32" s="33"/>
      <c r="L32" s="25"/>
      <c r="M32" s="33"/>
      <c r="N32" s="33"/>
      <c r="O32" s="33"/>
      <c r="P32" s="33"/>
      <c r="Q32" s="33"/>
      <c r="R32" s="37"/>
      <c r="S32" s="37"/>
      <c r="T32" s="37"/>
      <c r="U32" s="37"/>
      <c r="V32" s="33"/>
      <c r="W32" s="33"/>
    </row>
    <row r="33" spans="1:23" ht="13.2" x14ac:dyDescent="0.25">
      <c r="A33" s="43"/>
      <c r="B33" s="140"/>
      <c r="C33" s="141"/>
      <c r="D33" s="64"/>
      <c r="E33" s="158"/>
      <c r="F33" s="160"/>
      <c r="H33" s="33"/>
      <c r="I33" s="33"/>
      <c r="J33" s="33"/>
      <c r="K33" s="33"/>
      <c r="L33" s="25"/>
      <c r="M33" s="33"/>
      <c r="N33" s="33"/>
      <c r="O33" s="33"/>
      <c r="P33" s="33"/>
      <c r="Q33" s="33"/>
      <c r="R33" s="37"/>
      <c r="S33" s="37"/>
      <c r="T33" s="37"/>
      <c r="U33" s="37"/>
      <c r="V33" s="33"/>
      <c r="W33" s="33"/>
    </row>
    <row r="34" spans="1:23" ht="13.2" x14ac:dyDescent="0.25">
      <c r="A34" s="43"/>
      <c r="B34" s="140"/>
      <c r="C34" s="141"/>
      <c r="D34" s="64"/>
      <c r="E34" s="158"/>
      <c r="F34" s="160"/>
      <c r="H34" s="33"/>
      <c r="I34" s="33"/>
      <c r="J34" s="33"/>
      <c r="K34" s="33"/>
      <c r="L34" s="25"/>
      <c r="M34" s="33"/>
      <c r="N34" s="33"/>
      <c r="O34" s="33"/>
      <c r="P34" s="33"/>
      <c r="Q34" s="33"/>
      <c r="R34" s="37"/>
      <c r="S34" s="37"/>
      <c r="T34" s="37"/>
      <c r="U34" s="33"/>
      <c r="V34" s="33"/>
      <c r="W34" s="33"/>
    </row>
    <row r="35" spans="1:23" ht="13.2" x14ac:dyDescent="0.25">
      <c r="A35" s="43"/>
      <c r="B35" s="140"/>
      <c r="C35" s="141"/>
      <c r="D35" s="64"/>
      <c r="E35" s="159"/>
      <c r="F35" s="159"/>
      <c r="H35" s="33"/>
      <c r="I35" s="33"/>
      <c r="J35" s="33"/>
      <c r="K35" s="33"/>
      <c r="L35" s="25"/>
      <c r="M35" s="33"/>
      <c r="N35" s="33"/>
      <c r="O35" s="33"/>
      <c r="P35" s="33"/>
      <c r="Q35" s="37"/>
      <c r="R35" s="37"/>
      <c r="S35" s="37"/>
      <c r="T35" s="37"/>
      <c r="U35" s="37"/>
      <c r="V35" s="33"/>
      <c r="W35" s="33"/>
    </row>
    <row r="36" spans="1:23" ht="13.2" x14ac:dyDescent="0.25">
      <c r="A36" s="43"/>
      <c r="B36" s="143"/>
      <c r="C36" s="64"/>
      <c r="D36" s="64"/>
      <c r="E36" s="158"/>
      <c r="F36" s="160"/>
      <c r="H36" s="33"/>
      <c r="I36" s="33"/>
      <c r="J36" s="33"/>
      <c r="K36" s="43"/>
      <c r="L36" s="25"/>
      <c r="M36" s="33"/>
      <c r="N36" s="33"/>
      <c r="O36" s="33"/>
      <c r="P36" s="33"/>
      <c r="Q36" s="37"/>
      <c r="R36" s="37"/>
      <c r="S36" s="37"/>
      <c r="T36" s="37"/>
      <c r="U36" s="37"/>
      <c r="V36" s="33"/>
      <c r="W36" s="33"/>
    </row>
    <row r="37" spans="1:23" ht="13.2" x14ac:dyDescent="0.25">
      <c r="A37" s="43"/>
      <c r="B37" s="143"/>
      <c r="C37" s="64"/>
      <c r="D37" s="64"/>
      <c r="E37" s="158"/>
      <c r="F37" s="160"/>
      <c r="H37" s="33"/>
      <c r="I37" s="33"/>
      <c r="J37" s="33"/>
      <c r="K37" s="33"/>
      <c r="L37" s="25"/>
      <c r="M37" s="33"/>
      <c r="N37" s="33"/>
      <c r="O37" s="33"/>
      <c r="P37" s="33"/>
      <c r="Q37" s="33"/>
      <c r="R37" s="37"/>
      <c r="S37" s="37"/>
      <c r="T37" s="37"/>
      <c r="U37" s="37"/>
      <c r="V37" s="33"/>
      <c r="W37" s="33"/>
    </row>
    <row r="38" spans="1:23" ht="13.2" x14ac:dyDescent="0.25">
      <c r="A38" s="43"/>
      <c r="B38" s="143"/>
      <c r="C38" s="64"/>
      <c r="D38" s="64"/>
      <c r="E38" s="158"/>
      <c r="F38" s="160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7"/>
      <c r="S38" s="37"/>
      <c r="T38" s="37"/>
      <c r="U38" s="37"/>
      <c r="V38" s="37"/>
      <c r="W38" s="33"/>
    </row>
    <row r="39" spans="1:23" ht="13.2" x14ac:dyDescent="0.25">
      <c r="A39" s="43"/>
      <c r="B39" s="63"/>
      <c r="C39" s="64"/>
      <c r="D39" s="64"/>
      <c r="E39" s="43"/>
      <c r="F39" s="159"/>
      <c r="H39" s="43"/>
      <c r="I39" s="33"/>
      <c r="J39" s="33"/>
      <c r="K39" s="33"/>
      <c r="L39" s="33"/>
      <c r="M39" s="33"/>
      <c r="N39" s="33"/>
      <c r="O39" s="33"/>
      <c r="P39" s="33"/>
      <c r="Q39" s="37"/>
      <c r="R39" s="37"/>
      <c r="S39" s="37"/>
      <c r="T39" s="37"/>
      <c r="U39" s="37"/>
      <c r="V39" s="33"/>
      <c r="W39" s="33"/>
    </row>
    <row r="40" spans="1:23" ht="13.2" x14ac:dyDescent="0.25">
      <c r="A40" s="43"/>
      <c r="B40" s="63"/>
      <c r="C40" s="64"/>
      <c r="D40" s="64"/>
      <c r="E40" s="43"/>
      <c r="F40" s="159"/>
      <c r="H40" s="33"/>
      <c r="I40" s="33"/>
      <c r="J40" s="33"/>
      <c r="K40" s="33"/>
      <c r="L40" s="33"/>
      <c r="M40" s="33"/>
      <c r="N40" s="33"/>
      <c r="O40" s="37"/>
      <c r="P40" s="33"/>
      <c r="Q40" s="33"/>
      <c r="R40" s="33"/>
      <c r="S40" s="33"/>
      <c r="T40" s="33"/>
      <c r="U40" s="33"/>
      <c r="V40" s="33"/>
      <c r="W40" s="33"/>
    </row>
    <row r="41" spans="1:23" ht="13.2" x14ac:dyDescent="0.25">
      <c r="A41" s="43"/>
      <c r="B41" s="63"/>
      <c r="C41" s="64"/>
      <c r="D41" s="64"/>
      <c r="E41" s="43"/>
      <c r="F41" s="159"/>
      <c r="H41" s="4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 ht="13.2" x14ac:dyDescent="0.25">
      <c r="A42" s="43"/>
      <c r="B42" s="63"/>
      <c r="C42" s="64"/>
      <c r="D42" s="64"/>
      <c r="E42" s="43"/>
      <c r="F42" s="159"/>
      <c r="H42" s="33"/>
      <c r="I42" s="33"/>
      <c r="J42" s="33"/>
      <c r="K42" s="33"/>
      <c r="L42" s="33"/>
      <c r="M42" s="33"/>
      <c r="N42" s="33"/>
      <c r="O42" s="37"/>
      <c r="P42" s="33"/>
      <c r="Q42" s="33"/>
      <c r="R42" s="33"/>
      <c r="S42" s="33"/>
      <c r="T42" s="33"/>
      <c r="U42" s="33"/>
      <c r="V42" s="33"/>
      <c r="W42" s="33"/>
    </row>
    <row r="43" spans="1:23" ht="13.2" x14ac:dyDescent="0.25">
      <c r="A43" s="43"/>
      <c r="B43" s="63"/>
      <c r="C43" s="64"/>
      <c r="D43" s="64"/>
      <c r="E43" s="43"/>
      <c r="F43" s="159"/>
      <c r="H43" s="4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ht="13.2" x14ac:dyDescent="0.25">
      <c r="A44" s="43"/>
      <c r="B44" s="63"/>
      <c r="C44" s="64"/>
      <c r="D44" s="64"/>
      <c r="E44" s="43"/>
      <c r="F44" s="159"/>
      <c r="H44" s="4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 ht="13.2" x14ac:dyDescent="0.25">
      <c r="A45" s="43"/>
      <c r="B45" s="63"/>
      <c r="C45" s="64"/>
      <c r="D45" s="64"/>
      <c r="E45" s="43"/>
      <c r="F45" s="159"/>
      <c r="H45" s="43"/>
      <c r="I45" s="33"/>
      <c r="J45" s="33"/>
      <c r="K45" s="33"/>
      <c r="L45" s="33"/>
      <c r="M45" s="33"/>
      <c r="N45" s="33"/>
      <c r="O45" s="37"/>
      <c r="P45" s="33"/>
      <c r="Q45" s="33"/>
      <c r="R45" s="33"/>
      <c r="S45" s="33"/>
      <c r="T45" s="33"/>
      <c r="U45" s="33"/>
      <c r="V45" s="33"/>
      <c r="W45" s="33"/>
    </row>
    <row r="46" spans="1:23" ht="13.2" x14ac:dyDescent="0.25">
      <c r="A46" s="43"/>
      <c r="B46" s="63"/>
      <c r="C46" s="64"/>
      <c r="D46" s="64"/>
      <c r="E46" s="43"/>
      <c r="F46" s="159"/>
      <c r="H46" s="43"/>
      <c r="I46" s="33"/>
      <c r="J46" s="33"/>
      <c r="K46" s="33"/>
      <c r="L46" s="33"/>
      <c r="M46" s="33"/>
      <c r="N46" s="33"/>
      <c r="O46" s="37"/>
      <c r="P46" s="33"/>
      <c r="Q46" s="33"/>
      <c r="R46" s="33"/>
      <c r="S46" s="33"/>
      <c r="T46" s="33"/>
      <c r="U46" s="33"/>
      <c r="V46" s="33"/>
      <c r="W46" s="33"/>
    </row>
    <row r="47" spans="1:23" ht="13.2" x14ac:dyDescent="0.25">
      <c r="A47" s="43"/>
      <c r="B47" s="63"/>
      <c r="C47" s="64"/>
      <c r="D47" s="64"/>
      <c r="E47" s="43"/>
      <c r="F47" s="159"/>
      <c r="H47" s="33"/>
      <c r="I47" s="33"/>
      <c r="J47" s="33"/>
      <c r="K47" s="33"/>
      <c r="L47" s="33"/>
      <c r="M47" s="33"/>
      <c r="N47" s="33"/>
      <c r="O47" s="37"/>
      <c r="P47" s="33"/>
      <c r="Q47" s="33"/>
      <c r="R47" s="33"/>
      <c r="S47" s="33"/>
      <c r="T47" s="33"/>
      <c r="U47" s="33"/>
      <c r="V47" s="33"/>
      <c r="W47" s="33"/>
    </row>
    <row r="48" spans="1:23" ht="13.2" x14ac:dyDescent="0.25">
      <c r="A48" s="124"/>
      <c r="B48" s="65"/>
      <c r="C48" s="66"/>
      <c r="D48" s="66"/>
      <c r="E48" s="20"/>
      <c r="F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3.2" x14ac:dyDescent="0.25">
      <c r="A49" s="124"/>
      <c r="B49" s="65"/>
      <c r="C49" s="66"/>
      <c r="D49" s="66"/>
      <c r="E49" s="20"/>
      <c r="F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3.2" x14ac:dyDescent="0.25">
      <c r="A50" s="124"/>
      <c r="B50" s="65"/>
      <c r="C50" s="66"/>
      <c r="D50" s="66"/>
      <c r="E50" s="20"/>
      <c r="F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3.2" x14ac:dyDescent="0.25">
      <c r="A51" s="124"/>
      <c r="B51" s="65"/>
      <c r="C51" s="66"/>
      <c r="D51" s="66"/>
      <c r="E51" s="20"/>
      <c r="F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3.2" x14ac:dyDescent="0.25">
      <c r="A52" s="124"/>
      <c r="B52" s="65"/>
      <c r="C52" s="66"/>
      <c r="D52" s="66"/>
      <c r="E52" s="20"/>
      <c r="F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3.2" x14ac:dyDescent="0.25">
      <c r="A53" s="124"/>
      <c r="B53" s="65"/>
      <c r="C53" s="66"/>
      <c r="D53" s="66"/>
      <c r="E53" s="20"/>
      <c r="F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3.2" x14ac:dyDescent="0.25">
      <c r="A54" s="124"/>
      <c r="B54" s="65"/>
      <c r="C54" s="66"/>
      <c r="D54" s="66"/>
      <c r="E54" s="20"/>
      <c r="F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13.2" x14ac:dyDescent="0.25">
      <c r="A55" s="124"/>
      <c r="B55" s="65"/>
      <c r="C55" s="66"/>
      <c r="D55" s="66"/>
      <c r="E55" s="20"/>
      <c r="F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13.2" x14ac:dyDescent="0.25">
      <c r="A56" s="124"/>
      <c r="B56" s="65"/>
      <c r="C56" s="66"/>
      <c r="D56" s="66"/>
      <c r="E56" s="20"/>
      <c r="F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13.2" x14ac:dyDescent="0.25">
      <c r="A57" s="124"/>
      <c r="B57" s="65"/>
      <c r="C57" s="66"/>
      <c r="D57" s="66"/>
      <c r="E57" s="20"/>
      <c r="F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3.2" x14ac:dyDescent="0.25">
      <c r="A58" s="124"/>
      <c r="B58" s="65"/>
      <c r="C58" s="66"/>
      <c r="D58" s="66"/>
      <c r="E58" s="20"/>
      <c r="F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13.2" x14ac:dyDescent="0.25">
      <c r="A59" s="124"/>
      <c r="B59" s="65"/>
      <c r="C59" s="66"/>
      <c r="D59" s="66"/>
      <c r="E59" s="20"/>
      <c r="F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13.2" x14ac:dyDescent="0.25">
      <c r="A60" s="124"/>
      <c r="B60" s="65"/>
      <c r="C60" s="66"/>
      <c r="D60" s="66"/>
      <c r="E60" s="20"/>
      <c r="F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3.2" x14ac:dyDescent="0.25">
      <c r="A61" s="124"/>
      <c r="B61" s="65"/>
      <c r="C61" s="66"/>
      <c r="D61" s="66"/>
      <c r="E61" s="20"/>
      <c r="F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3.2" x14ac:dyDescent="0.25">
      <c r="A62" s="124"/>
      <c r="B62" s="65"/>
      <c r="C62" s="66"/>
      <c r="D62" s="66"/>
      <c r="E62" s="20"/>
      <c r="F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13.2" x14ac:dyDescent="0.25">
      <c r="A63" s="124"/>
      <c r="B63" s="65"/>
      <c r="C63" s="66"/>
      <c r="D63" s="66"/>
      <c r="E63" s="20"/>
      <c r="F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13.2" x14ac:dyDescent="0.25">
      <c r="A64" s="124"/>
      <c r="B64" s="65"/>
      <c r="C64" s="66"/>
      <c r="D64" s="66"/>
      <c r="E64" s="20"/>
      <c r="F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13.2" x14ac:dyDescent="0.25">
      <c r="A65" s="124"/>
      <c r="B65" s="65"/>
      <c r="C65" s="66"/>
      <c r="D65" s="66"/>
      <c r="E65" s="20"/>
      <c r="F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13.2" x14ac:dyDescent="0.25">
      <c r="A66" s="124"/>
      <c r="B66" s="65"/>
      <c r="C66" s="66"/>
      <c r="D66" s="66"/>
      <c r="E66" s="20"/>
      <c r="F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13.2" x14ac:dyDescent="0.25">
      <c r="A67" s="124"/>
      <c r="B67" s="65"/>
      <c r="C67" s="66"/>
      <c r="D67" s="66"/>
      <c r="E67" s="20"/>
      <c r="F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13.2" x14ac:dyDescent="0.25">
      <c r="A68" s="124"/>
      <c r="B68" s="65"/>
      <c r="C68" s="66"/>
      <c r="D68" s="66"/>
      <c r="E68" s="20"/>
      <c r="F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13.2" x14ac:dyDescent="0.25">
      <c r="A69" s="124"/>
      <c r="B69" s="65"/>
      <c r="C69" s="66"/>
      <c r="D69" s="66"/>
      <c r="E69" s="20"/>
      <c r="F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13.2" x14ac:dyDescent="0.25">
      <c r="A70" s="124"/>
      <c r="B70" s="65"/>
      <c r="C70" s="66"/>
      <c r="D70" s="66"/>
      <c r="E70" s="20"/>
      <c r="F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13.2" x14ac:dyDescent="0.25">
      <c r="A71" s="124"/>
      <c r="B71" s="65"/>
      <c r="C71" s="66"/>
      <c r="D71" s="66"/>
      <c r="E71" s="20"/>
      <c r="F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13.2" x14ac:dyDescent="0.25">
      <c r="A72" s="124"/>
      <c r="B72" s="65"/>
      <c r="C72" s="66"/>
      <c r="D72" s="66"/>
      <c r="E72" s="20"/>
      <c r="F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13.2" x14ac:dyDescent="0.25">
      <c r="A73" s="124"/>
      <c r="B73" s="65"/>
      <c r="C73" s="66"/>
      <c r="D73" s="66"/>
      <c r="E73" s="20"/>
      <c r="F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13.2" x14ac:dyDescent="0.25">
      <c r="A74" s="124"/>
      <c r="B74" s="65"/>
      <c r="C74" s="66"/>
      <c r="D74" s="66"/>
      <c r="E74" s="20"/>
      <c r="F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3.2" x14ac:dyDescent="0.25">
      <c r="A75" s="124"/>
      <c r="B75" s="65"/>
      <c r="C75" s="66"/>
      <c r="D75" s="66"/>
      <c r="E75" s="20"/>
      <c r="F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13.2" x14ac:dyDescent="0.25">
      <c r="A76" s="124"/>
      <c r="B76" s="65"/>
      <c r="C76" s="66"/>
      <c r="D76" s="66"/>
      <c r="E76" s="20"/>
      <c r="F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13.2" x14ac:dyDescent="0.25">
      <c r="A77" s="124"/>
      <c r="B77" s="65"/>
      <c r="C77" s="66"/>
      <c r="D77" s="66"/>
      <c r="E77" s="20"/>
      <c r="F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13.2" x14ac:dyDescent="0.25">
      <c r="A78" s="124"/>
      <c r="B78" s="65"/>
      <c r="C78" s="66"/>
      <c r="D78" s="66"/>
      <c r="E78" s="20"/>
      <c r="F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13.2" x14ac:dyDescent="0.25">
      <c r="A79" s="124"/>
      <c r="B79" s="65"/>
      <c r="C79" s="66"/>
      <c r="D79" s="66"/>
      <c r="E79" s="20"/>
      <c r="F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13.2" x14ac:dyDescent="0.25">
      <c r="A80" s="124"/>
      <c r="B80" s="65"/>
      <c r="C80" s="66"/>
      <c r="D80" s="66"/>
      <c r="E80" s="20"/>
      <c r="F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3.2" x14ac:dyDescent="0.25">
      <c r="A81" s="124"/>
      <c r="B81" s="65"/>
      <c r="C81" s="66"/>
      <c r="D81" s="66"/>
      <c r="E81" s="20"/>
      <c r="F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3.2" x14ac:dyDescent="0.25">
      <c r="A82" s="124"/>
      <c r="B82" s="65"/>
      <c r="C82" s="66"/>
      <c r="D82" s="66"/>
      <c r="E82" s="20"/>
      <c r="F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13.2" x14ac:dyDescent="0.25">
      <c r="A83" s="124"/>
      <c r="B83" s="65"/>
      <c r="C83" s="66"/>
      <c r="D83" s="66"/>
      <c r="E83" s="20"/>
      <c r="F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13.2" x14ac:dyDescent="0.25">
      <c r="A84" s="124"/>
      <c r="B84" s="65"/>
      <c r="C84" s="66"/>
      <c r="D84" s="66"/>
      <c r="E84" s="20"/>
      <c r="F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13.2" x14ac:dyDescent="0.25">
      <c r="A85" s="124"/>
      <c r="B85" s="65"/>
      <c r="C85" s="66"/>
      <c r="D85" s="66"/>
      <c r="E85" s="20"/>
      <c r="F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13.2" x14ac:dyDescent="0.25">
      <c r="A86" s="124"/>
      <c r="B86" s="65"/>
      <c r="C86" s="66"/>
      <c r="D86" s="66"/>
      <c r="E86" s="20"/>
      <c r="F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13.2" x14ac:dyDescent="0.25">
      <c r="A87" s="124"/>
      <c r="B87" s="65"/>
      <c r="C87" s="66"/>
      <c r="D87" s="66"/>
      <c r="E87" s="20"/>
      <c r="F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13.2" x14ac:dyDescent="0.25">
      <c r="A88" s="124"/>
      <c r="B88" s="65"/>
      <c r="C88" s="66"/>
      <c r="D88" s="66"/>
      <c r="E88" s="20"/>
      <c r="F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13.2" x14ac:dyDescent="0.25">
      <c r="A89" s="124"/>
      <c r="B89" s="65"/>
      <c r="C89" s="66"/>
      <c r="D89" s="66"/>
      <c r="E89" s="20"/>
      <c r="F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13.2" x14ac:dyDescent="0.25">
      <c r="A90" s="124"/>
      <c r="B90" s="65"/>
      <c r="C90" s="66"/>
      <c r="D90" s="66"/>
      <c r="E90" s="20"/>
      <c r="F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13.2" x14ac:dyDescent="0.25">
      <c r="A91" s="124"/>
      <c r="B91" s="65"/>
      <c r="C91" s="66"/>
      <c r="D91" s="66"/>
      <c r="E91" s="20"/>
      <c r="F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13.2" x14ac:dyDescent="0.25">
      <c r="A92" s="124"/>
      <c r="B92" s="65"/>
      <c r="C92" s="66"/>
      <c r="D92" s="66"/>
      <c r="E92" s="20"/>
      <c r="F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13.2" x14ac:dyDescent="0.25">
      <c r="A93" s="124"/>
      <c r="B93" s="65"/>
      <c r="C93" s="66"/>
      <c r="D93" s="66"/>
      <c r="E93" s="20"/>
      <c r="F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13.2" x14ac:dyDescent="0.25">
      <c r="A94" s="124"/>
      <c r="B94" s="65"/>
      <c r="C94" s="66"/>
      <c r="D94" s="66"/>
      <c r="E94" s="20"/>
      <c r="F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13.2" x14ac:dyDescent="0.25">
      <c r="A95" s="124"/>
      <c r="B95" s="65"/>
      <c r="C95" s="66"/>
      <c r="D95" s="66"/>
      <c r="E95" s="20"/>
      <c r="F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13.2" x14ac:dyDescent="0.25">
      <c r="A96" s="124"/>
      <c r="B96" s="65"/>
      <c r="C96" s="66"/>
      <c r="D96" s="66"/>
      <c r="E96" s="20"/>
      <c r="F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13.2" x14ac:dyDescent="0.25">
      <c r="A97" s="124"/>
      <c r="B97" s="65"/>
      <c r="C97" s="66"/>
      <c r="D97" s="66"/>
      <c r="E97" s="20"/>
      <c r="F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13.2" x14ac:dyDescent="0.25">
      <c r="A98" s="124"/>
      <c r="B98" s="65"/>
      <c r="C98" s="66"/>
      <c r="D98" s="66"/>
      <c r="E98" s="20"/>
      <c r="F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13.2" x14ac:dyDescent="0.25">
      <c r="A99" s="124"/>
      <c r="B99" s="65"/>
      <c r="C99" s="66"/>
      <c r="D99" s="66"/>
      <c r="E99" s="20"/>
      <c r="F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13.2" x14ac:dyDescent="0.25">
      <c r="A100" s="124"/>
      <c r="B100" s="65"/>
      <c r="C100" s="66"/>
      <c r="D100" s="66"/>
      <c r="E100" s="20"/>
      <c r="F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13.2" x14ac:dyDescent="0.25">
      <c r="A101" s="124"/>
      <c r="B101" s="65"/>
      <c r="C101" s="66"/>
      <c r="D101" s="66"/>
      <c r="E101" s="20"/>
      <c r="F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13.2" x14ac:dyDescent="0.25">
      <c r="A102" s="124"/>
      <c r="B102" s="65"/>
      <c r="C102" s="66"/>
      <c r="D102" s="66"/>
      <c r="E102" s="20"/>
      <c r="F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13.2" x14ac:dyDescent="0.25">
      <c r="A103" s="124"/>
      <c r="B103" s="65"/>
      <c r="C103" s="66"/>
      <c r="D103" s="66"/>
      <c r="E103" s="20"/>
      <c r="F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13.2" x14ac:dyDescent="0.25">
      <c r="A104" s="124"/>
      <c r="B104" s="65"/>
      <c r="C104" s="66"/>
      <c r="D104" s="66"/>
      <c r="E104" s="20"/>
      <c r="F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13.2" x14ac:dyDescent="0.25">
      <c r="A105" s="124"/>
      <c r="B105" s="65"/>
      <c r="C105" s="66"/>
      <c r="D105" s="66"/>
      <c r="E105" s="20"/>
      <c r="F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13.2" x14ac:dyDescent="0.25">
      <c r="A106" s="124"/>
      <c r="B106" s="65"/>
      <c r="C106" s="66"/>
      <c r="D106" s="66"/>
      <c r="E106" s="20"/>
      <c r="F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13.2" x14ac:dyDescent="0.25">
      <c r="A107" s="124"/>
      <c r="B107" s="65"/>
      <c r="C107" s="66"/>
      <c r="D107" s="66"/>
      <c r="E107" s="20"/>
      <c r="F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13.2" x14ac:dyDescent="0.25">
      <c r="A108" s="124"/>
      <c r="B108" s="65"/>
      <c r="C108" s="66"/>
      <c r="D108" s="66"/>
      <c r="E108" s="20"/>
      <c r="F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13.2" x14ac:dyDescent="0.25">
      <c r="A109" s="124"/>
      <c r="B109" s="65"/>
      <c r="C109" s="66"/>
      <c r="D109" s="66"/>
      <c r="E109" s="20"/>
      <c r="F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13.2" x14ac:dyDescent="0.25">
      <c r="A110" s="124"/>
      <c r="B110" s="65"/>
      <c r="C110" s="66"/>
      <c r="D110" s="66"/>
      <c r="E110" s="20"/>
      <c r="F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13.2" x14ac:dyDescent="0.25">
      <c r="A111" s="124"/>
      <c r="B111" s="65"/>
      <c r="C111" s="66"/>
      <c r="D111" s="66"/>
      <c r="E111" s="20"/>
      <c r="F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13.2" x14ac:dyDescent="0.25">
      <c r="A112" s="124"/>
      <c r="B112" s="65"/>
      <c r="C112" s="66"/>
      <c r="D112" s="66"/>
      <c r="E112" s="20"/>
      <c r="F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13.2" x14ac:dyDescent="0.25">
      <c r="A113" s="124"/>
      <c r="B113" s="65"/>
      <c r="C113" s="66"/>
      <c r="D113" s="66"/>
      <c r="E113" s="20"/>
      <c r="F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13.2" x14ac:dyDescent="0.25">
      <c r="A114" s="124"/>
      <c r="B114" s="65"/>
      <c r="C114" s="66"/>
      <c r="D114" s="66"/>
      <c r="E114" s="20"/>
      <c r="F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13.2" x14ac:dyDescent="0.25">
      <c r="A115" s="124"/>
      <c r="B115" s="65"/>
      <c r="C115" s="66"/>
      <c r="D115" s="66"/>
      <c r="E115" s="20"/>
      <c r="F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13.2" x14ac:dyDescent="0.25">
      <c r="A116" s="124"/>
      <c r="B116" s="65"/>
      <c r="C116" s="66"/>
      <c r="D116" s="66"/>
      <c r="E116" s="20"/>
      <c r="F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13.2" x14ac:dyDescent="0.25">
      <c r="A117" s="124"/>
      <c r="B117" s="65"/>
      <c r="C117" s="66"/>
      <c r="D117" s="66"/>
      <c r="E117" s="20"/>
      <c r="F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13.2" x14ac:dyDescent="0.25">
      <c r="A118" s="124"/>
      <c r="B118" s="65"/>
      <c r="C118" s="66"/>
      <c r="D118" s="66"/>
      <c r="E118" s="20"/>
      <c r="F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13.2" x14ac:dyDescent="0.25">
      <c r="A119" s="124"/>
      <c r="B119" s="65"/>
      <c r="C119" s="66"/>
      <c r="D119" s="66"/>
      <c r="E119" s="20"/>
      <c r="F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13.2" x14ac:dyDescent="0.25">
      <c r="A120" s="124"/>
      <c r="B120" s="65"/>
      <c r="C120" s="66"/>
      <c r="D120" s="66"/>
      <c r="E120" s="20"/>
      <c r="F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13.2" x14ac:dyDescent="0.25">
      <c r="A121" s="124"/>
      <c r="B121" s="65"/>
      <c r="C121" s="66"/>
      <c r="D121" s="66"/>
      <c r="E121" s="20"/>
      <c r="F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13.2" x14ac:dyDescent="0.25">
      <c r="A122" s="124"/>
      <c r="B122" s="65"/>
      <c r="C122" s="66"/>
      <c r="D122" s="66"/>
      <c r="E122" s="20"/>
      <c r="F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13.2" x14ac:dyDescent="0.25">
      <c r="A123" s="124"/>
      <c r="B123" s="65"/>
      <c r="C123" s="66"/>
      <c r="D123" s="66"/>
      <c r="E123" s="20"/>
      <c r="F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13.2" x14ac:dyDescent="0.25">
      <c r="A124" s="124"/>
      <c r="B124" s="65"/>
      <c r="C124" s="66"/>
      <c r="D124" s="66"/>
      <c r="E124" s="20"/>
      <c r="F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13.2" x14ac:dyDescent="0.25">
      <c r="A125" s="124"/>
      <c r="B125" s="65"/>
      <c r="C125" s="66"/>
      <c r="D125" s="66"/>
      <c r="E125" s="20"/>
      <c r="F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13.2" x14ac:dyDescent="0.25">
      <c r="A126" s="124"/>
      <c r="B126" s="65"/>
      <c r="C126" s="66"/>
      <c r="D126" s="66"/>
      <c r="E126" s="20"/>
      <c r="F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13.2" x14ac:dyDescent="0.25">
      <c r="A127" s="124"/>
      <c r="B127" s="65"/>
      <c r="C127" s="66"/>
      <c r="D127" s="66"/>
      <c r="E127" s="20"/>
      <c r="F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13.2" x14ac:dyDescent="0.25">
      <c r="A128" s="124"/>
      <c r="B128" s="65"/>
      <c r="C128" s="66"/>
      <c r="D128" s="66"/>
      <c r="E128" s="20"/>
      <c r="F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13.2" x14ac:dyDescent="0.25">
      <c r="A129" s="124"/>
      <c r="B129" s="65"/>
      <c r="C129" s="66"/>
      <c r="D129" s="66"/>
      <c r="E129" s="20"/>
      <c r="F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13.2" x14ac:dyDescent="0.25">
      <c r="A130" s="124"/>
      <c r="B130" s="65"/>
      <c r="C130" s="66"/>
      <c r="D130" s="66"/>
      <c r="E130" s="20"/>
      <c r="F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13.2" x14ac:dyDescent="0.25">
      <c r="A131" s="124"/>
      <c r="B131" s="65"/>
      <c r="C131" s="66"/>
      <c r="D131" s="66"/>
      <c r="E131" s="20"/>
      <c r="F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13.2" x14ac:dyDescent="0.25">
      <c r="A132" s="124"/>
      <c r="B132" s="65"/>
      <c r="C132" s="66"/>
      <c r="D132" s="66"/>
      <c r="E132" s="20"/>
      <c r="F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13.2" x14ac:dyDescent="0.25">
      <c r="A133" s="124"/>
      <c r="B133" s="65"/>
      <c r="C133" s="66"/>
      <c r="D133" s="66"/>
      <c r="E133" s="20"/>
      <c r="F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13.2" x14ac:dyDescent="0.25">
      <c r="A134" s="124"/>
      <c r="B134" s="65"/>
      <c r="C134" s="66"/>
      <c r="D134" s="66"/>
      <c r="E134" s="20"/>
      <c r="F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13.2" x14ac:dyDescent="0.25">
      <c r="A135" s="124"/>
      <c r="B135" s="65"/>
      <c r="C135" s="66"/>
      <c r="D135" s="66"/>
      <c r="E135" s="20"/>
      <c r="F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13.2" x14ac:dyDescent="0.25">
      <c r="A136" s="124"/>
      <c r="B136" s="65"/>
      <c r="C136" s="66"/>
      <c r="D136" s="66"/>
      <c r="E136" s="20"/>
      <c r="F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13.2" x14ac:dyDescent="0.25">
      <c r="A137" s="124"/>
      <c r="B137" s="65"/>
      <c r="C137" s="66"/>
      <c r="D137" s="66"/>
      <c r="E137" s="20"/>
      <c r="F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13.2" x14ac:dyDescent="0.25">
      <c r="A138" s="124"/>
      <c r="B138" s="65"/>
      <c r="C138" s="66"/>
      <c r="D138" s="66"/>
      <c r="E138" s="20"/>
      <c r="F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13.2" x14ac:dyDescent="0.25">
      <c r="A139" s="124"/>
      <c r="B139" s="65"/>
      <c r="C139" s="66"/>
      <c r="D139" s="66"/>
      <c r="E139" s="20"/>
      <c r="F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13.2" x14ac:dyDescent="0.25">
      <c r="A140" s="124"/>
      <c r="B140" s="65"/>
      <c r="C140" s="66"/>
      <c r="D140" s="66"/>
      <c r="E140" s="20"/>
      <c r="F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13.2" x14ac:dyDescent="0.25">
      <c r="A141" s="124"/>
      <c r="B141" s="65"/>
      <c r="C141" s="66"/>
      <c r="D141" s="66"/>
      <c r="E141" s="20"/>
      <c r="F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13.2" x14ac:dyDescent="0.25">
      <c r="A142" s="124"/>
      <c r="B142" s="65"/>
      <c r="C142" s="66"/>
      <c r="D142" s="66"/>
      <c r="E142" s="20"/>
      <c r="F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13.2" x14ac:dyDescent="0.25">
      <c r="A143" s="124"/>
      <c r="B143" s="65"/>
      <c r="C143" s="66"/>
      <c r="D143" s="66"/>
      <c r="E143" s="20"/>
      <c r="F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13.2" x14ac:dyDescent="0.25">
      <c r="A144" s="124"/>
      <c r="B144" s="65"/>
      <c r="C144" s="66"/>
      <c r="D144" s="66"/>
      <c r="E144" s="20"/>
      <c r="F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13.2" x14ac:dyDescent="0.25">
      <c r="A145" s="124"/>
      <c r="B145" s="65"/>
      <c r="C145" s="66"/>
      <c r="D145" s="66"/>
      <c r="E145" s="20"/>
      <c r="F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13.2" x14ac:dyDescent="0.25">
      <c r="A146" s="124"/>
      <c r="B146" s="65"/>
      <c r="C146" s="66"/>
      <c r="D146" s="66"/>
      <c r="E146" s="20"/>
      <c r="F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13.2" x14ac:dyDescent="0.25">
      <c r="A147" s="124"/>
      <c r="B147" s="65"/>
      <c r="C147" s="66"/>
      <c r="D147" s="66"/>
      <c r="E147" s="20"/>
      <c r="F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13.2" x14ac:dyDescent="0.25">
      <c r="A148" s="124"/>
      <c r="B148" s="65"/>
      <c r="C148" s="66"/>
      <c r="D148" s="66"/>
      <c r="E148" s="20"/>
      <c r="F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13.2" x14ac:dyDescent="0.25">
      <c r="A149" s="124"/>
      <c r="B149" s="65"/>
      <c r="C149" s="66"/>
      <c r="D149" s="66"/>
      <c r="E149" s="20"/>
      <c r="F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13.2" x14ac:dyDescent="0.25">
      <c r="A150" s="124"/>
      <c r="B150" s="65"/>
      <c r="C150" s="66"/>
      <c r="D150" s="66"/>
      <c r="E150" s="20"/>
      <c r="F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13.2" x14ac:dyDescent="0.25">
      <c r="A151" s="124"/>
      <c r="B151" s="65"/>
      <c r="C151" s="66"/>
      <c r="D151" s="66"/>
      <c r="E151" s="20"/>
      <c r="F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13.2" x14ac:dyDescent="0.25">
      <c r="A152" s="124"/>
      <c r="B152" s="65"/>
      <c r="C152" s="66"/>
      <c r="D152" s="66"/>
      <c r="E152" s="20"/>
      <c r="F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13.2" x14ac:dyDescent="0.25">
      <c r="A153" s="124"/>
      <c r="B153" s="65"/>
      <c r="C153" s="66"/>
      <c r="D153" s="66"/>
      <c r="E153" s="20"/>
      <c r="F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13.2" x14ac:dyDescent="0.25">
      <c r="A154" s="124"/>
      <c r="B154" s="65"/>
      <c r="C154" s="66"/>
      <c r="D154" s="66"/>
      <c r="E154" s="20"/>
      <c r="F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13.2" x14ac:dyDescent="0.25">
      <c r="A155" s="124"/>
      <c r="B155" s="65"/>
      <c r="C155" s="66"/>
      <c r="D155" s="66"/>
      <c r="E155" s="20"/>
      <c r="F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13.2" x14ac:dyDescent="0.25">
      <c r="A156" s="124"/>
      <c r="B156" s="65"/>
      <c r="C156" s="66"/>
      <c r="D156" s="66"/>
      <c r="E156" s="20"/>
      <c r="F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13.2" x14ac:dyDescent="0.25">
      <c r="A157" s="124"/>
      <c r="B157" s="65"/>
      <c r="C157" s="66"/>
      <c r="D157" s="66"/>
      <c r="E157" s="20"/>
      <c r="F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13.2" x14ac:dyDescent="0.25">
      <c r="A158" s="124"/>
      <c r="B158" s="65"/>
      <c r="C158" s="66"/>
      <c r="D158" s="66"/>
      <c r="E158" s="20"/>
      <c r="F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13.2" x14ac:dyDescent="0.25">
      <c r="A159" s="124"/>
      <c r="B159" s="65"/>
      <c r="C159" s="66"/>
      <c r="D159" s="66"/>
      <c r="E159" s="20"/>
      <c r="F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13.2" x14ac:dyDescent="0.25">
      <c r="A160" s="124"/>
      <c r="B160" s="65"/>
      <c r="C160" s="66"/>
      <c r="D160" s="66"/>
      <c r="E160" s="20"/>
      <c r="F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13.2" x14ac:dyDescent="0.25">
      <c r="A161" s="124"/>
      <c r="B161" s="65"/>
      <c r="C161" s="66"/>
      <c r="D161" s="66"/>
      <c r="E161" s="20"/>
      <c r="F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13.2" x14ac:dyDescent="0.25">
      <c r="A162" s="124"/>
      <c r="B162" s="65"/>
      <c r="C162" s="66"/>
      <c r="D162" s="66"/>
      <c r="E162" s="20"/>
      <c r="F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13.2" x14ac:dyDescent="0.25">
      <c r="A163" s="124"/>
      <c r="B163" s="65"/>
      <c r="C163" s="66"/>
      <c r="D163" s="66"/>
      <c r="E163" s="20"/>
      <c r="F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13.2" x14ac:dyDescent="0.25">
      <c r="A164" s="124"/>
      <c r="B164" s="65"/>
      <c r="C164" s="66"/>
      <c r="D164" s="66"/>
      <c r="E164" s="20"/>
      <c r="F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13.2" x14ac:dyDescent="0.25">
      <c r="A165" s="124"/>
      <c r="B165" s="65"/>
      <c r="C165" s="66"/>
      <c r="D165" s="66"/>
      <c r="E165" s="20"/>
      <c r="F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13.2" x14ac:dyDescent="0.25">
      <c r="A166" s="124"/>
      <c r="B166" s="65"/>
      <c r="C166" s="66"/>
      <c r="D166" s="66"/>
      <c r="E166" s="20"/>
      <c r="F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13.2" x14ac:dyDescent="0.25">
      <c r="A167" s="124"/>
      <c r="B167" s="65"/>
      <c r="C167" s="66"/>
      <c r="D167" s="66"/>
      <c r="E167" s="20"/>
      <c r="F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13.2" x14ac:dyDescent="0.25">
      <c r="A168" s="124"/>
      <c r="B168" s="65"/>
      <c r="C168" s="66"/>
      <c r="D168" s="66"/>
      <c r="E168" s="20"/>
      <c r="F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13.2" x14ac:dyDescent="0.25">
      <c r="A169" s="124"/>
      <c r="B169" s="65"/>
      <c r="C169" s="66"/>
      <c r="D169" s="66"/>
      <c r="E169" s="20"/>
      <c r="F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13.2" x14ac:dyDescent="0.25">
      <c r="A170" s="124"/>
      <c r="B170" s="65"/>
      <c r="C170" s="66"/>
      <c r="D170" s="66"/>
      <c r="E170" s="20"/>
      <c r="F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13.2" x14ac:dyDescent="0.25">
      <c r="A171" s="124"/>
      <c r="B171" s="65"/>
      <c r="C171" s="66"/>
      <c r="D171" s="66"/>
      <c r="E171" s="20"/>
      <c r="F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13.2" x14ac:dyDescent="0.25">
      <c r="A172" s="124"/>
      <c r="B172" s="65"/>
      <c r="C172" s="66"/>
      <c r="D172" s="66"/>
      <c r="E172" s="20"/>
      <c r="F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13.2" x14ac:dyDescent="0.25">
      <c r="A173" s="124"/>
      <c r="B173" s="65"/>
      <c r="C173" s="66"/>
      <c r="D173" s="66"/>
      <c r="E173" s="20"/>
      <c r="F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13.2" x14ac:dyDescent="0.25">
      <c r="A174" s="124"/>
      <c r="B174" s="65"/>
      <c r="C174" s="66"/>
      <c r="D174" s="66"/>
      <c r="E174" s="20"/>
      <c r="F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13.2" x14ac:dyDescent="0.25">
      <c r="A175" s="124"/>
      <c r="B175" s="65"/>
      <c r="C175" s="66"/>
      <c r="D175" s="66"/>
      <c r="E175" s="20"/>
      <c r="F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13.2" x14ac:dyDescent="0.25">
      <c r="A176" s="124"/>
      <c r="B176" s="65"/>
      <c r="C176" s="66"/>
      <c r="D176" s="66"/>
      <c r="E176" s="20"/>
      <c r="F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13.2" x14ac:dyDescent="0.25">
      <c r="A177" s="124"/>
      <c r="B177" s="65"/>
      <c r="C177" s="66"/>
      <c r="D177" s="66"/>
      <c r="E177" s="20"/>
      <c r="F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13.2" x14ac:dyDescent="0.25">
      <c r="A178" s="124"/>
      <c r="B178" s="65"/>
      <c r="C178" s="66"/>
      <c r="D178" s="66"/>
      <c r="E178" s="20"/>
      <c r="F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13.2" x14ac:dyDescent="0.25">
      <c r="A179" s="124"/>
      <c r="B179" s="65"/>
      <c r="C179" s="66"/>
      <c r="D179" s="66"/>
      <c r="E179" s="20"/>
      <c r="F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13.2" x14ac:dyDescent="0.25">
      <c r="A180" s="124"/>
      <c r="B180" s="65"/>
      <c r="C180" s="66"/>
      <c r="D180" s="66"/>
      <c r="E180" s="20"/>
      <c r="F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13.2" x14ac:dyDescent="0.25">
      <c r="A181" s="124"/>
      <c r="B181" s="65"/>
      <c r="C181" s="66"/>
      <c r="D181" s="66"/>
      <c r="E181" s="20"/>
      <c r="F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13.2" x14ac:dyDescent="0.25">
      <c r="A182" s="124"/>
      <c r="B182" s="65"/>
      <c r="C182" s="66"/>
      <c r="D182" s="66"/>
      <c r="E182" s="20"/>
      <c r="F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13.2" x14ac:dyDescent="0.25">
      <c r="A183" s="124"/>
      <c r="B183" s="65"/>
      <c r="C183" s="66"/>
      <c r="D183" s="66"/>
      <c r="E183" s="20"/>
      <c r="F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13.2" x14ac:dyDescent="0.25">
      <c r="A184" s="124"/>
      <c r="B184" s="65"/>
      <c r="C184" s="66"/>
      <c r="D184" s="66"/>
      <c r="E184" s="20"/>
      <c r="F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13.2" x14ac:dyDescent="0.25">
      <c r="A185" s="124"/>
      <c r="B185" s="65"/>
      <c r="C185" s="66"/>
      <c r="D185" s="66"/>
      <c r="E185" s="20"/>
      <c r="F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13.2" x14ac:dyDescent="0.25">
      <c r="A186" s="124"/>
      <c r="B186" s="65"/>
      <c r="C186" s="66"/>
      <c r="D186" s="66"/>
      <c r="E186" s="20"/>
      <c r="F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13.2" x14ac:dyDescent="0.25">
      <c r="A187" s="124"/>
      <c r="B187" s="65"/>
      <c r="C187" s="66"/>
      <c r="D187" s="66"/>
      <c r="E187" s="20"/>
      <c r="F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13.2" x14ac:dyDescent="0.25">
      <c r="A188" s="124"/>
      <c r="B188" s="65"/>
      <c r="C188" s="66"/>
      <c r="D188" s="66"/>
      <c r="E188" s="20"/>
      <c r="F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13.2" x14ac:dyDescent="0.25">
      <c r="A189" s="124"/>
      <c r="B189" s="65"/>
      <c r="C189" s="66"/>
      <c r="D189" s="66"/>
      <c r="E189" s="20"/>
      <c r="F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13.2" x14ac:dyDescent="0.25">
      <c r="A190" s="124"/>
      <c r="B190" s="65"/>
      <c r="C190" s="66"/>
      <c r="D190" s="66"/>
      <c r="E190" s="20"/>
      <c r="F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13.2" x14ac:dyDescent="0.25">
      <c r="A191" s="124"/>
      <c r="B191" s="65"/>
      <c r="C191" s="66"/>
      <c r="D191" s="66"/>
      <c r="E191" s="20"/>
      <c r="F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13.2" x14ac:dyDescent="0.25">
      <c r="A192" s="124"/>
      <c r="B192" s="65"/>
      <c r="C192" s="66"/>
      <c r="D192" s="66"/>
      <c r="E192" s="20"/>
      <c r="F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13.2" x14ac:dyDescent="0.25">
      <c r="A193" s="124"/>
      <c r="B193" s="65"/>
      <c r="C193" s="66"/>
      <c r="D193" s="66"/>
      <c r="E193" s="20"/>
      <c r="F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13.2" x14ac:dyDescent="0.25">
      <c r="A194" s="124"/>
      <c r="B194" s="65"/>
      <c r="C194" s="66"/>
      <c r="D194" s="66"/>
      <c r="E194" s="20"/>
      <c r="F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13.2" x14ac:dyDescent="0.25">
      <c r="A195" s="124"/>
      <c r="B195" s="65"/>
      <c r="C195" s="66"/>
      <c r="D195" s="66"/>
      <c r="E195" s="20"/>
      <c r="F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13.2" x14ac:dyDescent="0.25">
      <c r="A196" s="124"/>
      <c r="B196" s="65"/>
      <c r="C196" s="66"/>
      <c r="D196" s="66"/>
      <c r="E196" s="20"/>
      <c r="F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13.2" x14ac:dyDescent="0.25">
      <c r="A197" s="124"/>
      <c r="B197" s="65"/>
      <c r="C197" s="66"/>
      <c r="D197" s="66"/>
      <c r="E197" s="20"/>
      <c r="F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13.2" x14ac:dyDescent="0.25">
      <c r="A198" s="124"/>
      <c r="B198" s="65"/>
      <c r="C198" s="66"/>
      <c r="D198" s="66"/>
      <c r="E198" s="20"/>
      <c r="F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13.2" x14ac:dyDescent="0.25">
      <c r="A199" s="124"/>
      <c r="B199" s="65"/>
      <c r="C199" s="66"/>
      <c r="D199" s="66"/>
      <c r="E199" s="20"/>
      <c r="F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13.2" x14ac:dyDescent="0.25">
      <c r="A200" s="124"/>
      <c r="B200" s="65"/>
      <c r="C200" s="66"/>
      <c r="D200" s="66"/>
      <c r="E200" s="20"/>
      <c r="F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13.2" x14ac:dyDescent="0.25">
      <c r="A201" s="124"/>
      <c r="B201" s="65"/>
      <c r="C201" s="66"/>
      <c r="D201" s="66"/>
      <c r="E201" s="20"/>
      <c r="F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13.2" x14ac:dyDescent="0.25">
      <c r="A202" s="124"/>
      <c r="B202" s="65"/>
      <c r="C202" s="66"/>
      <c r="D202" s="66"/>
      <c r="E202" s="20"/>
      <c r="F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13.2" x14ac:dyDescent="0.25">
      <c r="A203" s="124"/>
      <c r="B203" s="65"/>
      <c r="C203" s="66"/>
      <c r="D203" s="66"/>
      <c r="E203" s="20"/>
      <c r="F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13.2" x14ac:dyDescent="0.25">
      <c r="A204" s="124"/>
      <c r="B204" s="65"/>
      <c r="C204" s="66"/>
      <c r="D204" s="66"/>
      <c r="E204" s="20"/>
      <c r="F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13.2" x14ac:dyDescent="0.25">
      <c r="A205" s="124"/>
      <c r="B205" s="65"/>
      <c r="C205" s="66"/>
      <c r="D205" s="66"/>
      <c r="E205" s="20"/>
      <c r="F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13.2" x14ac:dyDescent="0.25">
      <c r="A206" s="124"/>
      <c r="B206" s="65"/>
      <c r="C206" s="66"/>
      <c r="D206" s="66"/>
      <c r="E206" s="20"/>
      <c r="F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13.2" x14ac:dyDescent="0.25">
      <c r="A207" s="124"/>
      <c r="B207" s="65"/>
      <c r="C207" s="66"/>
      <c r="D207" s="66"/>
      <c r="E207" s="20"/>
      <c r="F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13.2" x14ac:dyDescent="0.25">
      <c r="A208" s="124"/>
      <c r="B208" s="65"/>
      <c r="C208" s="66"/>
      <c r="D208" s="66"/>
      <c r="E208" s="20"/>
      <c r="F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13.2" x14ac:dyDescent="0.25">
      <c r="A209" s="124"/>
      <c r="B209" s="65"/>
      <c r="C209" s="66"/>
      <c r="D209" s="66"/>
      <c r="E209" s="20"/>
      <c r="F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13.2" x14ac:dyDescent="0.25">
      <c r="A210" s="124"/>
      <c r="B210" s="65"/>
      <c r="C210" s="66"/>
      <c r="D210" s="66"/>
      <c r="E210" s="20"/>
      <c r="F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13.2" x14ac:dyDescent="0.25">
      <c r="A211" s="124"/>
      <c r="B211" s="65"/>
      <c r="C211" s="66"/>
      <c r="D211" s="66"/>
      <c r="E211" s="20"/>
      <c r="F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13.2" x14ac:dyDescent="0.25">
      <c r="A212" s="124"/>
      <c r="B212" s="65"/>
      <c r="C212" s="66"/>
      <c r="D212" s="66"/>
      <c r="E212" s="20"/>
      <c r="F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13.2" x14ac:dyDescent="0.25">
      <c r="A213" s="124"/>
      <c r="B213" s="65"/>
      <c r="C213" s="66"/>
      <c r="D213" s="66"/>
      <c r="E213" s="20"/>
      <c r="F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13.2" x14ac:dyDescent="0.25">
      <c r="A214" s="124"/>
      <c r="B214" s="65"/>
      <c r="C214" s="66"/>
      <c r="D214" s="66"/>
      <c r="E214" s="20"/>
      <c r="F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13.2" x14ac:dyDescent="0.25">
      <c r="A215" s="124"/>
      <c r="B215" s="65"/>
      <c r="C215" s="66"/>
      <c r="D215" s="66"/>
      <c r="E215" s="20"/>
      <c r="F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13.2" x14ac:dyDescent="0.25">
      <c r="A216" s="124"/>
      <c r="B216" s="65"/>
      <c r="C216" s="66"/>
      <c r="D216" s="66"/>
      <c r="E216" s="20"/>
      <c r="F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13.2" x14ac:dyDescent="0.25">
      <c r="A217" s="124"/>
      <c r="B217" s="65"/>
      <c r="C217" s="66"/>
      <c r="D217" s="66"/>
      <c r="E217" s="20"/>
      <c r="F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13.2" x14ac:dyDescent="0.25">
      <c r="A218" s="124"/>
      <c r="B218" s="65"/>
      <c r="C218" s="66"/>
      <c r="D218" s="66"/>
      <c r="E218" s="20"/>
      <c r="F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13.2" x14ac:dyDescent="0.25">
      <c r="A219" s="124"/>
      <c r="B219" s="65"/>
      <c r="C219" s="66"/>
      <c r="D219" s="66"/>
      <c r="E219" s="20"/>
      <c r="F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13.2" x14ac:dyDescent="0.25">
      <c r="A220" s="124"/>
      <c r="B220" s="65"/>
      <c r="C220" s="66"/>
      <c r="D220" s="66"/>
      <c r="E220" s="20"/>
      <c r="F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13.2" x14ac:dyDescent="0.25">
      <c r="A221" s="124"/>
      <c r="B221" s="65"/>
      <c r="C221" s="66"/>
      <c r="D221" s="66"/>
      <c r="E221" s="20"/>
      <c r="F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13.2" x14ac:dyDescent="0.25">
      <c r="A222" s="124"/>
      <c r="B222" s="65"/>
      <c r="C222" s="66"/>
      <c r="D222" s="66"/>
      <c r="E222" s="20"/>
      <c r="F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13.2" x14ac:dyDescent="0.25">
      <c r="A223" s="124"/>
      <c r="B223" s="65"/>
      <c r="C223" s="66"/>
      <c r="D223" s="66"/>
      <c r="E223" s="20"/>
      <c r="F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13.2" x14ac:dyDescent="0.25">
      <c r="A224" s="124"/>
      <c r="B224" s="65"/>
      <c r="C224" s="66"/>
      <c r="D224" s="66"/>
      <c r="E224" s="20"/>
      <c r="F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13.2" x14ac:dyDescent="0.25">
      <c r="A225" s="124"/>
      <c r="B225" s="65"/>
      <c r="C225" s="66"/>
      <c r="D225" s="66"/>
      <c r="E225" s="20"/>
      <c r="F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13.2" x14ac:dyDescent="0.25">
      <c r="A226" s="124"/>
      <c r="B226" s="65"/>
      <c r="C226" s="66"/>
      <c r="D226" s="66"/>
      <c r="E226" s="20"/>
      <c r="F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13.2" x14ac:dyDescent="0.25">
      <c r="A227" s="124"/>
      <c r="B227" s="65"/>
      <c r="C227" s="66"/>
      <c r="D227" s="66"/>
      <c r="E227" s="20"/>
      <c r="F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13.2" x14ac:dyDescent="0.25">
      <c r="A228" s="124"/>
      <c r="B228" s="65"/>
      <c r="C228" s="66"/>
      <c r="D228" s="66"/>
      <c r="E228" s="20"/>
      <c r="F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13.2" x14ac:dyDescent="0.25">
      <c r="A229" s="124"/>
      <c r="B229" s="65"/>
      <c r="C229" s="66"/>
      <c r="D229" s="66"/>
      <c r="E229" s="20"/>
      <c r="F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13.2" x14ac:dyDescent="0.25">
      <c r="A230" s="124"/>
      <c r="B230" s="65"/>
      <c r="C230" s="66"/>
      <c r="D230" s="66"/>
      <c r="E230" s="20"/>
      <c r="F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13.2" x14ac:dyDescent="0.25">
      <c r="A231" s="124"/>
      <c r="B231" s="65"/>
      <c r="C231" s="66"/>
      <c r="D231" s="66"/>
      <c r="E231" s="20"/>
      <c r="F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13.2" x14ac:dyDescent="0.25">
      <c r="A232" s="124"/>
      <c r="B232" s="65"/>
      <c r="C232" s="66"/>
      <c r="D232" s="66"/>
      <c r="E232" s="20"/>
      <c r="F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13.2" x14ac:dyDescent="0.25">
      <c r="A233" s="124"/>
      <c r="B233" s="65"/>
      <c r="C233" s="66"/>
      <c r="D233" s="66"/>
      <c r="E233" s="20"/>
      <c r="F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t="13.2" x14ac:dyDescent="0.25">
      <c r="A234" s="124"/>
      <c r="B234" s="65"/>
      <c r="C234" s="66"/>
      <c r="D234" s="66"/>
      <c r="E234" s="20"/>
      <c r="F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t="13.2" x14ac:dyDescent="0.25">
      <c r="A235" s="124"/>
      <c r="B235" s="65"/>
      <c r="C235" s="66"/>
      <c r="D235" s="66"/>
      <c r="E235" s="20"/>
      <c r="F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t="13.2" x14ac:dyDescent="0.25">
      <c r="A236" s="124"/>
      <c r="B236" s="65"/>
      <c r="C236" s="66"/>
      <c r="D236" s="66"/>
      <c r="E236" s="20"/>
      <c r="F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t="13.2" x14ac:dyDescent="0.25">
      <c r="A237" s="124"/>
      <c r="B237" s="65"/>
      <c r="C237" s="66"/>
      <c r="D237" s="66"/>
      <c r="E237" s="20"/>
      <c r="F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t="13.2" x14ac:dyDescent="0.25">
      <c r="A238" s="124"/>
      <c r="B238" s="65"/>
      <c r="C238" s="66"/>
      <c r="D238" s="66"/>
      <c r="E238" s="20"/>
      <c r="F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t="13.2" x14ac:dyDescent="0.25">
      <c r="A239" s="124"/>
      <c r="B239" s="65"/>
      <c r="C239" s="66"/>
      <c r="D239" s="66"/>
      <c r="E239" s="20"/>
      <c r="F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t="13.2" x14ac:dyDescent="0.25">
      <c r="A240" s="124"/>
      <c r="B240" s="65"/>
      <c r="C240" s="66"/>
      <c r="D240" s="66"/>
      <c r="E240" s="20"/>
      <c r="F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13.2" x14ac:dyDescent="0.25">
      <c r="A241" s="124"/>
      <c r="B241" s="65"/>
      <c r="C241" s="66"/>
      <c r="D241" s="66"/>
      <c r="E241" s="20"/>
      <c r="F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t="13.2" x14ac:dyDescent="0.25">
      <c r="A242" s="124"/>
      <c r="B242" s="65"/>
      <c r="C242" s="66"/>
      <c r="D242" s="66"/>
      <c r="E242" s="20"/>
      <c r="F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t="13.2" x14ac:dyDescent="0.25">
      <c r="A243" s="124"/>
      <c r="B243" s="65"/>
      <c r="C243" s="66"/>
      <c r="D243" s="66"/>
      <c r="E243" s="20"/>
      <c r="F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t="13.2" x14ac:dyDescent="0.25">
      <c r="A244" s="124"/>
      <c r="B244" s="65"/>
      <c r="C244" s="66"/>
      <c r="D244" s="66"/>
      <c r="E244" s="20"/>
      <c r="F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t="13.2" x14ac:dyDescent="0.25">
      <c r="A245" s="124"/>
      <c r="B245" s="65"/>
      <c r="C245" s="66"/>
      <c r="D245" s="66"/>
      <c r="E245" s="20"/>
      <c r="F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t="13.2" x14ac:dyDescent="0.25">
      <c r="A246" s="124"/>
      <c r="B246" s="65"/>
      <c r="C246" s="66"/>
      <c r="D246" s="66"/>
      <c r="E246" s="20"/>
      <c r="F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t="13.2" x14ac:dyDescent="0.25">
      <c r="A247" s="124"/>
      <c r="B247" s="65"/>
      <c r="C247" s="66"/>
      <c r="D247" s="66"/>
      <c r="E247" s="20"/>
      <c r="F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t="13.2" x14ac:dyDescent="0.25">
      <c r="A248" s="124"/>
      <c r="B248" s="65"/>
      <c r="C248" s="66"/>
      <c r="D248" s="66"/>
      <c r="E248" s="20"/>
      <c r="F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t="13.2" x14ac:dyDescent="0.25">
      <c r="A249" s="124"/>
      <c r="B249" s="65"/>
      <c r="C249" s="66"/>
      <c r="D249" s="66"/>
      <c r="E249" s="20"/>
      <c r="F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t="13.2" x14ac:dyDescent="0.25">
      <c r="A250" s="124"/>
      <c r="B250" s="65"/>
      <c r="C250" s="66"/>
      <c r="D250" s="66"/>
      <c r="E250" s="20"/>
      <c r="F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t="13.2" x14ac:dyDescent="0.25">
      <c r="A251" s="124"/>
      <c r="B251" s="65"/>
      <c r="C251" s="66"/>
      <c r="D251" s="66"/>
      <c r="E251" s="20"/>
      <c r="F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t="13.2" x14ac:dyDescent="0.25">
      <c r="A252" s="124"/>
      <c r="B252" s="65"/>
      <c r="C252" s="66"/>
      <c r="D252" s="66"/>
      <c r="E252" s="20"/>
      <c r="F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t="13.2" x14ac:dyDescent="0.25">
      <c r="A253" s="124"/>
      <c r="B253" s="65"/>
      <c r="C253" s="66"/>
      <c r="D253" s="66"/>
      <c r="E253" s="20"/>
      <c r="F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t="13.2" x14ac:dyDescent="0.25">
      <c r="A254" s="124"/>
      <c r="B254" s="65"/>
      <c r="C254" s="66"/>
      <c r="D254" s="66"/>
      <c r="E254" s="20"/>
      <c r="F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t="13.2" x14ac:dyDescent="0.25">
      <c r="A255" s="124"/>
      <c r="B255" s="65"/>
      <c r="C255" s="66"/>
      <c r="D255" s="66"/>
      <c r="E255" s="20"/>
      <c r="F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t="13.2" x14ac:dyDescent="0.25">
      <c r="A256" s="124"/>
      <c r="B256" s="65"/>
      <c r="C256" s="66"/>
      <c r="D256" s="66"/>
      <c r="E256" s="20"/>
      <c r="F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t="13.2" x14ac:dyDescent="0.25">
      <c r="A257" s="124"/>
      <c r="B257" s="65"/>
      <c r="C257" s="66"/>
      <c r="D257" s="66"/>
      <c r="E257" s="20"/>
      <c r="F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13.2" x14ac:dyDescent="0.25">
      <c r="A258" s="124"/>
      <c r="B258" s="65"/>
      <c r="C258" s="66"/>
      <c r="D258" s="66"/>
      <c r="E258" s="20"/>
      <c r="F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t="13.2" x14ac:dyDescent="0.25">
      <c r="A259" s="124"/>
      <c r="B259" s="65"/>
      <c r="C259" s="66"/>
      <c r="D259" s="66"/>
      <c r="E259" s="20"/>
      <c r="F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t="13.2" x14ac:dyDescent="0.25">
      <c r="A260" s="124"/>
      <c r="B260" s="65"/>
      <c r="C260" s="66"/>
      <c r="D260" s="66"/>
      <c r="E260" s="20"/>
      <c r="F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t="13.2" x14ac:dyDescent="0.25">
      <c r="A261" s="124"/>
      <c r="B261" s="65"/>
      <c r="C261" s="66"/>
      <c r="D261" s="66"/>
      <c r="E261" s="20"/>
      <c r="F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3.2" x14ac:dyDescent="0.25">
      <c r="A262" s="124"/>
      <c r="B262" s="65"/>
      <c r="C262" s="66"/>
      <c r="D262" s="66"/>
      <c r="E262" s="20"/>
      <c r="F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t="13.2" x14ac:dyDescent="0.25">
      <c r="A263" s="124"/>
      <c r="B263" s="65"/>
      <c r="C263" s="66"/>
      <c r="D263" s="66"/>
      <c r="E263" s="20"/>
      <c r="F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t="13.2" x14ac:dyDescent="0.25">
      <c r="A264" s="124"/>
      <c r="B264" s="65"/>
      <c r="C264" s="66"/>
      <c r="D264" s="66"/>
      <c r="E264" s="20"/>
      <c r="F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3.2" x14ac:dyDescent="0.25">
      <c r="A265" s="124"/>
      <c r="B265" s="65"/>
      <c r="C265" s="66"/>
      <c r="D265" s="66"/>
      <c r="E265" s="20"/>
      <c r="F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t="13.2" x14ac:dyDescent="0.25">
      <c r="A266" s="124"/>
      <c r="B266" s="65"/>
      <c r="C266" s="66"/>
      <c r="D266" s="66"/>
      <c r="E266" s="20"/>
      <c r="F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t="13.2" x14ac:dyDescent="0.25">
      <c r="A267" s="124"/>
      <c r="B267" s="65"/>
      <c r="C267" s="66"/>
      <c r="D267" s="66"/>
      <c r="E267" s="20"/>
      <c r="F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t="13.2" x14ac:dyDescent="0.25">
      <c r="A268" s="124"/>
      <c r="B268" s="65"/>
      <c r="C268" s="66"/>
      <c r="D268" s="66"/>
      <c r="E268" s="20"/>
      <c r="F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t="13.2" x14ac:dyDescent="0.25">
      <c r="A269" s="124"/>
      <c r="B269" s="65"/>
      <c r="C269" s="66"/>
      <c r="D269" s="66"/>
      <c r="E269" s="20"/>
      <c r="F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13.2" x14ac:dyDescent="0.25">
      <c r="A270" s="124"/>
      <c r="B270" s="65"/>
      <c r="C270" s="66"/>
      <c r="D270" s="66"/>
      <c r="E270" s="20"/>
      <c r="F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t="13.2" x14ac:dyDescent="0.25">
      <c r="A271" s="124"/>
      <c r="B271" s="65"/>
      <c r="C271" s="66"/>
      <c r="D271" s="66"/>
      <c r="E271" s="20"/>
      <c r="F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t="13.2" x14ac:dyDescent="0.25">
      <c r="A272" s="124"/>
      <c r="B272" s="65"/>
      <c r="C272" s="66"/>
      <c r="D272" s="66"/>
      <c r="E272" s="20"/>
      <c r="F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t="13.2" x14ac:dyDescent="0.25">
      <c r="A273" s="124"/>
      <c r="B273" s="65"/>
      <c r="C273" s="66"/>
      <c r="D273" s="66"/>
      <c r="E273" s="20"/>
      <c r="F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t="13.2" x14ac:dyDescent="0.25">
      <c r="A274" s="124"/>
      <c r="B274" s="65"/>
      <c r="C274" s="66"/>
      <c r="D274" s="66"/>
      <c r="E274" s="20"/>
      <c r="F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t="13.2" x14ac:dyDescent="0.25">
      <c r="A275" s="124"/>
      <c r="B275" s="65"/>
      <c r="C275" s="66"/>
      <c r="D275" s="66"/>
      <c r="E275" s="20"/>
      <c r="F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t="13.2" x14ac:dyDescent="0.25">
      <c r="A276" s="124"/>
      <c r="B276" s="65"/>
      <c r="C276" s="66"/>
      <c r="D276" s="66"/>
      <c r="E276" s="20"/>
      <c r="F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t="13.2" x14ac:dyDescent="0.25">
      <c r="A277" s="124"/>
      <c r="B277" s="65"/>
      <c r="C277" s="66"/>
      <c r="D277" s="66"/>
      <c r="E277" s="20"/>
      <c r="F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t="13.2" x14ac:dyDescent="0.25">
      <c r="A278" s="124"/>
      <c r="B278" s="65"/>
      <c r="C278" s="66"/>
      <c r="D278" s="66"/>
      <c r="E278" s="20"/>
      <c r="F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t="13.2" x14ac:dyDescent="0.25">
      <c r="A279" s="124"/>
      <c r="B279" s="65"/>
      <c r="C279" s="66"/>
      <c r="D279" s="66"/>
      <c r="E279" s="20"/>
      <c r="F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t="13.2" x14ac:dyDescent="0.25">
      <c r="A280" s="124"/>
      <c r="B280" s="65"/>
      <c r="C280" s="66"/>
      <c r="D280" s="66"/>
      <c r="E280" s="20"/>
      <c r="F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t="13.2" x14ac:dyDescent="0.25">
      <c r="A281" s="124"/>
      <c r="B281" s="65"/>
      <c r="C281" s="66"/>
      <c r="D281" s="66"/>
      <c r="E281" s="20"/>
      <c r="F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t="13.2" x14ac:dyDescent="0.25">
      <c r="A282" s="124"/>
      <c r="B282" s="65"/>
      <c r="C282" s="66"/>
      <c r="D282" s="66"/>
      <c r="E282" s="20"/>
      <c r="F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13.2" x14ac:dyDescent="0.25">
      <c r="A283" s="124"/>
      <c r="B283" s="65"/>
      <c r="C283" s="66"/>
      <c r="D283" s="66"/>
      <c r="E283" s="20"/>
      <c r="F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t="13.2" x14ac:dyDescent="0.25">
      <c r="A284" s="124"/>
      <c r="B284" s="65"/>
      <c r="C284" s="66"/>
      <c r="D284" s="66"/>
      <c r="E284" s="20"/>
      <c r="F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t="13.2" x14ac:dyDescent="0.25">
      <c r="A285" s="124"/>
      <c r="B285" s="65"/>
      <c r="C285" s="66"/>
      <c r="D285" s="66"/>
      <c r="E285" s="20"/>
      <c r="F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t="13.2" x14ac:dyDescent="0.25">
      <c r="A286" s="124"/>
      <c r="B286" s="65"/>
      <c r="C286" s="66"/>
      <c r="D286" s="66"/>
      <c r="E286" s="20"/>
      <c r="F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t="13.2" x14ac:dyDescent="0.25">
      <c r="A287" s="124"/>
      <c r="B287" s="65"/>
      <c r="C287" s="66"/>
      <c r="D287" s="66"/>
      <c r="E287" s="20"/>
      <c r="F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t="13.2" x14ac:dyDescent="0.25">
      <c r="A288" s="124"/>
      <c r="B288" s="65"/>
      <c r="C288" s="66"/>
      <c r="D288" s="66"/>
      <c r="E288" s="20"/>
      <c r="F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t="13.2" x14ac:dyDescent="0.25">
      <c r="A289" s="124"/>
      <c r="B289" s="65"/>
      <c r="C289" s="66"/>
      <c r="D289" s="66"/>
      <c r="E289" s="20"/>
      <c r="F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t="13.2" x14ac:dyDescent="0.25">
      <c r="A290" s="124"/>
      <c r="B290" s="65"/>
      <c r="C290" s="66"/>
      <c r="D290" s="66"/>
      <c r="E290" s="20"/>
      <c r="F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t="13.2" x14ac:dyDescent="0.25">
      <c r="A291" s="124"/>
      <c r="B291" s="65"/>
      <c r="C291" s="66"/>
      <c r="D291" s="66"/>
      <c r="E291" s="20"/>
      <c r="F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t="13.2" x14ac:dyDescent="0.25">
      <c r="A292" s="124"/>
      <c r="B292" s="65"/>
      <c r="C292" s="66"/>
      <c r="D292" s="66"/>
      <c r="E292" s="20"/>
      <c r="F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t="13.2" x14ac:dyDescent="0.25">
      <c r="A293" s="124"/>
      <c r="B293" s="65"/>
      <c r="C293" s="66"/>
      <c r="D293" s="66"/>
      <c r="E293" s="20"/>
      <c r="F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t="13.2" x14ac:dyDescent="0.25">
      <c r="A294" s="124"/>
      <c r="B294" s="65"/>
      <c r="C294" s="66"/>
      <c r="D294" s="66"/>
      <c r="E294" s="20"/>
      <c r="F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t="13.2" x14ac:dyDescent="0.25">
      <c r="A295" s="124"/>
      <c r="B295" s="65"/>
      <c r="C295" s="66"/>
      <c r="D295" s="66"/>
      <c r="E295" s="20"/>
      <c r="F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13.2" x14ac:dyDescent="0.25">
      <c r="A296" s="124"/>
      <c r="B296" s="65"/>
      <c r="C296" s="66"/>
      <c r="D296" s="66"/>
      <c r="E296" s="20"/>
      <c r="F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t="13.2" x14ac:dyDescent="0.25">
      <c r="A297" s="124"/>
      <c r="B297" s="65"/>
      <c r="C297" s="66"/>
      <c r="D297" s="66"/>
      <c r="E297" s="20"/>
      <c r="F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t="13.2" x14ac:dyDescent="0.25">
      <c r="A298" s="124"/>
      <c r="B298" s="65"/>
      <c r="C298" s="66"/>
      <c r="D298" s="66"/>
      <c r="E298" s="20"/>
      <c r="F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t="13.2" x14ac:dyDescent="0.25">
      <c r="A299" s="124"/>
      <c r="B299" s="65"/>
      <c r="C299" s="66"/>
      <c r="D299" s="66"/>
      <c r="E299" s="20"/>
      <c r="F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t="13.2" x14ac:dyDescent="0.25">
      <c r="A300" s="124"/>
      <c r="B300" s="65"/>
      <c r="C300" s="66"/>
      <c r="D300" s="66"/>
      <c r="E300" s="20"/>
      <c r="F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t="13.2" x14ac:dyDescent="0.25">
      <c r="A301" s="124"/>
      <c r="B301" s="65"/>
      <c r="C301" s="66"/>
      <c r="D301" s="66"/>
      <c r="E301" s="20"/>
      <c r="F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t="13.2" x14ac:dyDescent="0.25">
      <c r="A302" s="124"/>
      <c r="B302" s="65"/>
      <c r="C302" s="66"/>
      <c r="D302" s="66"/>
      <c r="E302" s="20"/>
      <c r="F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t="13.2" x14ac:dyDescent="0.25">
      <c r="A303" s="124"/>
      <c r="B303" s="65"/>
      <c r="C303" s="66"/>
      <c r="D303" s="66"/>
      <c r="E303" s="20"/>
      <c r="F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t="13.2" x14ac:dyDescent="0.25">
      <c r="A304" s="124"/>
      <c r="B304" s="65"/>
      <c r="C304" s="66"/>
      <c r="D304" s="66"/>
      <c r="E304" s="20"/>
      <c r="F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t="13.2" x14ac:dyDescent="0.25">
      <c r="A305" s="124"/>
      <c r="B305" s="65"/>
      <c r="C305" s="66"/>
      <c r="D305" s="66"/>
      <c r="E305" s="20"/>
      <c r="F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t="13.2" x14ac:dyDescent="0.25">
      <c r="A306" s="124"/>
      <c r="B306" s="65"/>
      <c r="C306" s="66"/>
      <c r="D306" s="66"/>
      <c r="E306" s="20"/>
      <c r="F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t="13.2" x14ac:dyDescent="0.25">
      <c r="A307" s="124"/>
      <c r="B307" s="65"/>
      <c r="C307" s="66"/>
      <c r="D307" s="66"/>
      <c r="E307" s="20"/>
      <c r="F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13.2" x14ac:dyDescent="0.25">
      <c r="A308" s="124"/>
      <c r="B308" s="65"/>
      <c r="C308" s="66"/>
      <c r="D308" s="66"/>
      <c r="E308" s="20"/>
      <c r="F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t="13.2" x14ac:dyDescent="0.25">
      <c r="A309" s="124"/>
      <c r="B309" s="65"/>
      <c r="C309" s="66"/>
      <c r="D309" s="66"/>
      <c r="E309" s="20"/>
      <c r="F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t="13.2" x14ac:dyDescent="0.25">
      <c r="A310" s="124"/>
      <c r="B310" s="65"/>
      <c r="C310" s="66"/>
      <c r="D310" s="66"/>
      <c r="E310" s="20"/>
      <c r="F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t="13.2" x14ac:dyDescent="0.25">
      <c r="A311" s="124"/>
      <c r="B311" s="65"/>
      <c r="C311" s="66"/>
      <c r="D311" s="66"/>
      <c r="E311" s="20"/>
      <c r="F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t="13.2" x14ac:dyDescent="0.25">
      <c r="A312" s="124"/>
      <c r="B312" s="65"/>
      <c r="C312" s="66"/>
      <c r="D312" s="66"/>
      <c r="E312" s="20"/>
      <c r="F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t="13.2" x14ac:dyDescent="0.25">
      <c r="A313" s="124"/>
      <c r="B313" s="65"/>
      <c r="C313" s="66"/>
      <c r="D313" s="66"/>
      <c r="E313" s="20"/>
      <c r="F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t="13.2" x14ac:dyDescent="0.25">
      <c r="A314" s="124"/>
      <c r="B314" s="65"/>
      <c r="C314" s="66"/>
      <c r="D314" s="66"/>
      <c r="E314" s="20"/>
      <c r="F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t="13.2" x14ac:dyDescent="0.25">
      <c r="A315" s="124"/>
      <c r="B315" s="65"/>
      <c r="C315" s="66"/>
      <c r="D315" s="66"/>
      <c r="E315" s="20"/>
      <c r="F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t="13.2" x14ac:dyDescent="0.25">
      <c r="A316" s="124"/>
      <c r="B316" s="65"/>
      <c r="C316" s="66"/>
      <c r="D316" s="66"/>
      <c r="E316" s="20"/>
      <c r="F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t="13.2" x14ac:dyDescent="0.25">
      <c r="A317" s="124"/>
      <c r="B317" s="65"/>
      <c r="C317" s="66"/>
      <c r="D317" s="66"/>
      <c r="E317" s="20"/>
      <c r="F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t="13.2" x14ac:dyDescent="0.25">
      <c r="A318" s="124"/>
      <c r="B318" s="65"/>
      <c r="C318" s="66"/>
      <c r="D318" s="66"/>
      <c r="E318" s="20"/>
      <c r="F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t="13.2" x14ac:dyDescent="0.25">
      <c r="A319" s="124"/>
      <c r="B319" s="65"/>
      <c r="C319" s="66"/>
      <c r="D319" s="66"/>
      <c r="E319" s="20"/>
      <c r="F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t="13.2" x14ac:dyDescent="0.25">
      <c r="A320" s="124"/>
      <c r="B320" s="65"/>
      <c r="C320" s="66"/>
      <c r="D320" s="66"/>
      <c r="E320" s="20"/>
      <c r="F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13.2" x14ac:dyDescent="0.25">
      <c r="A321" s="124"/>
      <c r="B321" s="65"/>
      <c r="C321" s="66"/>
      <c r="D321" s="66"/>
      <c r="E321" s="20"/>
      <c r="F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t="13.2" x14ac:dyDescent="0.25">
      <c r="A322" s="124"/>
      <c r="B322" s="65"/>
      <c r="C322" s="66"/>
      <c r="D322" s="66"/>
      <c r="E322" s="20"/>
      <c r="F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t="13.2" x14ac:dyDescent="0.25">
      <c r="A323" s="124"/>
      <c r="B323" s="65"/>
      <c r="C323" s="66"/>
      <c r="D323" s="66"/>
      <c r="E323" s="20"/>
      <c r="F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t="13.2" x14ac:dyDescent="0.25">
      <c r="A324" s="124"/>
      <c r="B324" s="65"/>
      <c r="C324" s="66"/>
      <c r="D324" s="66"/>
      <c r="E324" s="20"/>
      <c r="F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t="13.2" x14ac:dyDescent="0.25">
      <c r="A325" s="124"/>
      <c r="B325" s="65"/>
      <c r="C325" s="66"/>
      <c r="D325" s="66"/>
      <c r="E325" s="20"/>
      <c r="F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t="13.2" x14ac:dyDescent="0.25">
      <c r="A326" s="124"/>
      <c r="B326" s="65"/>
      <c r="C326" s="66"/>
      <c r="D326" s="66"/>
      <c r="E326" s="20"/>
      <c r="F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t="13.2" x14ac:dyDescent="0.25">
      <c r="A327" s="124"/>
      <c r="B327" s="65"/>
      <c r="C327" s="66"/>
      <c r="D327" s="66"/>
      <c r="E327" s="20"/>
      <c r="F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t="13.2" x14ac:dyDescent="0.25">
      <c r="A328" s="124"/>
      <c r="B328" s="65"/>
      <c r="C328" s="66"/>
      <c r="D328" s="66"/>
      <c r="E328" s="20"/>
      <c r="F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t="13.2" x14ac:dyDescent="0.25">
      <c r="A329" s="124"/>
      <c r="B329" s="65"/>
      <c r="C329" s="66"/>
      <c r="D329" s="66"/>
      <c r="E329" s="20"/>
      <c r="F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t="13.2" x14ac:dyDescent="0.25">
      <c r="A330" s="124"/>
      <c r="B330" s="65"/>
      <c r="C330" s="66"/>
      <c r="D330" s="66"/>
      <c r="E330" s="20"/>
      <c r="F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t="13.2" x14ac:dyDescent="0.25">
      <c r="A331" s="124"/>
      <c r="B331" s="65"/>
      <c r="C331" s="66"/>
      <c r="D331" s="66"/>
      <c r="E331" s="20"/>
      <c r="F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t="13.2" x14ac:dyDescent="0.25">
      <c r="A332" s="124"/>
      <c r="B332" s="65"/>
      <c r="C332" s="66"/>
      <c r="D332" s="66"/>
      <c r="E332" s="20"/>
      <c r="F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13.2" x14ac:dyDescent="0.25">
      <c r="A333" s="124"/>
      <c r="B333" s="65"/>
      <c r="C333" s="66"/>
      <c r="D333" s="66"/>
      <c r="E333" s="20"/>
      <c r="F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t="13.2" x14ac:dyDescent="0.25">
      <c r="A334" s="124"/>
      <c r="B334" s="65"/>
      <c r="C334" s="66"/>
      <c r="D334" s="66"/>
      <c r="E334" s="20"/>
      <c r="F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t="13.2" x14ac:dyDescent="0.25">
      <c r="A335" s="124"/>
      <c r="B335" s="65"/>
      <c r="C335" s="66"/>
      <c r="D335" s="66"/>
      <c r="E335" s="20"/>
      <c r="F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t="13.2" x14ac:dyDescent="0.25">
      <c r="A336" s="124"/>
      <c r="B336" s="65"/>
      <c r="C336" s="66"/>
      <c r="D336" s="66"/>
      <c r="E336" s="20"/>
      <c r="F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t="13.2" x14ac:dyDescent="0.25">
      <c r="A337" s="124"/>
      <c r="B337" s="65"/>
      <c r="C337" s="66"/>
      <c r="D337" s="66"/>
      <c r="E337" s="20"/>
      <c r="F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t="13.2" x14ac:dyDescent="0.25">
      <c r="A338" s="124"/>
      <c r="B338" s="65"/>
      <c r="C338" s="66"/>
      <c r="D338" s="66"/>
      <c r="E338" s="20"/>
      <c r="F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t="13.2" x14ac:dyDescent="0.25">
      <c r="A339" s="124"/>
      <c r="B339" s="65"/>
      <c r="C339" s="66"/>
      <c r="D339" s="66"/>
      <c r="E339" s="20"/>
      <c r="F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t="13.2" x14ac:dyDescent="0.25">
      <c r="A340" s="124"/>
      <c r="B340" s="65"/>
      <c r="C340" s="66"/>
      <c r="D340" s="66"/>
      <c r="E340" s="20"/>
      <c r="F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t="13.2" x14ac:dyDescent="0.25">
      <c r="A341" s="124"/>
      <c r="B341" s="65"/>
      <c r="C341" s="66"/>
      <c r="D341" s="66"/>
      <c r="E341" s="20"/>
      <c r="F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t="13.2" x14ac:dyDescent="0.25">
      <c r="A342" s="124"/>
      <c r="B342" s="65"/>
      <c r="C342" s="66"/>
      <c r="D342" s="66"/>
      <c r="E342" s="20"/>
      <c r="F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t="13.2" x14ac:dyDescent="0.25">
      <c r="A343" s="124"/>
      <c r="B343" s="65"/>
      <c r="C343" s="66"/>
      <c r="D343" s="66"/>
      <c r="E343" s="20"/>
      <c r="F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t="13.2" x14ac:dyDescent="0.25">
      <c r="A344" s="124"/>
      <c r="B344" s="65"/>
      <c r="C344" s="66"/>
      <c r="D344" s="66"/>
      <c r="E344" s="20"/>
      <c r="F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t="13.2" x14ac:dyDescent="0.25">
      <c r="A345" s="124"/>
      <c r="B345" s="65"/>
      <c r="C345" s="66"/>
      <c r="D345" s="66"/>
      <c r="E345" s="20"/>
      <c r="F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t="13.2" x14ac:dyDescent="0.25">
      <c r="A346" s="124"/>
      <c r="B346" s="65"/>
      <c r="C346" s="66"/>
      <c r="D346" s="66"/>
      <c r="E346" s="20"/>
      <c r="F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t="13.2" x14ac:dyDescent="0.25">
      <c r="A347" s="124"/>
      <c r="B347" s="65"/>
      <c r="C347" s="66"/>
      <c r="D347" s="66"/>
      <c r="E347" s="20"/>
      <c r="F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t="13.2" x14ac:dyDescent="0.25">
      <c r="A348" s="124"/>
      <c r="B348" s="65"/>
      <c r="C348" s="66"/>
      <c r="D348" s="66"/>
      <c r="E348" s="20"/>
      <c r="F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ht="13.2" x14ac:dyDescent="0.25">
      <c r="A349" s="124"/>
      <c r="B349" s="65"/>
      <c r="C349" s="66"/>
      <c r="D349" s="66"/>
      <c r="E349" s="20"/>
      <c r="F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ht="13.2" x14ac:dyDescent="0.25">
      <c r="A350" s="124"/>
      <c r="B350" s="65"/>
      <c r="C350" s="66"/>
      <c r="D350" s="66"/>
      <c r="E350" s="20"/>
      <c r="F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ht="13.2" x14ac:dyDescent="0.25">
      <c r="A351" s="124"/>
      <c r="B351" s="65"/>
      <c r="C351" s="66"/>
      <c r="D351" s="66"/>
      <c r="E351" s="20"/>
      <c r="F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ht="13.2" x14ac:dyDescent="0.25">
      <c r="A352" s="124"/>
      <c r="B352" s="65"/>
      <c r="C352" s="66"/>
      <c r="D352" s="66"/>
      <c r="E352" s="20"/>
      <c r="F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ht="13.2" x14ac:dyDescent="0.25">
      <c r="A353" s="124"/>
      <c r="B353" s="65"/>
      <c r="C353" s="66"/>
      <c r="D353" s="66"/>
      <c r="E353" s="20"/>
      <c r="F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ht="13.2" x14ac:dyDescent="0.25">
      <c r="A354" s="124"/>
      <c r="B354" s="65"/>
      <c r="C354" s="66"/>
      <c r="D354" s="66"/>
      <c r="E354" s="20"/>
      <c r="F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ht="13.2" x14ac:dyDescent="0.25">
      <c r="A355" s="124"/>
      <c r="B355" s="65"/>
      <c r="C355" s="66"/>
      <c r="D355" s="66"/>
      <c r="E355" s="20"/>
      <c r="F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ht="13.2" x14ac:dyDescent="0.25">
      <c r="A356" s="124"/>
      <c r="B356" s="65"/>
      <c r="C356" s="66"/>
      <c r="D356" s="66"/>
      <c r="E356" s="20"/>
      <c r="F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ht="13.2" x14ac:dyDescent="0.25">
      <c r="A357" s="124"/>
      <c r="B357" s="65"/>
      <c r="C357" s="66"/>
      <c r="D357" s="66"/>
      <c r="E357" s="20"/>
      <c r="F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ht="13.2" x14ac:dyDescent="0.25">
      <c r="A358" s="124"/>
      <c r="B358" s="65"/>
      <c r="C358" s="66"/>
      <c r="D358" s="66"/>
      <c r="E358" s="20"/>
      <c r="F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ht="13.2" x14ac:dyDescent="0.25">
      <c r="A359" s="124"/>
      <c r="B359" s="65"/>
      <c r="C359" s="66"/>
      <c r="D359" s="66"/>
      <c r="E359" s="20"/>
      <c r="F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ht="13.2" x14ac:dyDescent="0.25">
      <c r="A360" s="124"/>
      <c r="B360" s="65"/>
      <c r="C360" s="66"/>
      <c r="D360" s="66"/>
      <c r="E360" s="20"/>
      <c r="F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ht="13.2" x14ac:dyDescent="0.25">
      <c r="A361" s="124"/>
      <c r="B361" s="65"/>
      <c r="C361" s="66"/>
      <c r="D361" s="66"/>
      <c r="E361" s="20"/>
      <c r="F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ht="13.2" x14ac:dyDescent="0.25">
      <c r="A362" s="124"/>
      <c r="B362" s="65"/>
      <c r="C362" s="66"/>
      <c r="D362" s="66"/>
      <c r="E362" s="20"/>
      <c r="F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ht="13.2" x14ac:dyDescent="0.25">
      <c r="A363" s="124"/>
      <c r="B363" s="65"/>
      <c r="C363" s="66"/>
      <c r="D363" s="66"/>
      <c r="E363" s="20"/>
      <c r="F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ht="13.2" x14ac:dyDescent="0.25">
      <c r="A364" s="124"/>
      <c r="B364" s="65"/>
      <c r="C364" s="66"/>
      <c r="D364" s="66"/>
      <c r="E364" s="20"/>
      <c r="F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ht="13.2" x14ac:dyDescent="0.25">
      <c r="A365" s="124"/>
      <c r="B365" s="65"/>
      <c r="C365" s="66"/>
      <c r="D365" s="66"/>
      <c r="E365" s="20"/>
      <c r="F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ht="13.2" x14ac:dyDescent="0.25">
      <c r="A366" s="124"/>
      <c r="B366" s="65"/>
      <c r="C366" s="66"/>
      <c r="D366" s="66"/>
      <c r="E366" s="20"/>
      <c r="F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ht="13.2" x14ac:dyDescent="0.25">
      <c r="A367" s="124"/>
      <c r="B367" s="65"/>
      <c r="C367" s="66"/>
      <c r="D367" s="66"/>
      <c r="E367" s="20"/>
      <c r="F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ht="13.2" x14ac:dyDescent="0.25">
      <c r="A368" s="124"/>
      <c r="B368" s="65"/>
      <c r="C368" s="66"/>
      <c r="D368" s="66"/>
      <c r="E368" s="20"/>
      <c r="F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ht="13.2" x14ac:dyDescent="0.25">
      <c r="A369" s="124"/>
      <c r="B369" s="65"/>
      <c r="C369" s="66"/>
      <c r="D369" s="66"/>
      <c r="E369" s="20"/>
      <c r="F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ht="13.2" x14ac:dyDescent="0.25">
      <c r="A370" s="124"/>
      <c r="B370" s="65"/>
      <c r="C370" s="66"/>
      <c r="D370" s="66"/>
      <c r="E370" s="20"/>
      <c r="F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ht="13.2" x14ac:dyDescent="0.25">
      <c r="A371" s="124"/>
      <c r="B371" s="65"/>
      <c r="C371" s="66"/>
      <c r="D371" s="66"/>
      <c r="E371" s="20"/>
      <c r="F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ht="13.2" x14ac:dyDescent="0.25">
      <c r="A372" s="124"/>
      <c r="B372" s="65"/>
      <c r="C372" s="66"/>
      <c r="D372" s="66"/>
      <c r="E372" s="20"/>
      <c r="F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ht="13.2" x14ac:dyDescent="0.25">
      <c r="A373" s="124"/>
      <c r="B373" s="65"/>
      <c r="C373" s="66"/>
      <c r="D373" s="66"/>
      <c r="E373" s="20"/>
      <c r="F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ht="13.2" x14ac:dyDescent="0.25">
      <c r="A374" s="124"/>
      <c r="B374" s="65"/>
      <c r="C374" s="66"/>
      <c r="D374" s="66"/>
      <c r="E374" s="20"/>
      <c r="F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ht="13.2" x14ac:dyDescent="0.25">
      <c r="A375" s="124"/>
      <c r="B375" s="65"/>
      <c r="C375" s="66"/>
      <c r="D375" s="66"/>
      <c r="E375" s="20"/>
      <c r="F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ht="13.2" x14ac:dyDescent="0.25">
      <c r="A376" s="124"/>
      <c r="B376" s="65"/>
      <c r="C376" s="66"/>
      <c r="D376" s="66"/>
      <c r="E376" s="20"/>
      <c r="F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ht="13.2" x14ac:dyDescent="0.25">
      <c r="A377" s="124"/>
      <c r="B377" s="65"/>
      <c r="C377" s="66"/>
      <c r="D377" s="66"/>
      <c r="E377" s="20"/>
      <c r="F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ht="13.2" x14ac:dyDescent="0.25">
      <c r="A378" s="124"/>
      <c r="B378" s="65"/>
      <c r="C378" s="66"/>
      <c r="D378" s="66"/>
      <c r="E378" s="20"/>
      <c r="F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ht="13.2" x14ac:dyDescent="0.25">
      <c r="A379" s="124"/>
      <c r="B379" s="65"/>
      <c r="C379" s="66"/>
      <c r="D379" s="66"/>
      <c r="E379" s="20"/>
      <c r="F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ht="13.2" x14ac:dyDescent="0.25">
      <c r="A380" s="124"/>
      <c r="B380" s="65"/>
      <c r="C380" s="66"/>
      <c r="D380" s="66"/>
      <c r="E380" s="20"/>
      <c r="F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ht="13.2" x14ac:dyDescent="0.25">
      <c r="A381" s="124"/>
      <c r="B381" s="65"/>
      <c r="C381" s="66"/>
      <c r="D381" s="66"/>
      <c r="E381" s="20"/>
      <c r="F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ht="13.2" x14ac:dyDescent="0.25">
      <c r="A382" s="124"/>
      <c r="B382" s="65"/>
      <c r="C382" s="66"/>
      <c r="D382" s="66"/>
      <c r="E382" s="20"/>
      <c r="F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ht="13.2" x14ac:dyDescent="0.25">
      <c r="A383" s="124"/>
      <c r="B383" s="65"/>
      <c r="C383" s="66"/>
      <c r="D383" s="66"/>
      <c r="E383" s="20"/>
      <c r="F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ht="13.2" x14ac:dyDescent="0.25">
      <c r="A384" s="124"/>
      <c r="B384" s="65"/>
      <c r="C384" s="66"/>
      <c r="D384" s="66"/>
      <c r="E384" s="20"/>
      <c r="F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ht="13.2" x14ac:dyDescent="0.25">
      <c r="A385" s="124"/>
      <c r="B385" s="65"/>
      <c r="C385" s="66"/>
      <c r="D385" s="66"/>
      <c r="E385" s="20"/>
      <c r="F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ht="13.2" x14ac:dyDescent="0.25">
      <c r="A386" s="124"/>
      <c r="B386" s="65"/>
      <c r="C386" s="66"/>
      <c r="D386" s="66"/>
      <c r="E386" s="20"/>
      <c r="F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ht="13.2" x14ac:dyDescent="0.25">
      <c r="A387" s="124"/>
      <c r="B387" s="65"/>
      <c r="C387" s="66"/>
      <c r="D387" s="66"/>
      <c r="E387" s="20"/>
      <c r="F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ht="13.2" x14ac:dyDescent="0.25">
      <c r="A388" s="124"/>
      <c r="B388" s="65"/>
      <c r="C388" s="66"/>
      <c r="D388" s="66"/>
      <c r="E388" s="20"/>
      <c r="F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ht="13.2" x14ac:dyDescent="0.25">
      <c r="A389" s="124"/>
      <c r="B389" s="65"/>
      <c r="C389" s="66"/>
      <c r="D389" s="66"/>
      <c r="E389" s="20"/>
      <c r="F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ht="13.2" x14ac:dyDescent="0.25">
      <c r="A390" s="124"/>
      <c r="B390" s="65"/>
      <c r="C390" s="66"/>
      <c r="D390" s="66"/>
      <c r="E390" s="20"/>
      <c r="F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ht="13.2" x14ac:dyDescent="0.25">
      <c r="A391" s="124"/>
      <c r="B391" s="65"/>
      <c r="C391" s="66"/>
      <c r="D391" s="66"/>
      <c r="E391" s="20"/>
      <c r="F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ht="13.2" x14ac:dyDescent="0.25">
      <c r="A392" s="124"/>
      <c r="B392" s="65"/>
      <c r="C392" s="66"/>
      <c r="D392" s="66"/>
      <c r="E392" s="20"/>
      <c r="F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ht="13.2" x14ac:dyDescent="0.25">
      <c r="A393" s="124"/>
      <c r="B393" s="65"/>
      <c r="C393" s="66"/>
      <c r="D393" s="66"/>
      <c r="E393" s="20"/>
      <c r="F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ht="13.2" x14ac:dyDescent="0.25">
      <c r="A394" s="124"/>
      <c r="B394" s="65"/>
      <c r="C394" s="66"/>
      <c r="D394" s="66"/>
      <c r="E394" s="20"/>
      <c r="F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ht="13.2" x14ac:dyDescent="0.25">
      <c r="A395" s="124"/>
      <c r="B395" s="65"/>
      <c r="C395" s="66"/>
      <c r="D395" s="66"/>
      <c r="E395" s="20"/>
      <c r="F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ht="13.2" x14ac:dyDescent="0.25">
      <c r="A396" s="124"/>
      <c r="B396" s="65"/>
      <c r="C396" s="66"/>
      <c r="D396" s="66"/>
      <c r="E396" s="20"/>
      <c r="F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ht="13.2" x14ac:dyDescent="0.25">
      <c r="A397" s="124"/>
      <c r="B397" s="65"/>
      <c r="C397" s="66"/>
      <c r="D397" s="66"/>
      <c r="E397" s="20"/>
      <c r="F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ht="13.2" x14ac:dyDescent="0.25">
      <c r="A398" s="124"/>
      <c r="B398" s="65"/>
      <c r="C398" s="66"/>
      <c r="D398" s="66"/>
      <c r="E398" s="20"/>
      <c r="F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ht="13.2" x14ac:dyDescent="0.25">
      <c r="A399" s="124"/>
      <c r="B399" s="65"/>
      <c r="C399" s="66"/>
      <c r="D399" s="66"/>
      <c r="E399" s="20"/>
      <c r="F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ht="13.2" x14ac:dyDescent="0.25">
      <c r="A400" s="124"/>
      <c r="B400" s="65"/>
      <c r="C400" s="66"/>
      <c r="D400" s="66"/>
      <c r="E400" s="20"/>
      <c r="F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ht="13.2" x14ac:dyDescent="0.25">
      <c r="A401" s="124"/>
      <c r="B401" s="65"/>
      <c r="C401" s="66"/>
      <c r="D401" s="66"/>
      <c r="E401" s="20"/>
      <c r="F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ht="13.2" x14ac:dyDescent="0.25">
      <c r="A402" s="124"/>
      <c r="B402" s="65"/>
      <c r="C402" s="66"/>
      <c r="D402" s="66"/>
      <c r="E402" s="20"/>
      <c r="F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ht="13.2" x14ac:dyDescent="0.25">
      <c r="A403" s="124"/>
      <c r="B403" s="65"/>
      <c r="C403" s="66"/>
      <c r="D403" s="66"/>
      <c r="E403" s="20"/>
      <c r="F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ht="13.2" x14ac:dyDescent="0.25">
      <c r="A404" s="124"/>
      <c r="B404" s="65"/>
      <c r="C404" s="66"/>
      <c r="D404" s="66"/>
      <c r="E404" s="20"/>
      <c r="F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ht="13.2" x14ac:dyDescent="0.25">
      <c r="A405" s="124"/>
      <c r="B405" s="65"/>
      <c r="C405" s="66"/>
      <c r="D405" s="66"/>
      <c r="E405" s="20"/>
      <c r="F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ht="13.2" x14ac:dyDescent="0.25">
      <c r="A406" s="124"/>
      <c r="B406" s="65"/>
      <c r="C406" s="66"/>
      <c r="D406" s="66"/>
      <c r="E406" s="20"/>
      <c r="F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ht="13.2" x14ac:dyDescent="0.25">
      <c r="A407" s="124"/>
      <c r="B407" s="65"/>
      <c r="C407" s="66"/>
      <c r="D407" s="66"/>
      <c r="E407" s="20"/>
      <c r="F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ht="13.2" x14ac:dyDescent="0.25">
      <c r="A408" s="124"/>
      <c r="B408" s="65"/>
      <c r="C408" s="66"/>
      <c r="D408" s="66"/>
      <c r="E408" s="20"/>
      <c r="F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ht="13.2" x14ac:dyDescent="0.25">
      <c r="A409" s="124"/>
      <c r="B409" s="65"/>
      <c r="C409" s="66"/>
      <c r="D409" s="66"/>
      <c r="E409" s="20"/>
      <c r="F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ht="13.2" x14ac:dyDescent="0.25">
      <c r="A410" s="124"/>
      <c r="B410" s="65"/>
      <c r="C410" s="66"/>
      <c r="D410" s="66"/>
      <c r="E410" s="20"/>
      <c r="F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ht="13.2" x14ac:dyDescent="0.25">
      <c r="A411" s="124"/>
      <c r="B411" s="65"/>
      <c r="C411" s="66"/>
      <c r="D411" s="66"/>
      <c r="E411" s="20"/>
      <c r="F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ht="13.2" x14ac:dyDescent="0.25">
      <c r="A412" s="124"/>
      <c r="B412" s="65"/>
      <c r="C412" s="66"/>
      <c r="D412" s="66"/>
      <c r="E412" s="20"/>
      <c r="F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ht="13.2" x14ac:dyDescent="0.25">
      <c r="A413" s="124"/>
      <c r="B413" s="65"/>
      <c r="C413" s="66"/>
      <c r="D413" s="66"/>
      <c r="E413" s="20"/>
      <c r="F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ht="13.2" x14ac:dyDescent="0.25">
      <c r="A414" s="124"/>
      <c r="B414" s="65"/>
      <c r="C414" s="66"/>
      <c r="D414" s="66"/>
      <c r="E414" s="20"/>
      <c r="F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ht="13.2" x14ac:dyDescent="0.25">
      <c r="A415" s="124"/>
      <c r="B415" s="65"/>
      <c r="C415" s="66"/>
      <c r="D415" s="66"/>
      <c r="E415" s="20"/>
      <c r="F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ht="13.2" x14ac:dyDescent="0.25">
      <c r="A416" s="124"/>
      <c r="B416" s="65"/>
      <c r="C416" s="66"/>
      <c r="D416" s="66"/>
      <c r="E416" s="20"/>
      <c r="F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ht="13.2" x14ac:dyDescent="0.25">
      <c r="A417" s="124"/>
      <c r="B417" s="65"/>
      <c r="C417" s="66"/>
      <c r="D417" s="66"/>
      <c r="E417" s="20"/>
      <c r="F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ht="13.2" x14ac:dyDescent="0.25">
      <c r="A418" s="124"/>
      <c r="B418" s="65"/>
      <c r="C418" s="66"/>
      <c r="D418" s="66"/>
      <c r="E418" s="20"/>
      <c r="F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ht="13.2" x14ac:dyDescent="0.25">
      <c r="A419" s="124"/>
      <c r="B419" s="65"/>
      <c r="C419" s="66"/>
      <c r="D419" s="66"/>
      <c r="E419" s="20"/>
      <c r="F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ht="13.2" x14ac:dyDescent="0.25">
      <c r="A420" s="124"/>
      <c r="B420" s="65"/>
      <c r="C420" s="66"/>
      <c r="D420" s="66"/>
      <c r="E420" s="20"/>
      <c r="F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ht="13.2" x14ac:dyDescent="0.25">
      <c r="A421" s="124"/>
      <c r="B421" s="65"/>
      <c r="C421" s="66"/>
      <c r="D421" s="66"/>
      <c r="E421" s="20"/>
      <c r="F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ht="13.2" x14ac:dyDescent="0.25">
      <c r="A422" s="124"/>
      <c r="B422" s="65"/>
      <c r="C422" s="66"/>
      <c r="D422" s="66"/>
      <c r="E422" s="20"/>
      <c r="F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ht="13.2" x14ac:dyDescent="0.25">
      <c r="A423" s="124"/>
      <c r="B423" s="65"/>
      <c r="C423" s="66"/>
      <c r="D423" s="66"/>
      <c r="E423" s="20"/>
      <c r="F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ht="13.2" x14ac:dyDescent="0.25">
      <c r="A424" s="124"/>
      <c r="B424" s="65"/>
      <c r="C424" s="66"/>
      <c r="D424" s="66"/>
      <c r="E424" s="20"/>
      <c r="F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ht="13.2" x14ac:dyDescent="0.25">
      <c r="A425" s="124"/>
      <c r="B425" s="65"/>
      <c r="C425" s="66"/>
      <c r="D425" s="66"/>
      <c r="E425" s="20"/>
      <c r="F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ht="13.2" x14ac:dyDescent="0.25">
      <c r="A426" s="124"/>
      <c r="B426" s="65"/>
      <c r="C426" s="66"/>
      <c r="D426" s="66"/>
      <c r="E426" s="20"/>
      <c r="F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ht="13.2" x14ac:dyDescent="0.25">
      <c r="A427" s="124"/>
      <c r="B427" s="65"/>
      <c r="C427" s="66"/>
      <c r="D427" s="66"/>
      <c r="E427" s="20"/>
      <c r="F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ht="13.2" x14ac:dyDescent="0.25">
      <c r="A428" s="124"/>
      <c r="B428" s="65"/>
      <c r="C428" s="66"/>
      <c r="D428" s="66"/>
      <c r="E428" s="20"/>
      <c r="F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ht="13.2" x14ac:dyDescent="0.25">
      <c r="A429" s="124"/>
      <c r="B429" s="65"/>
      <c r="C429" s="66"/>
      <c r="D429" s="66"/>
      <c r="E429" s="20"/>
      <c r="F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ht="13.2" x14ac:dyDescent="0.25">
      <c r="A430" s="124"/>
      <c r="B430" s="65"/>
      <c r="C430" s="66"/>
      <c r="D430" s="66"/>
      <c r="E430" s="20"/>
      <c r="F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ht="13.2" x14ac:dyDescent="0.25">
      <c r="A431" s="124"/>
      <c r="B431" s="65"/>
      <c r="C431" s="66"/>
      <c r="D431" s="66"/>
      <c r="E431" s="20"/>
      <c r="F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ht="13.2" x14ac:dyDescent="0.25">
      <c r="A432" s="124"/>
      <c r="B432" s="65"/>
      <c r="C432" s="66"/>
      <c r="D432" s="66"/>
      <c r="E432" s="20"/>
      <c r="F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ht="13.2" x14ac:dyDescent="0.25">
      <c r="A433" s="124"/>
      <c r="B433" s="65"/>
      <c r="C433" s="66"/>
      <c r="D433" s="66"/>
      <c r="E433" s="20"/>
      <c r="F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ht="13.2" x14ac:dyDescent="0.25">
      <c r="A434" s="124"/>
      <c r="B434" s="65"/>
      <c r="C434" s="66"/>
      <c r="D434" s="66"/>
      <c r="E434" s="20"/>
      <c r="F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ht="13.2" x14ac:dyDescent="0.25">
      <c r="A435" s="124"/>
      <c r="B435" s="65"/>
      <c r="C435" s="66"/>
      <c r="D435" s="66"/>
      <c r="E435" s="20"/>
      <c r="F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ht="13.2" x14ac:dyDescent="0.25">
      <c r="A436" s="124"/>
      <c r="B436" s="65"/>
      <c r="C436" s="66"/>
      <c r="D436" s="66"/>
      <c r="E436" s="20"/>
      <c r="F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ht="13.2" x14ac:dyDescent="0.25">
      <c r="A437" s="124"/>
      <c r="B437" s="65"/>
      <c r="C437" s="66"/>
      <c r="D437" s="66"/>
      <c r="E437" s="20"/>
      <c r="F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ht="13.2" x14ac:dyDescent="0.25">
      <c r="A438" s="124"/>
      <c r="B438" s="65"/>
      <c r="C438" s="66"/>
      <c r="D438" s="66"/>
      <c r="E438" s="20"/>
      <c r="F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ht="13.2" x14ac:dyDescent="0.25">
      <c r="A439" s="124"/>
      <c r="B439" s="65"/>
      <c r="C439" s="66"/>
      <c r="D439" s="66"/>
      <c r="E439" s="20"/>
      <c r="F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ht="13.2" x14ac:dyDescent="0.25">
      <c r="A440" s="124"/>
      <c r="B440" s="65"/>
      <c r="C440" s="66"/>
      <c r="D440" s="66"/>
      <c r="E440" s="20"/>
      <c r="F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ht="13.2" x14ac:dyDescent="0.25">
      <c r="A441" s="124"/>
      <c r="B441" s="65"/>
      <c r="C441" s="66"/>
      <c r="D441" s="66"/>
      <c r="E441" s="20"/>
      <c r="F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ht="13.2" x14ac:dyDescent="0.25">
      <c r="A442" s="124"/>
      <c r="B442" s="65"/>
      <c r="C442" s="66"/>
      <c r="D442" s="66"/>
      <c r="E442" s="20"/>
      <c r="F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ht="13.2" x14ac:dyDescent="0.25">
      <c r="A443" s="124"/>
      <c r="B443" s="65"/>
      <c r="C443" s="66"/>
      <c r="D443" s="66"/>
      <c r="E443" s="20"/>
      <c r="F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ht="13.2" x14ac:dyDescent="0.25">
      <c r="A444" s="124"/>
      <c r="B444" s="65"/>
      <c r="C444" s="66"/>
      <c r="D444" s="66"/>
      <c r="E444" s="20"/>
      <c r="F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ht="13.2" x14ac:dyDescent="0.25">
      <c r="A445" s="124"/>
      <c r="B445" s="65"/>
      <c r="C445" s="66"/>
      <c r="D445" s="66"/>
      <c r="E445" s="20"/>
      <c r="F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ht="13.2" x14ac:dyDescent="0.25">
      <c r="A446" s="124"/>
      <c r="B446" s="65"/>
      <c r="C446" s="66"/>
      <c r="D446" s="66"/>
      <c r="E446" s="20"/>
      <c r="F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ht="13.2" x14ac:dyDescent="0.25">
      <c r="A447" s="124"/>
      <c r="B447" s="65"/>
      <c r="C447" s="66"/>
      <c r="D447" s="66"/>
      <c r="E447" s="20"/>
      <c r="F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ht="13.2" x14ac:dyDescent="0.25">
      <c r="A448" s="124"/>
      <c r="B448" s="65"/>
      <c r="C448" s="66"/>
      <c r="D448" s="66"/>
      <c r="E448" s="20"/>
      <c r="F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ht="13.2" x14ac:dyDescent="0.25">
      <c r="A449" s="124"/>
      <c r="B449" s="65"/>
      <c r="C449" s="66"/>
      <c r="D449" s="66"/>
      <c r="E449" s="20"/>
      <c r="F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ht="13.2" x14ac:dyDescent="0.25">
      <c r="A450" s="124"/>
      <c r="B450" s="65"/>
      <c r="C450" s="66"/>
      <c r="D450" s="66"/>
      <c r="E450" s="20"/>
      <c r="F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ht="13.2" x14ac:dyDescent="0.25">
      <c r="A451" s="124"/>
      <c r="B451" s="65"/>
      <c r="C451" s="66"/>
      <c r="D451" s="66"/>
      <c r="E451" s="20"/>
      <c r="F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ht="13.2" x14ac:dyDescent="0.25">
      <c r="A452" s="124"/>
      <c r="B452" s="65"/>
      <c r="C452" s="66"/>
      <c r="D452" s="66"/>
      <c r="E452" s="20"/>
      <c r="F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ht="13.2" x14ac:dyDescent="0.25">
      <c r="A453" s="124"/>
      <c r="B453" s="65"/>
      <c r="C453" s="66"/>
      <c r="D453" s="66"/>
      <c r="E453" s="20"/>
      <c r="F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ht="13.2" x14ac:dyDescent="0.25">
      <c r="A454" s="124"/>
      <c r="B454" s="65"/>
      <c r="C454" s="66"/>
      <c r="D454" s="66"/>
      <c r="E454" s="20"/>
      <c r="F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ht="13.2" x14ac:dyDescent="0.25">
      <c r="A455" s="124"/>
      <c r="B455" s="65"/>
      <c r="C455" s="66"/>
      <c r="D455" s="66"/>
      <c r="E455" s="20"/>
      <c r="F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ht="13.2" x14ac:dyDescent="0.25">
      <c r="A456" s="124"/>
      <c r="B456" s="65"/>
      <c r="C456" s="66"/>
      <c r="D456" s="66"/>
      <c r="E456" s="20"/>
      <c r="F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ht="13.2" x14ac:dyDescent="0.25">
      <c r="A457" s="124"/>
      <c r="B457" s="65"/>
      <c r="C457" s="66"/>
      <c r="D457" s="66"/>
      <c r="E457" s="20"/>
      <c r="F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ht="13.2" x14ac:dyDescent="0.25">
      <c r="A458" s="124"/>
      <c r="B458" s="65"/>
      <c r="C458" s="66"/>
      <c r="D458" s="66"/>
      <c r="E458" s="20"/>
      <c r="F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ht="13.2" x14ac:dyDescent="0.25">
      <c r="A459" s="124"/>
      <c r="B459" s="65"/>
      <c r="C459" s="66"/>
      <c r="D459" s="66"/>
      <c r="E459" s="20"/>
      <c r="F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ht="13.2" x14ac:dyDescent="0.25">
      <c r="A460" s="124"/>
      <c r="B460" s="65"/>
      <c r="C460" s="66"/>
      <c r="D460" s="66"/>
      <c r="E460" s="20"/>
      <c r="F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ht="13.2" x14ac:dyDescent="0.25">
      <c r="A461" s="124"/>
      <c r="B461" s="65"/>
      <c r="C461" s="66"/>
      <c r="D461" s="66"/>
      <c r="E461" s="20"/>
      <c r="F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ht="13.2" x14ac:dyDescent="0.25">
      <c r="A462" s="124"/>
      <c r="B462" s="65"/>
      <c r="C462" s="66"/>
      <c r="D462" s="66"/>
      <c r="E462" s="20"/>
      <c r="F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ht="13.2" x14ac:dyDescent="0.25">
      <c r="A463" s="124"/>
      <c r="B463" s="65"/>
      <c r="C463" s="66"/>
      <c r="D463" s="66"/>
      <c r="E463" s="20"/>
      <c r="F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ht="13.2" x14ac:dyDescent="0.25">
      <c r="A464" s="124"/>
      <c r="B464" s="65"/>
      <c r="C464" s="66"/>
      <c r="D464" s="66"/>
      <c r="E464" s="20"/>
      <c r="F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ht="13.2" x14ac:dyDescent="0.25">
      <c r="A465" s="124"/>
      <c r="B465" s="65"/>
      <c r="C465" s="66"/>
      <c r="D465" s="66"/>
      <c r="E465" s="20"/>
      <c r="F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ht="13.2" x14ac:dyDescent="0.25">
      <c r="A466" s="124"/>
      <c r="B466" s="65"/>
      <c r="C466" s="66"/>
      <c r="D466" s="66"/>
      <c r="E466" s="20"/>
      <c r="F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ht="13.2" x14ac:dyDescent="0.25">
      <c r="A467" s="124"/>
      <c r="B467" s="65"/>
      <c r="C467" s="66"/>
      <c r="D467" s="66"/>
      <c r="E467" s="20"/>
      <c r="F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ht="13.2" x14ac:dyDescent="0.25">
      <c r="A468" s="124"/>
      <c r="B468" s="65"/>
      <c r="C468" s="66"/>
      <c r="D468" s="66"/>
      <c r="E468" s="20"/>
      <c r="F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ht="13.2" x14ac:dyDescent="0.25">
      <c r="A469" s="124"/>
      <c r="B469" s="65"/>
      <c r="C469" s="66"/>
      <c r="D469" s="66"/>
      <c r="E469" s="20"/>
      <c r="F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ht="13.2" x14ac:dyDescent="0.25">
      <c r="A470" s="124"/>
      <c r="B470" s="65"/>
      <c r="C470" s="66"/>
      <c r="D470" s="66"/>
      <c r="E470" s="20"/>
      <c r="F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ht="13.2" x14ac:dyDescent="0.25">
      <c r="A471" s="124"/>
      <c r="B471" s="65"/>
      <c r="C471" s="66"/>
      <c r="D471" s="66"/>
      <c r="E471" s="20"/>
      <c r="F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ht="13.2" x14ac:dyDescent="0.25">
      <c r="A472" s="124"/>
      <c r="B472" s="65"/>
      <c r="C472" s="66"/>
      <c r="D472" s="66"/>
      <c r="E472" s="20"/>
      <c r="F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ht="13.2" x14ac:dyDescent="0.25">
      <c r="A473" s="124"/>
      <c r="B473" s="65"/>
      <c r="C473" s="66"/>
      <c r="D473" s="66"/>
      <c r="E473" s="20"/>
      <c r="F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ht="13.2" x14ac:dyDescent="0.25">
      <c r="A474" s="124"/>
      <c r="B474" s="65"/>
      <c r="C474" s="66"/>
      <c r="D474" s="66"/>
      <c r="E474" s="20"/>
      <c r="F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ht="13.2" x14ac:dyDescent="0.25">
      <c r="A475" s="124"/>
      <c r="B475" s="65"/>
      <c r="C475" s="66"/>
      <c r="D475" s="66"/>
      <c r="E475" s="20"/>
      <c r="F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ht="13.2" x14ac:dyDescent="0.25">
      <c r="A476" s="124"/>
      <c r="B476" s="65"/>
      <c r="C476" s="66"/>
      <c r="D476" s="66"/>
      <c r="E476" s="20"/>
      <c r="F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ht="13.2" x14ac:dyDescent="0.25">
      <c r="A477" s="124"/>
      <c r="B477" s="65"/>
      <c r="C477" s="66"/>
      <c r="D477" s="66"/>
      <c r="E477" s="20"/>
      <c r="F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ht="13.2" x14ac:dyDescent="0.25">
      <c r="A478" s="124"/>
      <c r="B478" s="65"/>
      <c r="C478" s="66"/>
      <c r="D478" s="66"/>
      <c r="E478" s="20"/>
      <c r="F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ht="13.2" x14ac:dyDescent="0.25">
      <c r="A479" s="124"/>
      <c r="B479" s="65"/>
      <c r="C479" s="66"/>
      <c r="D479" s="66"/>
      <c r="E479" s="20"/>
      <c r="F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ht="13.2" x14ac:dyDescent="0.25">
      <c r="A480" s="124"/>
      <c r="B480" s="65"/>
      <c r="C480" s="66"/>
      <c r="D480" s="66"/>
      <c r="E480" s="20"/>
      <c r="F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ht="13.2" x14ac:dyDescent="0.25">
      <c r="A481" s="124"/>
      <c r="B481" s="65"/>
      <c r="C481" s="66"/>
      <c r="D481" s="66"/>
      <c r="E481" s="20"/>
      <c r="F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ht="13.2" x14ac:dyDescent="0.25">
      <c r="A482" s="124"/>
      <c r="B482" s="65"/>
      <c r="C482" s="66"/>
      <c r="D482" s="66"/>
      <c r="E482" s="20"/>
      <c r="F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ht="13.2" x14ac:dyDescent="0.25">
      <c r="A483" s="124"/>
      <c r="B483" s="65"/>
      <c r="C483" s="66"/>
      <c r="D483" s="66"/>
      <c r="E483" s="20"/>
      <c r="F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ht="13.2" x14ac:dyDescent="0.25">
      <c r="A484" s="124"/>
      <c r="B484" s="65"/>
      <c r="C484" s="66"/>
      <c r="D484" s="66"/>
      <c r="E484" s="20"/>
      <c r="F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ht="13.2" x14ac:dyDescent="0.25">
      <c r="A485" s="124"/>
      <c r="B485" s="65"/>
      <c r="C485" s="66"/>
      <c r="D485" s="66"/>
      <c r="E485" s="20"/>
      <c r="F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ht="13.2" x14ac:dyDescent="0.25">
      <c r="A486" s="124"/>
      <c r="B486" s="65"/>
      <c r="C486" s="66"/>
      <c r="D486" s="66"/>
      <c r="E486" s="20"/>
      <c r="F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ht="13.2" x14ac:dyDescent="0.25">
      <c r="A487" s="124"/>
      <c r="B487" s="65"/>
      <c r="C487" s="66"/>
      <c r="D487" s="66"/>
      <c r="E487" s="20"/>
      <c r="F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ht="13.2" x14ac:dyDescent="0.25">
      <c r="A488" s="124"/>
      <c r="B488" s="65"/>
      <c r="C488" s="66"/>
      <c r="D488" s="66"/>
      <c r="E488" s="20"/>
      <c r="F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ht="13.2" x14ac:dyDescent="0.25">
      <c r="A489" s="124"/>
      <c r="B489" s="65"/>
      <c r="C489" s="66"/>
      <c r="D489" s="66"/>
      <c r="E489" s="20"/>
      <c r="F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ht="13.2" x14ac:dyDescent="0.25">
      <c r="A490" s="124"/>
      <c r="B490" s="65"/>
      <c r="C490" s="66"/>
      <c r="D490" s="66"/>
      <c r="E490" s="20"/>
      <c r="F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ht="13.2" x14ac:dyDescent="0.25">
      <c r="A491" s="124"/>
      <c r="B491" s="65"/>
      <c r="C491" s="66"/>
      <c r="D491" s="66"/>
      <c r="E491" s="20"/>
      <c r="F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ht="13.2" x14ac:dyDescent="0.25">
      <c r="A492" s="124"/>
      <c r="B492" s="65"/>
      <c r="C492" s="66"/>
      <c r="D492" s="66"/>
      <c r="E492" s="20"/>
      <c r="F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ht="13.2" x14ac:dyDescent="0.25">
      <c r="A493" s="124"/>
      <c r="B493" s="65"/>
      <c r="C493" s="66"/>
      <c r="D493" s="66"/>
      <c r="E493" s="20"/>
      <c r="F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ht="13.2" x14ac:dyDescent="0.25">
      <c r="A494" s="124"/>
      <c r="B494" s="65"/>
      <c r="C494" s="66"/>
      <c r="D494" s="66"/>
      <c r="E494" s="20"/>
      <c r="F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ht="13.2" x14ac:dyDescent="0.25">
      <c r="A495" s="124"/>
      <c r="B495" s="65"/>
      <c r="C495" s="66"/>
      <c r="D495" s="66"/>
      <c r="E495" s="20"/>
      <c r="F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ht="13.2" x14ac:dyDescent="0.25">
      <c r="A496" s="124"/>
      <c r="B496" s="65"/>
      <c r="C496" s="66"/>
      <c r="D496" s="66"/>
      <c r="E496" s="20"/>
      <c r="F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ht="13.2" x14ac:dyDescent="0.25">
      <c r="A497" s="124"/>
      <c r="B497" s="65"/>
      <c r="C497" s="66"/>
      <c r="D497" s="66"/>
      <c r="E497" s="20"/>
      <c r="F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ht="13.2" x14ac:dyDescent="0.25">
      <c r="A498" s="124"/>
      <c r="B498" s="65"/>
      <c r="C498" s="66"/>
      <c r="D498" s="66"/>
      <c r="E498" s="20"/>
      <c r="F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ht="13.2" x14ac:dyDescent="0.25">
      <c r="A499" s="124"/>
      <c r="B499" s="65"/>
      <c r="C499" s="66"/>
      <c r="D499" s="66"/>
      <c r="E499" s="20"/>
      <c r="F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ht="13.2" x14ac:dyDescent="0.25">
      <c r="A500" s="124"/>
      <c r="B500" s="65"/>
      <c r="C500" s="66"/>
      <c r="D500" s="66"/>
      <c r="E500" s="20"/>
      <c r="F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ht="13.2" x14ac:dyDescent="0.25">
      <c r="A501" s="124"/>
      <c r="B501" s="65"/>
      <c r="C501" s="66"/>
      <c r="D501" s="66"/>
      <c r="E501" s="20"/>
      <c r="F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ht="13.2" x14ac:dyDescent="0.25">
      <c r="A502" s="124"/>
      <c r="B502" s="65"/>
      <c r="C502" s="66"/>
      <c r="D502" s="66"/>
      <c r="E502" s="20"/>
      <c r="F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ht="13.2" x14ac:dyDescent="0.25">
      <c r="A503" s="124"/>
      <c r="B503" s="65"/>
      <c r="C503" s="66"/>
      <c r="D503" s="66"/>
      <c r="E503" s="20"/>
      <c r="F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ht="13.2" x14ac:dyDescent="0.25">
      <c r="A504" s="124"/>
      <c r="B504" s="65"/>
      <c r="C504" s="66"/>
      <c r="D504" s="66"/>
      <c r="E504" s="20"/>
      <c r="F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ht="13.2" x14ac:dyDescent="0.25">
      <c r="A505" s="124"/>
      <c r="B505" s="65"/>
      <c r="C505" s="66"/>
      <c r="D505" s="66"/>
      <c r="E505" s="20"/>
      <c r="F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ht="13.2" x14ac:dyDescent="0.25">
      <c r="A506" s="124"/>
      <c r="B506" s="65"/>
      <c r="C506" s="66"/>
      <c r="D506" s="66"/>
      <c r="E506" s="20"/>
      <c r="F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ht="13.2" x14ac:dyDescent="0.25">
      <c r="A507" s="124"/>
      <c r="B507" s="65"/>
      <c r="C507" s="66"/>
      <c r="D507" s="66"/>
      <c r="E507" s="20"/>
      <c r="F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ht="13.2" x14ac:dyDescent="0.25">
      <c r="A508" s="124"/>
      <c r="B508" s="65"/>
      <c r="C508" s="66"/>
      <c r="D508" s="66"/>
      <c r="E508" s="20"/>
      <c r="F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ht="13.2" x14ac:dyDescent="0.25">
      <c r="A509" s="124"/>
      <c r="B509" s="65"/>
      <c r="C509" s="66"/>
      <c r="D509" s="66"/>
      <c r="E509" s="20"/>
      <c r="F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ht="13.2" x14ac:dyDescent="0.25">
      <c r="A510" s="124"/>
      <c r="B510" s="65"/>
      <c r="C510" s="66"/>
      <c r="D510" s="66"/>
      <c r="E510" s="20"/>
      <c r="F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ht="13.2" x14ac:dyDescent="0.25">
      <c r="A511" s="124"/>
      <c r="B511" s="65"/>
      <c r="C511" s="66"/>
      <c r="D511" s="66"/>
      <c r="E511" s="20"/>
      <c r="F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ht="13.2" x14ac:dyDescent="0.25">
      <c r="A512" s="124"/>
      <c r="B512" s="65"/>
      <c r="C512" s="66"/>
      <c r="D512" s="66"/>
      <c r="E512" s="20"/>
      <c r="F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ht="13.2" x14ac:dyDescent="0.25">
      <c r="A513" s="124"/>
      <c r="B513" s="65"/>
      <c r="C513" s="66"/>
      <c r="D513" s="66"/>
      <c r="E513" s="20"/>
      <c r="F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ht="13.2" x14ac:dyDescent="0.25">
      <c r="A514" s="124"/>
      <c r="B514" s="65"/>
      <c r="C514" s="66"/>
      <c r="D514" s="66"/>
      <c r="E514" s="20"/>
      <c r="F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ht="13.2" x14ac:dyDescent="0.25">
      <c r="A515" s="124"/>
      <c r="B515" s="65"/>
      <c r="C515" s="66"/>
      <c r="D515" s="66"/>
      <c r="E515" s="20"/>
      <c r="F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ht="13.2" x14ac:dyDescent="0.25">
      <c r="A516" s="124"/>
      <c r="B516" s="65"/>
      <c r="C516" s="66"/>
      <c r="D516" s="66"/>
      <c r="E516" s="20"/>
      <c r="F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ht="13.2" x14ac:dyDescent="0.25">
      <c r="A517" s="124"/>
      <c r="B517" s="65"/>
      <c r="C517" s="66"/>
      <c r="D517" s="66"/>
      <c r="E517" s="20"/>
      <c r="F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ht="13.2" x14ac:dyDescent="0.25">
      <c r="A518" s="124"/>
      <c r="B518" s="65"/>
      <c r="C518" s="66"/>
      <c r="D518" s="66"/>
      <c r="E518" s="20"/>
      <c r="F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ht="13.2" x14ac:dyDescent="0.25">
      <c r="A519" s="124"/>
      <c r="B519" s="65"/>
      <c r="C519" s="66"/>
      <c r="D519" s="66"/>
      <c r="E519" s="20"/>
      <c r="F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ht="13.2" x14ac:dyDescent="0.25">
      <c r="A520" s="124"/>
      <c r="B520" s="65"/>
      <c r="C520" s="66"/>
      <c r="D520" s="66"/>
      <c r="E520" s="20"/>
      <c r="F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ht="13.2" x14ac:dyDescent="0.25">
      <c r="A521" s="124"/>
      <c r="B521" s="65"/>
      <c r="C521" s="66"/>
      <c r="D521" s="66"/>
      <c r="E521" s="20"/>
      <c r="F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ht="13.2" x14ac:dyDescent="0.25">
      <c r="A522" s="124"/>
      <c r="B522" s="65"/>
      <c r="C522" s="66"/>
      <c r="D522" s="66"/>
      <c r="E522" s="20"/>
      <c r="F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ht="13.2" x14ac:dyDescent="0.25">
      <c r="A523" s="124"/>
      <c r="B523" s="65"/>
      <c r="C523" s="66"/>
      <c r="D523" s="66"/>
      <c r="E523" s="20"/>
      <c r="F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ht="13.2" x14ac:dyDescent="0.25">
      <c r="A524" s="124"/>
      <c r="B524" s="65"/>
      <c r="C524" s="66"/>
      <c r="D524" s="66"/>
      <c r="E524" s="20"/>
      <c r="F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ht="13.2" x14ac:dyDescent="0.25">
      <c r="A525" s="124"/>
      <c r="B525" s="65"/>
      <c r="C525" s="66"/>
      <c r="D525" s="66"/>
      <c r="E525" s="20"/>
      <c r="F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ht="13.2" x14ac:dyDescent="0.25">
      <c r="A526" s="124"/>
      <c r="B526" s="65"/>
      <c r="C526" s="66"/>
      <c r="D526" s="66"/>
      <c r="E526" s="20"/>
      <c r="F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ht="13.2" x14ac:dyDescent="0.25">
      <c r="A527" s="124"/>
      <c r="B527" s="65"/>
      <c r="C527" s="66"/>
      <c r="D527" s="66"/>
      <c r="E527" s="20"/>
      <c r="F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ht="13.2" x14ac:dyDescent="0.25">
      <c r="A528" s="124"/>
      <c r="B528" s="65"/>
      <c r="C528" s="66"/>
      <c r="D528" s="66"/>
      <c r="E528" s="20"/>
      <c r="F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ht="13.2" x14ac:dyDescent="0.25">
      <c r="A529" s="124"/>
      <c r="B529" s="65"/>
      <c r="C529" s="66"/>
      <c r="D529" s="66"/>
      <c r="E529" s="20"/>
      <c r="F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ht="13.2" x14ac:dyDescent="0.25">
      <c r="A530" s="124"/>
      <c r="B530" s="65"/>
      <c r="C530" s="66"/>
      <c r="D530" s="66"/>
      <c r="E530" s="20"/>
      <c r="F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ht="13.2" x14ac:dyDescent="0.25">
      <c r="A531" s="124"/>
      <c r="B531" s="65"/>
      <c r="C531" s="66"/>
      <c r="D531" s="66"/>
      <c r="E531" s="20"/>
      <c r="F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ht="13.2" x14ac:dyDescent="0.25">
      <c r="A532" s="124"/>
      <c r="B532" s="65"/>
      <c r="C532" s="66"/>
      <c r="D532" s="66"/>
      <c r="E532" s="20"/>
      <c r="F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ht="13.2" x14ac:dyDescent="0.25">
      <c r="A533" s="124"/>
      <c r="B533" s="65"/>
      <c r="C533" s="66"/>
      <c r="D533" s="66"/>
      <c r="E533" s="20"/>
      <c r="F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ht="13.2" x14ac:dyDescent="0.25">
      <c r="A534" s="124"/>
      <c r="B534" s="65"/>
      <c r="C534" s="66"/>
      <c r="D534" s="66"/>
      <c r="E534" s="20"/>
      <c r="F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ht="13.2" x14ac:dyDescent="0.25">
      <c r="A535" s="124"/>
      <c r="B535" s="65"/>
      <c r="C535" s="66"/>
      <c r="D535" s="66"/>
      <c r="E535" s="20"/>
      <c r="F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ht="13.2" x14ac:dyDescent="0.25">
      <c r="A536" s="124"/>
      <c r="B536" s="65"/>
      <c r="C536" s="66"/>
      <c r="D536" s="66"/>
      <c r="E536" s="20"/>
      <c r="F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ht="13.2" x14ac:dyDescent="0.25">
      <c r="A537" s="124"/>
      <c r="B537" s="65"/>
      <c r="C537" s="66"/>
      <c r="D537" s="66"/>
      <c r="E537" s="20"/>
      <c r="F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ht="13.2" x14ac:dyDescent="0.25">
      <c r="A538" s="124"/>
      <c r="B538" s="65"/>
      <c r="C538" s="66"/>
      <c r="D538" s="66"/>
      <c r="E538" s="20"/>
      <c r="F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ht="13.2" x14ac:dyDescent="0.25">
      <c r="A539" s="124"/>
      <c r="B539" s="65"/>
      <c r="C539" s="66"/>
      <c r="D539" s="66"/>
      <c r="E539" s="20"/>
      <c r="F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ht="13.2" x14ac:dyDescent="0.25">
      <c r="A540" s="124"/>
      <c r="B540" s="65"/>
      <c r="C540" s="66"/>
      <c r="D540" s="66"/>
      <c r="E540" s="20"/>
      <c r="F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ht="13.2" x14ac:dyDescent="0.25">
      <c r="A541" s="124"/>
      <c r="B541" s="65"/>
      <c r="C541" s="66"/>
      <c r="D541" s="66"/>
      <c r="E541" s="20"/>
      <c r="F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ht="13.2" x14ac:dyDescent="0.25">
      <c r="A542" s="124"/>
      <c r="B542" s="65"/>
      <c r="C542" s="66"/>
      <c r="D542" s="66"/>
      <c r="E542" s="20"/>
      <c r="F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ht="13.2" x14ac:dyDescent="0.25">
      <c r="A543" s="124"/>
      <c r="B543" s="65"/>
      <c r="C543" s="66"/>
      <c r="D543" s="66"/>
      <c r="E543" s="20"/>
      <c r="F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ht="13.2" x14ac:dyDescent="0.25">
      <c r="A544" s="124"/>
      <c r="B544" s="65"/>
      <c r="C544" s="66"/>
      <c r="D544" s="66"/>
      <c r="E544" s="20"/>
      <c r="F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ht="13.2" x14ac:dyDescent="0.25">
      <c r="A545" s="124"/>
      <c r="B545" s="65"/>
      <c r="C545" s="66"/>
      <c r="D545" s="66"/>
      <c r="E545" s="20"/>
      <c r="F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ht="13.2" x14ac:dyDescent="0.25">
      <c r="A546" s="124"/>
      <c r="B546" s="65"/>
      <c r="C546" s="66"/>
      <c r="D546" s="66"/>
      <c r="E546" s="20"/>
      <c r="F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ht="13.2" x14ac:dyDescent="0.25">
      <c r="A547" s="124"/>
      <c r="B547" s="65"/>
      <c r="C547" s="66"/>
      <c r="D547" s="66"/>
      <c r="E547" s="20"/>
      <c r="F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ht="13.2" x14ac:dyDescent="0.25">
      <c r="A548" s="124"/>
      <c r="B548" s="65"/>
      <c r="C548" s="66"/>
      <c r="D548" s="66"/>
      <c r="E548" s="20"/>
      <c r="F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ht="13.2" x14ac:dyDescent="0.25">
      <c r="A549" s="124"/>
      <c r="B549" s="65"/>
      <c r="C549" s="66"/>
      <c r="D549" s="66"/>
      <c r="E549" s="20"/>
      <c r="F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ht="13.2" x14ac:dyDescent="0.25">
      <c r="A550" s="124"/>
      <c r="B550" s="65"/>
      <c r="C550" s="66"/>
      <c r="D550" s="66"/>
      <c r="E550" s="20"/>
      <c r="F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ht="13.2" x14ac:dyDescent="0.25">
      <c r="A551" s="124"/>
      <c r="B551" s="65"/>
      <c r="C551" s="66"/>
      <c r="D551" s="66"/>
      <c r="E551" s="20"/>
      <c r="F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ht="13.2" x14ac:dyDescent="0.25">
      <c r="A552" s="124"/>
      <c r="B552" s="65"/>
      <c r="C552" s="66"/>
      <c r="D552" s="66"/>
      <c r="E552" s="20"/>
      <c r="F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ht="13.2" x14ac:dyDescent="0.25">
      <c r="A553" s="124"/>
      <c r="B553" s="65"/>
      <c r="C553" s="66"/>
      <c r="D553" s="66"/>
      <c r="E553" s="20"/>
      <c r="F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ht="13.2" x14ac:dyDescent="0.25">
      <c r="A554" s="124"/>
      <c r="B554" s="65"/>
      <c r="C554" s="66"/>
      <c r="D554" s="66"/>
      <c r="E554" s="20"/>
      <c r="F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ht="13.2" x14ac:dyDescent="0.25">
      <c r="A555" s="124"/>
      <c r="B555" s="65"/>
      <c r="C555" s="66"/>
      <c r="D555" s="66"/>
      <c r="E555" s="20"/>
      <c r="F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ht="13.2" x14ac:dyDescent="0.25">
      <c r="A556" s="124"/>
      <c r="B556" s="65"/>
      <c r="C556" s="66"/>
      <c r="D556" s="66"/>
      <c r="E556" s="20"/>
      <c r="F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ht="13.2" x14ac:dyDescent="0.25">
      <c r="A557" s="124"/>
      <c r="B557" s="65"/>
      <c r="C557" s="66"/>
      <c r="D557" s="66"/>
      <c r="E557" s="20"/>
      <c r="F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ht="13.2" x14ac:dyDescent="0.25">
      <c r="A558" s="124"/>
      <c r="B558" s="65"/>
      <c r="C558" s="66"/>
      <c r="D558" s="66"/>
      <c r="E558" s="20"/>
      <c r="F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ht="13.2" x14ac:dyDescent="0.25">
      <c r="A559" s="124"/>
      <c r="B559" s="65"/>
      <c r="C559" s="66"/>
      <c r="D559" s="66"/>
      <c r="E559" s="20"/>
      <c r="F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ht="13.2" x14ac:dyDescent="0.25">
      <c r="A560" s="124"/>
      <c r="B560" s="65"/>
      <c r="C560" s="66"/>
      <c r="D560" s="66"/>
      <c r="E560" s="20"/>
      <c r="F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ht="13.2" x14ac:dyDescent="0.25">
      <c r="A561" s="124"/>
      <c r="B561" s="65"/>
      <c r="C561" s="66"/>
      <c r="D561" s="66"/>
      <c r="E561" s="20"/>
      <c r="F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ht="13.2" x14ac:dyDescent="0.25">
      <c r="A562" s="124"/>
      <c r="B562" s="65"/>
      <c r="C562" s="66"/>
      <c r="D562" s="66"/>
      <c r="E562" s="20"/>
      <c r="F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ht="13.2" x14ac:dyDescent="0.25">
      <c r="A563" s="124"/>
      <c r="B563" s="65"/>
      <c r="C563" s="66"/>
      <c r="D563" s="66"/>
      <c r="E563" s="20"/>
      <c r="F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ht="13.2" x14ac:dyDescent="0.25">
      <c r="A564" s="124"/>
      <c r="B564" s="65"/>
      <c r="C564" s="66"/>
      <c r="D564" s="66"/>
      <c r="E564" s="20"/>
      <c r="F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ht="13.2" x14ac:dyDescent="0.25">
      <c r="A565" s="124"/>
      <c r="B565" s="65"/>
      <c r="C565" s="66"/>
      <c r="D565" s="66"/>
      <c r="E565" s="20"/>
      <c r="F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ht="13.2" x14ac:dyDescent="0.25">
      <c r="A566" s="124"/>
      <c r="B566" s="65"/>
      <c r="C566" s="66"/>
      <c r="D566" s="66"/>
      <c r="E566" s="20"/>
      <c r="F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ht="13.2" x14ac:dyDescent="0.25">
      <c r="A567" s="124"/>
      <c r="B567" s="65"/>
      <c r="C567" s="66"/>
      <c r="D567" s="66"/>
      <c r="E567" s="20"/>
      <c r="F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ht="13.2" x14ac:dyDescent="0.25">
      <c r="A568" s="124"/>
      <c r="B568" s="65"/>
      <c r="C568" s="66"/>
      <c r="D568" s="66"/>
      <c r="E568" s="20"/>
      <c r="F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ht="13.2" x14ac:dyDescent="0.25">
      <c r="A569" s="124"/>
      <c r="B569" s="65"/>
      <c r="C569" s="66"/>
      <c r="D569" s="66"/>
      <c r="E569" s="20"/>
      <c r="F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ht="13.2" x14ac:dyDescent="0.25">
      <c r="A570" s="124"/>
      <c r="B570" s="65"/>
      <c r="C570" s="66"/>
      <c r="D570" s="66"/>
      <c r="E570" s="20"/>
      <c r="F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ht="13.2" x14ac:dyDescent="0.25">
      <c r="A571" s="124"/>
      <c r="B571" s="65"/>
      <c r="C571" s="66"/>
      <c r="D571" s="66"/>
      <c r="E571" s="20"/>
      <c r="F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ht="13.2" x14ac:dyDescent="0.25">
      <c r="A572" s="124"/>
      <c r="B572" s="65"/>
      <c r="C572" s="66"/>
      <c r="D572" s="66"/>
      <c r="E572" s="20"/>
      <c r="F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ht="13.2" x14ac:dyDescent="0.25">
      <c r="A573" s="124"/>
      <c r="B573" s="65"/>
      <c r="C573" s="66"/>
      <c r="D573" s="66"/>
      <c r="E573" s="20"/>
      <c r="F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ht="13.2" x14ac:dyDescent="0.25">
      <c r="A574" s="124"/>
      <c r="B574" s="65"/>
      <c r="C574" s="66"/>
      <c r="D574" s="66"/>
      <c r="E574" s="20"/>
      <c r="F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ht="13.2" x14ac:dyDescent="0.25">
      <c r="A575" s="124"/>
      <c r="B575" s="65"/>
      <c r="C575" s="66"/>
      <c r="D575" s="66"/>
      <c r="E575" s="20"/>
      <c r="F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ht="13.2" x14ac:dyDescent="0.25">
      <c r="A576" s="124"/>
      <c r="B576" s="65"/>
      <c r="C576" s="66"/>
      <c r="D576" s="66"/>
      <c r="E576" s="20"/>
      <c r="F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ht="13.2" x14ac:dyDescent="0.25">
      <c r="A577" s="124"/>
      <c r="B577" s="65"/>
      <c r="C577" s="66"/>
      <c r="D577" s="66"/>
      <c r="E577" s="20"/>
      <c r="F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ht="13.2" x14ac:dyDescent="0.25">
      <c r="A578" s="124"/>
      <c r="B578" s="65"/>
      <c r="C578" s="66"/>
      <c r="D578" s="66"/>
      <c r="E578" s="20"/>
      <c r="F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ht="13.2" x14ac:dyDescent="0.25">
      <c r="A579" s="124"/>
      <c r="B579" s="65"/>
      <c r="C579" s="66"/>
      <c r="D579" s="66"/>
      <c r="E579" s="20"/>
      <c r="F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ht="13.2" x14ac:dyDescent="0.25">
      <c r="A580" s="124"/>
      <c r="B580" s="65"/>
      <c r="C580" s="66"/>
      <c r="D580" s="66"/>
      <c r="E580" s="20"/>
      <c r="F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ht="13.2" x14ac:dyDescent="0.25">
      <c r="A581" s="124"/>
      <c r="B581" s="65"/>
      <c r="C581" s="66"/>
      <c r="D581" s="66"/>
      <c r="E581" s="20"/>
      <c r="F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ht="13.2" x14ac:dyDescent="0.25">
      <c r="A582" s="124"/>
      <c r="B582" s="65"/>
      <c r="C582" s="66"/>
      <c r="D582" s="66"/>
      <c r="E582" s="20"/>
      <c r="F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ht="13.2" x14ac:dyDescent="0.25">
      <c r="A583" s="124"/>
      <c r="B583" s="65"/>
      <c r="C583" s="66"/>
      <c r="D583" s="66"/>
      <c r="E583" s="20"/>
      <c r="F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ht="13.2" x14ac:dyDescent="0.25">
      <c r="A584" s="124"/>
      <c r="B584" s="65"/>
      <c r="C584" s="66"/>
      <c r="D584" s="66"/>
      <c r="E584" s="20"/>
      <c r="F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ht="13.2" x14ac:dyDescent="0.25">
      <c r="A585" s="124"/>
      <c r="B585" s="65"/>
      <c r="C585" s="66"/>
      <c r="D585" s="66"/>
      <c r="E585" s="20"/>
      <c r="F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ht="13.2" x14ac:dyDescent="0.25">
      <c r="A586" s="124"/>
      <c r="B586" s="65"/>
      <c r="C586" s="66"/>
      <c r="D586" s="66"/>
      <c r="E586" s="20"/>
      <c r="F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ht="13.2" x14ac:dyDescent="0.25">
      <c r="A587" s="124"/>
      <c r="B587" s="65"/>
      <c r="C587" s="66"/>
      <c r="D587" s="66"/>
      <c r="E587" s="20"/>
      <c r="F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ht="13.2" x14ac:dyDescent="0.25">
      <c r="A588" s="124"/>
      <c r="B588" s="65"/>
      <c r="C588" s="66"/>
      <c r="D588" s="66"/>
      <c r="E588" s="20"/>
      <c r="F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ht="13.2" x14ac:dyDescent="0.25">
      <c r="A589" s="124"/>
      <c r="B589" s="65"/>
      <c r="C589" s="66"/>
      <c r="D589" s="66"/>
      <c r="E589" s="20"/>
      <c r="F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ht="13.2" x14ac:dyDescent="0.25">
      <c r="A590" s="124"/>
      <c r="B590" s="65"/>
      <c r="C590" s="66"/>
      <c r="D590" s="66"/>
      <c r="E590" s="20"/>
      <c r="F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ht="13.2" x14ac:dyDescent="0.25">
      <c r="A591" s="124"/>
      <c r="B591" s="65"/>
      <c r="C591" s="66"/>
      <c r="D591" s="66"/>
      <c r="E591" s="20"/>
      <c r="F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ht="13.2" x14ac:dyDescent="0.25">
      <c r="A592" s="124"/>
      <c r="B592" s="65"/>
      <c r="C592" s="66"/>
      <c r="D592" s="66"/>
      <c r="E592" s="20"/>
      <c r="F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ht="13.2" x14ac:dyDescent="0.25">
      <c r="A593" s="124"/>
      <c r="B593" s="65"/>
      <c r="C593" s="66"/>
      <c r="D593" s="66"/>
      <c r="E593" s="20"/>
      <c r="F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ht="13.2" x14ac:dyDescent="0.25">
      <c r="A594" s="124"/>
      <c r="B594" s="65"/>
      <c r="C594" s="66"/>
      <c r="D594" s="66"/>
      <c r="E594" s="20"/>
      <c r="F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ht="13.2" x14ac:dyDescent="0.25">
      <c r="A595" s="124"/>
      <c r="B595" s="65"/>
      <c r="C595" s="66"/>
      <c r="D595" s="66"/>
      <c r="E595" s="20"/>
      <c r="F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ht="13.2" x14ac:dyDescent="0.25">
      <c r="A596" s="124"/>
      <c r="B596" s="65"/>
      <c r="C596" s="66"/>
      <c r="D596" s="66"/>
      <c r="E596" s="20"/>
      <c r="F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ht="13.2" x14ac:dyDescent="0.25">
      <c r="A597" s="124"/>
      <c r="B597" s="65"/>
      <c r="C597" s="66"/>
      <c r="D597" s="66"/>
      <c r="E597" s="20"/>
      <c r="F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ht="13.2" x14ac:dyDescent="0.25">
      <c r="A598" s="124"/>
      <c r="B598" s="65"/>
      <c r="C598" s="66"/>
      <c r="D598" s="66"/>
      <c r="E598" s="20"/>
      <c r="F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ht="13.2" x14ac:dyDescent="0.25">
      <c r="A599" s="124"/>
      <c r="B599" s="65"/>
      <c r="C599" s="66"/>
      <c r="D599" s="66"/>
      <c r="E599" s="20"/>
      <c r="F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ht="13.2" x14ac:dyDescent="0.25">
      <c r="A600" s="124"/>
      <c r="B600" s="65"/>
      <c r="C600" s="66"/>
      <c r="D600" s="66"/>
      <c r="E600" s="20"/>
      <c r="F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ht="13.2" x14ac:dyDescent="0.25">
      <c r="A601" s="124"/>
      <c r="B601" s="65"/>
      <c r="C601" s="66"/>
      <c r="D601" s="66"/>
      <c r="E601" s="20"/>
      <c r="F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ht="13.2" x14ac:dyDescent="0.25">
      <c r="A602" s="124"/>
      <c r="B602" s="65"/>
      <c r="C602" s="66"/>
      <c r="D602" s="66"/>
      <c r="E602" s="20"/>
      <c r="F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1:23" ht="13.2" x14ac:dyDescent="0.25">
      <c r="A603" s="124"/>
      <c r="B603" s="65"/>
      <c r="C603" s="66"/>
      <c r="D603" s="66"/>
      <c r="E603" s="20"/>
      <c r="F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ht="13.2" x14ac:dyDescent="0.25">
      <c r="A604" s="124"/>
      <c r="B604" s="65"/>
      <c r="C604" s="66"/>
      <c r="D604" s="66"/>
      <c r="E604" s="20"/>
      <c r="F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spans="1:23" ht="13.2" x14ac:dyDescent="0.25">
      <c r="A605" s="124"/>
      <c r="B605" s="65"/>
      <c r="C605" s="66"/>
      <c r="D605" s="66"/>
      <c r="E605" s="20"/>
      <c r="F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spans="1:23" ht="13.2" x14ac:dyDescent="0.25">
      <c r="A606" s="124"/>
      <c r="B606" s="65"/>
      <c r="C606" s="66"/>
      <c r="D606" s="66"/>
      <c r="E606" s="20"/>
      <c r="F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spans="1:23" ht="13.2" x14ac:dyDescent="0.25">
      <c r="A607" s="124"/>
      <c r="B607" s="65"/>
      <c r="C607" s="66"/>
      <c r="D607" s="66"/>
      <c r="E607" s="20"/>
      <c r="F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spans="1:23" ht="13.2" x14ac:dyDescent="0.25">
      <c r="A608" s="124"/>
      <c r="B608" s="65"/>
      <c r="C608" s="66"/>
      <c r="D608" s="66"/>
      <c r="E608" s="20"/>
      <c r="F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spans="1:23" ht="13.2" x14ac:dyDescent="0.25">
      <c r="A609" s="124"/>
      <c r="B609" s="65"/>
      <c r="C609" s="66"/>
      <c r="D609" s="66"/>
      <c r="E609" s="20"/>
      <c r="F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spans="1:23" ht="13.2" x14ac:dyDescent="0.25">
      <c r="A610" s="124"/>
      <c r="B610" s="65"/>
      <c r="C610" s="66"/>
      <c r="D610" s="66"/>
      <c r="E610" s="20"/>
      <c r="F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spans="1:23" ht="13.2" x14ac:dyDescent="0.25">
      <c r="A611" s="124"/>
      <c r="B611" s="65"/>
      <c r="C611" s="66"/>
      <c r="D611" s="66"/>
      <c r="E611" s="20"/>
      <c r="F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ht="13.2" x14ac:dyDescent="0.25">
      <c r="A612" s="124"/>
      <c r="B612" s="65"/>
      <c r="C612" s="66"/>
      <c r="D612" s="66"/>
      <c r="E612" s="20"/>
      <c r="F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ht="13.2" x14ac:dyDescent="0.25">
      <c r="A613" s="124"/>
      <c r="B613" s="65"/>
      <c r="C613" s="66"/>
      <c r="D613" s="66"/>
      <c r="E613" s="20"/>
      <c r="F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ht="13.2" x14ac:dyDescent="0.25">
      <c r="A614" s="124"/>
      <c r="B614" s="65"/>
      <c r="C614" s="66"/>
      <c r="D614" s="66"/>
      <c r="E614" s="20"/>
      <c r="F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ht="13.2" x14ac:dyDescent="0.25">
      <c r="A615" s="124"/>
      <c r="B615" s="65"/>
      <c r="C615" s="66"/>
      <c r="D615" s="66"/>
      <c r="E615" s="20"/>
      <c r="F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ht="13.2" x14ac:dyDescent="0.25">
      <c r="A616" s="124"/>
      <c r="B616" s="65"/>
      <c r="C616" s="66"/>
      <c r="D616" s="66"/>
      <c r="E616" s="20"/>
      <c r="F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ht="13.2" x14ac:dyDescent="0.25">
      <c r="A617" s="124"/>
      <c r="B617" s="65"/>
      <c r="C617" s="66"/>
      <c r="D617" s="66"/>
      <c r="E617" s="20"/>
      <c r="F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ht="13.2" x14ac:dyDescent="0.25">
      <c r="A618" s="124"/>
      <c r="B618" s="65"/>
      <c r="C618" s="66"/>
      <c r="D618" s="66"/>
      <c r="E618" s="20"/>
      <c r="F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spans="1:23" ht="13.2" x14ac:dyDescent="0.25">
      <c r="A619" s="124"/>
      <c r="B619" s="65"/>
      <c r="C619" s="66"/>
      <c r="D619" s="66"/>
      <c r="E619" s="20"/>
      <c r="F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spans="1:23" ht="13.2" x14ac:dyDescent="0.25">
      <c r="A620" s="124"/>
      <c r="B620" s="65"/>
      <c r="C620" s="66"/>
      <c r="D620" s="66"/>
      <c r="E620" s="20"/>
      <c r="F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spans="1:23" ht="13.2" x14ac:dyDescent="0.25">
      <c r="A621" s="124"/>
      <c r="B621" s="65"/>
      <c r="C621" s="66"/>
      <c r="D621" s="66"/>
      <c r="E621" s="20"/>
      <c r="F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spans="1:23" ht="13.2" x14ac:dyDescent="0.25">
      <c r="A622" s="124"/>
      <c r="B622" s="65"/>
      <c r="C622" s="66"/>
      <c r="D622" s="66"/>
      <c r="E622" s="20"/>
      <c r="F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spans="1:23" ht="13.2" x14ac:dyDescent="0.25">
      <c r="A623" s="124"/>
      <c r="B623" s="65"/>
      <c r="C623" s="66"/>
      <c r="D623" s="66"/>
      <c r="E623" s="20"/>
      <c r="F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spans="1:23" ht="13.2" x14ac:dyDescent="0.25">
      <c r="A624" s="124"/>
      <c r="B624" s="65"/>
      <c r="C624" s="66"/>
      <c r="D624" s="66"/>
      <c r="E624" s="20"/>
      <c r="F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spans="1:23" ht="13.2" x14ac:dyDescent="0.25">
      <c r="A625" s="124"/>
      <c r="B625" s="65"/>
      <c r="C625" s="66"/>
      <c r="D625" s="66"/>
      <c r="E625" s="20"/>
      <c r="F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ht="13.2" x14ac:dyDescent="0.25">
      <c r="A626" s="124"/>
      <c r="B626" s="65"/>
      <c r="C626" s="66"/>
      <c r="D626" s="66"/>
      <c r="E626" s="20"/>
      <c r="F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ht="13.2" x14ac:dyDescent="0.25">
      <c r="A627" s="124"/>
      <c r="B627" s="65"/>
      <c r="C627" s="66"/>
      <c r="D627" s="66"/>
      <c r="E627" s="20"/>
      <c r="F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ht="13.2" x14ac:dyDescent="0.25">
      <c r="A628" s="124"/>
      <c r="B628" s="65"/>
      <c r="C628" s="66"/>
      <c r="D628" s="66"/>
      <c r="E628" s="20"/>
      <c r="F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ht="13.2" x14ac:dyDescent="0.25">
      <c r="A629" s="124"/>
      <c r="B629" s="65"/>
      <c r="C629" s="66"/>
      <c r="D629" s="66"/>
      <c r="E629" s="20"/>
      <c r="F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ht="13.2" x14ac:dyDescent="0.25">
      <c r="A630" s="124"/>
      <c r="B630" s="65"/>
      <c r="C630" s="66"/>
      <c r="D630" s="66"/>
      <c r="E630" s="20"/>
      <c r="F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ht="13.2" x14ac:dyDescent="0.25">
      <c r="A631" s="124"/>
      <c r="B631" s="65"/>
      <c r="C631" s="66"/>
      <c r="D631" s="66"/>
      <c r="E631" s="20"/>
      <c r="F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ht="13.2" x14ac:dyDescent="0.25">
      <c r="A632" s="124"/>
      <c r="B632" s="65"/>
      <c r="C632" s="66"/>
      <c r="D632" s="66"/>
      <c r="E632" s="20"/>
      <c r="F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spans="1:23" ht="13.2" x14ac:dyDescent="0.25">
      <c r="A633" s="124"/>
      <c r="B633" s="65"/>
      <c r="C633" s="66"/>
      <c r="D633" s="66"/>
      <c r="E633" s="20"/>
      <c r="F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spans="1:23" ht="13.2" x14ac:dyDescent="0.25">
      <c r="A634" s="124"/>
      <c r="B634" s="65"/>
      <c r="C634" s="66"/>
      <c r="D634" s="66"/>
      <c r="E634" s="20"/>
      <c r="F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spans="1:23" ht="13.2" x14ac:dyDescent="0.25">
      <c r="A635" s="124"/>
      <c r="B635" s="65"/>
      <c r="C635" s="66"/>
      <c r="D635" s="66"/>
      <c r="E635" s="20"/>
      <c r="F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spans="1:23" ht="13.2" x14ac:dyDescent="0.25">
      <c r="A636" s="124"/>
      <c r="B636" s="65"/>
      <c r="C636" s="66"/>
      <c r="D636" s="66"/>
      <c r="E636" s="20"/>
      <c r="F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spans="1:23" ht="13.2" x14ac:dyDescent="0.25">
      <c r="A637" s="124"/>
      <c r="B637" s="65"/>
      <c r="C637" s="66"/>
      <c r="D637" s="66"/>
      <c r="E637" s="20"/>
      <c r="F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spans="1:23" ht="13.2" x14ac:dyDescent="0.25">
      <c r="A638" s="124"/>
      <c r="B638" s="65"/>
      <c r="C638" s="66"/>
      <c r="D638" s="66"/>
      <c r="E638" s="20"/>
      <c r="F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spans="1:23" ht="13.2" x14ac:dyDescent="0.25">
      <c r="A639" s="124"/>
      <c r="B639" s="65"/>
      <c r="C639" s="66"/>
      <c r="D639" s="66"/>
      <c r="E639" s="20"/>
      <c r="F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spans="1:23" ht="13.2" x14ac:dyDescent="0.25">
      <c r="A640" s="124"/>
      <c r="B640" s="65"/>
      <c r="C640" s="66"/>
      <c r="D640" s="66"/>
      <c r="E640" s="20"/>
      <c r="F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spans="1:23" ht="13.2" x14ac:dyDescent="0.25">
      <c r="A641" s="124"/>
      <c r="B641" s="65"/>
      <c r="C641" s="66"/>
      <c r="D641" s="66"/>
      <c r="E641" s="20"/>
      <c r="F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spans="1:23" ht="13.2" x14ac:dyDescent="0.25">
      <c r="A642" s="124"/>
      <c r="B642" s="65"/>
      <c r="C642" s="66"/>
      <c r="D642" s="66"/>
      <c r="E642" s="20"/>
      <c r="F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spans="1:23" ht="13.2" x14ac:dyDescent="0.25">
      <c r="A643" s="124"/>
      <c r="B643" s="65"/>
      <c r="C643" s="66"/>
      <c r="D643" s="66"/>
      <c r="E643" s="20"/>
      <c r="F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spans="1:23" ht="13.2" x14ac:dyDescent="0.25">
      <c r="A644" s="124"/>
      <c r="B644" s="65"/>
      <c r="C644" s="66"/>
      <c r="D644" s="66"/>
      <c r="E644" s="20"/>
      <c r="F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spans="1:23" ht="13.2" x14ac:dyDescent="0.25">
      <c r="A645" s="124"/>
      <c r="B645" s="65"/>
      <c r="C645" s="66"/>
      <c r="D645" s="66"/>
      <c r="E645" s="20"/>
      <c r="F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spans="1:23" ht="13.2" x14ac:dyDescent="0.25">
      <c r="A646" s="124"/>
      <c r="B646" s="65"/>
      <c r="C646" s="66"/>
      <c r="D646" s="66"/>
      <c r="E646" s="20"/>
      <c r="F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spans="1:23" ht="13.2" x14ac:dyDescent="0.25">
      <c r="A647" s="124"/>
      <c r="B647" s="65"/>
      <c r="C647" s="66"/>
      <c r="D647" s="66"/>
      <c r="E647" s="20"/>
      <c r="F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spans="1:23" ht="13.2" x14ac:dyDescent="0.25">
      <c r="A648" s="124"/>
      <c r="B648" s="65"/>
      <c r="C648" s="66"/>
      <c r="D648" s="66"/>
      <c r="E648" s="20"/>
      <c r="F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spans="1:23" ht="13.2" x14ac:dyDescent="0.25">
      <c r="A649" s="124"/>
      <c r="B649" s="65"/>
      <c r="C649" s="66"/>
      <c r="D649" s="66"/>
      <c r="E649" s="20"/>
      <c r="F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spans="1:23" ht="13.2" x14ac:dyDescent="0.25">
      <c r="A650" s="124"/>
      <c r="B650" s="65"/>
      <c r="C650" s="66"/>
      <c r="D650" s="66"/>
      <c r="E650" s="20"/>
      <c r="F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spans="1:23" ht="13.2" x14ac:dyDescent="0.25">
      <c r="A651" s="124"/>
      <c r="B651" s="65"/>
      <c r="C651" s="66"/>
      <c r="D651" s="66"/>
      <c r="E651" s="20"/>
      <c r="F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spans="1:23" ht="13.2" x14ac:dyDescent="0.25">
      <c r="A652" s="124"/>
      <c r="B652" s="65"/>
      <c r="C652" s="66"/>
      <c r="D652" s="66"/>
      <c r="E652" s="20"/>
      <c r="F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spans="1:23" ht="13.2" x14ac:dyDescent="0.25">
      <c r="A653" s="124"/>
      <c r="B653" s="65"/>
      <c r="C653" s="66"/>
      <c r="D653" s="66"/>
      <c r="E653" s="20"/>
      <c r="F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spans="1:23" ht="13.2" x14ac:dyDescent="0.25">
      <c r="A654" s="124"/>
      <c r="B654" s="65"/>
      <c r="C654" s="66"/>
      <c r="D654" s="66"/>
      <c r="E654" s="20"/>
      <c r="F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spans="1:23" ht="13.2" x14ac:dyDescent="0.25">
      <c r="A655" s="124"/>
      <c r="B655" s="65"/>
      <c r="C655" s="66"/>
      <c r="D655" s="66"/>
      <c r="E655" s="20"/>
      <c r="F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spans="1:23" ht="13.2" x14ac:dyDescent="0.25">
      <c r="A656" s="124"/>
      <c r="B656" s="65"/>
      <c r="C656" s="66"/>
      <c r="D656" s="66"/>
      <c r="E656" s="20"/>
      <c r="F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spans="1:23" ht="13.2" x14ac:dyDescent="0.25">
      <c r="A657" s="124"/>
      <c r="B657" s="65"/>
      <c r="C657" s="66"/>
      <c r="D657" s="66"/>
      <c r="E657" s="20"/>
      <c r="F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spans="1:23" ht="13.2" x14ac:dyDescent="0.25">
      <c r="A658" s="124"/>
      <c r="B658" s="65"/>
      <c r="C658" s="66"/>
      <c r="D658" s="66"/>
      <c r="E658" s="20"/>
      <c r="F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spans="1:23" ht="13.2" x14ac:dyDescent="0.25">
      <c r="A659" s="124"/>
      <c r="B659" s="65"/>
      <c r="C659" s="66"/>
      <c r="D659" s="66"/>
      <c r="E659" s="20"/>
      <c r="F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spans="1:23" ht="13.2" x14ac:dyDescent="0.25">
      <c r="A660" s="124"/>
      <c r="B660" s="65"/>
      <c r="C660" s="66"/>
      <c r="D660" s="66"/>
      <c r="E660" s="20"/>
      <c r="F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spans="1:23" ht="13.2" x14ac:dyDescent="0.25">
      <c r="A661" s="124"/>
      <c r="B661" s="65"/>
      <c r="C661" s="66"/>
      <c r="D661" s="66"/>
      <c r="E661" s="20"/>
      <c r="F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spans="1:23" ht="13.2" x14ac:dyDescent="0.25">
      <c r="A662" s="124"/>
      <c r="B662" s="65"/>
      <c r="C662" s="66"/>
      <c r="D662" s="66"/>
      <c r="E662" s="20"/>
      <c r="F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spans="1:23" ht="13.2" x14ac:dyDescent="0.25">
      <c r="A663" s="124"/>
      <c r="B663" s="65"/>
      <c r="C663" s="66"/>
      <c r="D663" s="66"/>
      <c r="E663" s="20"/>
      <c r="F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spans="1:23" ht="13.2" x14ac:dyDescent="0.25">
      <c r="A664" s="124"/>
      <c r="B664" s="65"/>
      <c r="C664" s="66"/>
      <c r="D664" s="66"/>
      <c r="E664" s="20"/>
      <c r="F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spans="1:23" ht="13.2" x14ac:dyDescent="0.25">
      <c r="A665" s="124"/>
      <c r="B665" s="65"/>
      <c r="C665" s="66"/>
      <c r="D665" s="66"/>
      <c r="E665" s="20"/>
      <c r="F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spans="1:23" ht="13.2" x14ac:dyDescent="0.25">
      <c r="A666" s="124"/>
      <c r="B666" s="65"/>
      <c r="C666" s="66"/>
      <c r="D666" s="66"/>
      <c r="E666" s="20"/>
      <c r="F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spans="1:23" ht="13.2" x14ac:dyDescent="0.25">
      <c r="A667" s="124"/>
      <c r="B667" s="65"/>
      <c r="C667" s="66"/>
      <c r="D667" s="66"/>
      <c r="E667" s="20"/>
      <c r="F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spans="1:23" ht="13.2" x14ac:dyDescent="0.25">
      <c r="A668" s="124"/>
      <c r="B668" s="65"/>
      <c r="C668" s="66"/>
      <c r="D668" s="66"/>
      <c r="E668" s="20"/>
      <c r="F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1:23" ht="13.2" x14ac:dyDescent="0.25">
      <c r="A669" s="124"/>
      <c r="B669" s="65"/>
      <c r="C669" s="66"/>
      <c r="D669" s="66"/>
      <c r="E669" s="20"/>
      <c r="F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spans="1:23" ht="13.2" x14ac:dyDescent="0.25">
      <c r="A670" s="124"/>
      <c r="B670" s="65"/>
      <c r="C670" s="66"/>
      <c r="D670" s="66"/>
      <c r="E670" s="20"/>
      <c r="F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spans="1:23" ht="13.2" x14ac:dyDescent="0.25">
      <c r="A671" s="124"/>
      <c r="B671" s="65"/>
      <c r="C671" s="66"/>
      <c r="D671" s="66"/>
      <c r="E671" s="20"/>
      <c r="F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spans="1:23" ht="13.2" x14ac:dyDescent="0.25">
      <c r="A672" s="124"/>
      <c r="B672" s="65"/>
      <c r="C672" s="66"/>
      <c r="D672" s="66"/>
      <c r="E672" s="20"/>
      <c r="F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spans="1:23" ht="13.2" x14ac:dyDescent="0.25">
      <c r="A673" s="124"/>
      <c r="B673" s="65"/>
      <c r="C673" s="66"/>
      <c r="D673" s="66"/>
      <c r="E673" s="20"/>
      <c r="F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spans="1:23" ht="13.2" x14ac:dyDescent="0.25">
      <c r="A674" s="124"/>
      <c r="B674" s="65"/>
      <c r="C674" s="66"/>
      <c r="D674" s="66"/>
      <c r="E674" s="20"/>
      <c r="F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spans="1:23" ht="13.2" x14ac:dyDescent="0.25">
      <c r="A675" s="124"/>
      <c r="B675" s="65"/>
      <c r="C675" s="66"/>
      <c r="D675" s="66"/>
      <c r="E675" s="20"/>
      <c r="F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spans="1:23" ht="13.2" x14ac:dyDescent="0.25">
      <c r="A676" s="124"/>
      <c r="B676" s="65"/>
      <c r="C676" s="66"/>
      <c r="D676" s="66"/>
      <c r="E676" s="20"/>
      <c r="F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spans="1:23" ht="13.2" x14ac:dyDescent="0.25">
      <c r="A677" s="124"/>
      <c r="B677" s="65"/>
      <c r="C677" s="66"/>
      <c r="D677" s="66"/>
      <c r="E677" s="20"/>
      <c r="F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spans="1:23" ht="13.2" x14ac:dyDescent="0.25">
      <c r="A678" s="124"/>
      <c r="B678" s="65"/>
      <c r="C678" s="66"/>
      <c r="D678" s="66"/>
      <c r="E678" s="20"/>
      <c r="F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spans="1:23" ht="13.2" x14ac:dyDescent="0.25">
      <c r="A679" s="124"/>
      <c r="B679" s="65"/>
      <c r="C679" s="66"/>
      <c r="D679" s="66"/>
      <c r="E679" s="20"/>
      <c r="F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spans="1:23" ht="13.2" x14ac:dyDescent="0.25">
      <c r="A680" s="124"/>
      <c r="B680" s="65"/>
      <c r="C680" s="66"/>
      <c r="D680" s="66"/>
      <c r="E680" s="20"/>
      <c r="F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spans="1:23" ht="13.2" x14ac:dyDescent="0.25">
      <c r="A681" s="124"/>
      <c r="B681" s="65"/>
      <c r="C681" s="66"/>
      <c r="D681" s="66"/>
      <c r="E681" s="20"/>
      <c r="F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spans="1:23" ht="13.2" x14ac:dyDescent="0.25">
      <c r="A682" s="124"/>
      <c r="B682" s="65"/>
      <c r="C682" s="66"/>
      <c r="D682" s="66"/>
      <c r="E682" s="20"/>
      <c r="F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spans="1:23" ht="13.2" x14ac:dyDescent="0.25">
      <c r="A683" s="124"/>
      <c r="B683" s="65"/>
      <c r="C683" s="66"/>
      <c r="D683" s="66"/>
      <c r="E683" s="20"/>
      <c r="F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spans="1:23" ht="13.2" x14ac:dyDescent="0.25">
      <c r="A684" s="124"/>
      <c r="B684" s="65"/>
      <c r="C684" s="66"/>
      <c r="D684" s="66"/>
      <c r="E684" s="20"/>
      <c r="F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spans="1:23" ht="13.2" x14ac:dyDescent="0.25">
      <c r="A685" s="124"/>
      <c r="B685" s="65"/>
      <c r="C685" s="66"/>
      <c r="D685" s="66"/>
      <c r="E685" s="20"/>
      <c r="F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spans="1:23" ht="13.2" x14ac:dyDescent="0.25">
      <c r="A686" s="124"/>
      <c r="B686" s="65"/>
      <c r="C686" s="66"/>
      <c r="D686" s="66"/>
      <c r="E686" s="20"/>
      <c r="F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spans="1:23" ht="13.2" x14ac:dyDescent="0.25">
      <c r="A687" s="124"/>
      <c r="B687" s="65"/>
      <c r="C687" s="66"/>
      <c r="D687" s="66"/>
      <c r="E687" s="20"/>
      <c r="F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spans="1:23" ht="13.2" x14ac:dyDescent="0.25">
      <c r="A688" s="124"/>
      <c r="B688" s="65"/>
      <c r="C688" s="66"/>
      <c r="D688" s="66"/>
      <c r="E688" s="20"/>
      <c r="F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spans="1:23" ht="13.2" x14ac:dyDescent="0.25">
      <c r="A689" s="124"/>
      <c r="B689" s="65"/>
      <c r="C689" s="66"/>
      <c r="D689" s="66"/>
      <c r="E689" s="20"/>
      <c r="F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spans="1:23" ht="13.2" x14ac:dyDescent="0.25">
      <c r="A690" s="124"/>
      <c r="B690" s="65"/>
      <c r="C690" s="66"/>
      <c r="D690" s="66"/>
      <c r="E690" s="20"/>
      <c r="F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spans="1:23" ht="13.2" x14ac:dyDescent="0.25">
      <c r="A691" s="124"/>
      <c r="B691" s="65"/>
      <c r="C691" s="66"/>
      <c r="D691" s="66"/>
      <c r="E691" s="20"/>
      <c r="F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spans="1:23" ht="13.2" x14ac:dyDescent="0.25">
      <c r="A692" s="124"/>
      <c r="B692" s="65"/>
      <c r="C692" s="66"/>
      <c r="D692" s="66"/>
      <c r="E692" s="20"/>
      <c r="F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spans="1:23" ht="13.2" x14ac:dyDescent="0.25">
      <c r="A693" s="124"/>
      <c r="B693" s="65"/>
      <c r="C693" s="66"/>
      <c r="D693" s="66"/>
      <c r="E693" s="20"/>
      <c r="F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spans="1:23" ht="13.2" x14ac:dyDescent="0.25">
      <c r="A694" s="124"/>
      <c r="B694" s="65"/>
      <c r="C694" s="66"/>
      <c r="D694" s="66"/>
      <c r="E694" s="20"/>
      <c r="F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spans="1:23" ht="13.2" x14ac:dyDescent="0.25">
      <c r="A695" s="124"/>
      <c r="B695" s="65"/>
      <c r="C695" s="66"/>
      <c r="D695" s="66"/>
      <c r="E695" s="20"/>
      <c r="F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spans="1:23" ht="13.2" x14ac:dyDescent="0.25">
      <c r="A696" s="124"/>
      <c r="B696" s="65"/>
      <c r="C696" s="66"/>
      <c r="D696" s="66"/>
      <c r="E696" s="20"/>
      <c r="F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spans="1:23" ht="13.2" x14ac:dyDescent="0.25">
      <c r="A697" s="124"/>
      <c r="B697" s="65"/>
      <c r="C697" s="66"/>
      <c r="D697" s="66"/>
      <c r="E697" s="20"/>
      <c r="F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spans="1:23" ht="13.2" x14ac:dyDescent="0.25">
      <c r="A698" s="124"/>
      <c r="B698" s="65"/>
      <c r="C698" s="66"/>
      <c r="D698" s="66"/>
      <c r="E698" s="20"/>
      <c r="F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spans="1:23" ht="13.2" x14ac:dyDescent="0.25">
      <c r="A699" s="124"/>
      <c r="B699" s="65"/>
      <c r="C699" s="66"/>
      <c r="D699" s="66"/>
      <c r="E699" s="20"/>
      <c r="F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spans="1:23" ht="13.2" x14ac:dyDescent="0.25">
      <c r="A700" s="124"/>
      <c r="B700" s="65"/>
      <c r="C700" s="66"/>
      <c r="D700" s="66"/>
      <c r="E700" s="20"/>
      <c r="F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spans="1:23" ht="13.2" x14ac:dyDescent="0.25">
      <c r="A701" s="124"/>
      <c r="B701" s="65"/>
      <c r="C701" s="66"/>
      <c r="D701" s="66"/>
      <c r="E701" s="20"/>
      <c r="F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spans="1:23" ht="13.2" x14ac:dyDescent="0.25">
      <c r="A702" s="124"/>
      <c r="B702" s="65"/>
      <c r="C702" s="66"/>
      <c r="D702" s="66"/>
      <c r="E702" s="20"/>
      <c r="F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1:23" ht="13.2" x14ac:dyDescent="0.25">
      <c r="A703" s="124"/>
      <c r="B703" s="65"/>
      <c r="C703" s="66"/>
      <c r="D703" s="66"/>
      <c r="E703" s="20"/>
      <c r="F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spans="1:23" ht="13.2" x14ac:dyDescent="0.25">
      <c r="A704" s="124"/>
      <c r="B704" s="65"/>
      <c r="C704" s="66"/>
      <c r="D704" s="66"/>
      <c r="E704" s="20"/>
      <c r="F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spans="1:23" ht="13.2" x14ac:dyDescent="0.25">
      <c r="A705" s="124"/>
      <c r="B705" s="65"/>
      <c r="C705" s="66"/>
      <c r="D705" s="66"/>
      <c r="E705" s="20"/>
      <c r="F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spans="1:23" ht="13.2" x14ac:dyDescent="0.25">
      <c r="A706" s="124"/>
      <c r="B706" s="65"/>
      <c r="C706" s="66"/>
      <c r="D706" s="66"/>
      <c r="E706" s="20"/>
      <c r="F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spans="1:23" ht="13.2" x14ac:dyDescent="0.25">
      <c r="A707" s="124"/>
      <c r="B707" s="65"/>
      <c r="C707" s="66"/>
      <c r="D707" s="66"/>
      <c r="E707" s="20"/>
      <c r="F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spans="1:23" ht="13.2" x14ac:dyDescent="0.25">
      <c r="A708" s="124"/>
      <c r="B708" s="65"/>
      <c r="C708" s="66"/>
      <c r="D708" s="66"/>
      <c r="E708" s="20"/>
      <c r="F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1:23" ht="13.2" x14ac:dyDescent="0.25">
      <c r="A709" s="124"/>
      <c r="B709" s="65"/>
      <c r="C709" s="66"/>
      <c r="D709" s="66"/>
      <c r="E709" s="20"/>
      <c r="F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spans="1:23" ht="13.2" x14ac:dyDescent="0.25">
      <c r="A710" s="124"/>
      <c r="B710" s="65"/>
      <c r="C710" s="66"/>
      <c r="D710" s="66"/>
      <c r="E710" s="20"/>
      <c r="F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1:23" ht="13.2" x14ac:dyDescent="0.25">
      <c r="A711" s="124"/>
      <c r="B711" s="65"/>
      <c r="C711" s="66"/>
      <c r="D711" s="66"/>
      <c r="E711" s="20"/>
      <c r="F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spans="1:23" ht="13.2" x14ac:dyDescent="0.25">
      <c r="A712" s="124"/>
      <c r="B712" s="65"/>
      <c r="C712" s="66"/>
      <c r="D712" s="66"/>
      <c r="E712" s="20"/>
      <c r="F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spans="1:23" ht="13.2" x14ac:dyDescent="0.25">
      <c r="A713" s="124"/>
      <c r="B713" s="65"/>
      <c r="C713" s="66"/>
      <c r="D713" s="66"/>
      <c r="E713" s="20"/>
      <c r="F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spans="1:23" ht="13.2" x14ac:dyDescent="0.25">
      <c r="A714" s="124"/>
      <c r="B714" s="65"/>
      <c r="C714" s="66"/>
      <c r="D714" s="66"/>
      <c r="E714" s="20"/>
      <c r="F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1:23" ht="13.2" x14ac:dyDescent="0.25">
      <c r="A715" s="124"/>
      <c r="B715" s="65"/>
      <c r="C715" s="66"/>
      <c r="D715" s="66"/>
      <c r="E715" s="20"/>
      <c r="F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spans="1:23" ht="13.2" x14ac:dyDescent="0.25">
      <c r="A716" s="124"/>
      <c r="B716" s="65"/>
      <c r="C716" s="66"/>
      <c r="D716" s="66"/>
      <c r="E716" s="20"/>
      <c r="F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1:23" ht="13.2" x14ac:dyDescent="0.25">
      <c r="A717" s="124"/>
      <c r="B717" s="65"/>
      <c r="C717" s="66"/>
      <c r="D717" s="66"/>
      <c r="E717" s="20"/>
      <c r="F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spans="1:23" ht="13.2" x14ac:dyDescent="0.25">
      <c r="A718" s="124"/>
      <c r="B718" s="65"/>
      <c r="C718" s="66"/>
      <c r="D718" s="66"/>
      <c r="E718" s="20"/>
      <c r="F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1:23" ht="13.2" x14ac:dyDescent="0.25">
      <c r="A719" s="124"/>
      <c r="B719" s="65"/>
      <c r="C719" s="66"/>
      <c r="D719" s="66"/>
      <c r="E719" s="20"/>
      <c r="F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spans="1:23" ht="13.2" x14ac:dyDescent="0.25">
      <c r="A720" s="124"/>
      <c r="B720" s="65"/>
      <c r="C720" s="66"/>
      <c r="D720" s="66"/>
      <c r="E720" s="20"/>
      <c r="F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1:23" ht="13.2" x14ac:dyDescent="0.25">
      <c r="A721" s="124"/>
      <c r="B721" s="65"/>
      <c r="C721" s="66"/>
      <c r="D721" s="66"/>
      <c r="E721" s="20"/>
      <c r="F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spans="1:23" ht="13.2" x14ac:dyDescent="0.25">
      <c r="A722" s="124"/>
      <c r="B722" s="65"/>
      <c r="C722" s="66"/>
      <c r="D722" s="66"/>
      <c r="E722" s="20"/>
      <c r="F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1:23" ht="13.2" x14ac:dyDescent="0.25">
      <c r="A723" s="124"/>
      <c r="B723" s="65"/>
      <c r="C723" s="66"/>
      <c r="D723" s="66"/>
      <c r="E723" s="20"/>
      <c r="F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spans="1:23" ht="13.2" x14ac:dyDescent="0.25">
      <c r="A724" s="124"/>
      <c r="B724" s="65"/>
      <c r="C724" s="66"/>
      <c r="D724" s="66"/>
      <c r="E724" s="20"/>
      <c r="F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1:23" ht="13.2" x14ac:dyDescent="0.25">
      <c r="A725" s="124"/>
      <c r="B725" s="65"/>
      <c r="C725" s="66"/>
      <c r="D725" s="66"/>
      <c r="E725" s="20"/>
      <c r="F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spans="1:23" ht="13.2" x14ac:dyDescent="0.25">
      <c r="A726" s="124"/>
      <c r="B726" s="65"/>
      <c r="C726" s="66"/>
      <c r="D726" s="66"/>
      <c r="E726" s="20"/>
      <c r="F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1:23" ht="13.2" x14ac:dyDescent="0.25">
      <c r="A727" s="124"/>
      <c r="B727" s="65"/>
      <c r="C727" s="66"/>
      <c r="D727" s="66"/>
      <c r="E727" s="20"/>
      <c r="F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spans="1:23" ht="13.2" x14ac:dyDescent="0.25">
      <c r="A728" s="124"/>
      <c r="B728" s="65"/>
      <c r="C728" s="66"/>
      <c r="D728" s="66"/>
      <c r="E728" s="20"/>
      <c r="F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1:23" ht="13.2" x14ac:dyDescent="0.25">
      <c r="A729" s="124"/>
      <c r="B729" s="65"/>
      <c r="C729" s="66"/>
      <c r="D729" s="66"/>
      <c r="E729" s="20"/>
      <c r="F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spans="1:23" ht="13.2" x14ac:dyDescent="0.25">
      <c r="A730" s="124"/>
      <c r="B730" s="65"/>
      <c r="C730" s="66"/>
      <c r="D730" s="66"/>
      <c r="E730" s="20"/>
      <c r="F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1:23" ht="13.2" x14ac:dyDescent="0.25">
      <c r="A731" s="124"/>
      <c r="B731" s="65"/>
      <c r="C731" s="66"/>
      <c r="D731" s="66"/>
      <c r="E731" s="20"/>
      <c r="F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spans="1:23" ht="13.2" x14ac:dyDescent="0.25">
      <c r="A732" s="124"/>
      <c r="B732" s="65"/>
      <c r="C732" s="66"/>
      <c r="D732" s="66"/>
      <c r="E732" s="20"/>
      <c r="F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1:23" ht="13.2" x14ac:dyDescent="0.25">
      <c r="A733" s="124"/>
      <c r="B733" s="65"/>
      <c r="C733" s="66"/>
      <c r="D733" s="66"/>
      <c r="E733" s="20"/>
      <c r="F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spans="1:23" ht="13.2" x14ac:dyDescent="0.25">
      <c r="A734" s="124"/>
      <c r="B734" s="65"/>
      <c r="C734" s="66"/>
      <c r="D734" s="66"/>
      <c r="E734" s="20"/>
      <c r="F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spans="1:23" ht="13.2" x14ac:dyDescent="0.25">
      <c r="A735" s="124"/>
      <c r="B735" s="65"/>
      <c r="C735" s="66"/>
      <c r="D735" s="66"/>
      <c r="E735" s="20"/>
      <c r="F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spans="1:23" ht="13.2" x14ac:dyDescent="0.25">
      <c r="A736" s="124"/>
      <c r="B736" s="65"/>
      <c r="C736" s="66"/>
      <c r="D736" s="66"/>
      <c r="E736" s="20"/>
      <c r="F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spans="1:23" ht="13.2" x14ac:dyDescent="0.25">
      <c r="A737" s="124"/>
      <c r="B737" s="65"/>
      <c r="C737" s="66"/>
      <c r="D737" s="66"/>
      <c r="E737" s="20"/>
      <c r="F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spans="1:23" ht="13.2" x14ac:dyDescent="0.25">
      <c r="A738" s="124"/>
      <c r="B738" s="65"/>
      <c r="C738" s="66"/>
      <c r="D738" s="66"/>
      <c r="E738" s="20"/>
      <c r="F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spans="1:23" ht="13.2" x14ac:dyDescent="0.25">
      <c r="A739" s="124"/>
      <c r="B739" s="65"/>
      <c r="C739" s="66"/>
      <c r="D739" s="66"/>
      <c r="E739" s="20"/>
      <c r="F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spans="1:23" ht="13.2" x14ac:dyDescent="0.25">
      <c r="A740" s="124"/>
      <c r="B740" s="65"/>
      <c r="C740" s="66"/>
      <c r="D740" s="66"/>
      <c r="E740" s="20"/>
      <c r="F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spans="1:23" ht="13.2" x14ac:dyDescent="0.25">
      <c r="A741" s="124"/>
      <c r="B741" s="65"/>
      <c r="C741" s="66"/>
      <c r="D741" s="66"/>
      <c r="E741" s="20"/>
      <c r="F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spans="1:23" ht="13.2" x14ac:dyDescent="0.25">
      <c r="A742" s="124"/>
      <c r="B742" s="65"/>
      <c r="C742" s="66"/>
      <c r="D742" s="66"/>
      <c r="E742" s="20"/>
      <c r="F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spans="1:23" ht="13.2" x14ac:dyDescent="0.25">
      <c r="A743" s="124"/>
      <c r="B743" s="65"/>
      <c r="C743" s="66"/>
      <c r="D743" s="66"/>
      <c r="E743" s="20"/>
      <c r="F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spans="1:23" ht="13.2" x14ac:dyDescent="0.25">
      <c r="A744" s="124"/>
      <c r="B744" s="65"/>
      <c r="C744" s="66"/>
      <c r="D744" s="66"/>
      <c r="E744" s="20"/>
      <c r="F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spans="1:23" ht="13.2" x14ac:dyDescent="0.25">
      <c r="A745" s="124"/>
      <c r="B745" s="65"/>
      <c r="C745" s="66"/>
      <c r="D745" s="66"/>
      <c r="E745" s="20"/>
      <c r="F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spans="1:23" ht="13.2" x14ac:dyDescent="0.25">
      <c r="A746" s="124"/>
      <c r="B746" s="65"/>
      <c r="C746" s="66"/>
      <c r="D746" s="66"/>
      <c r="E746" s="20"/>
      <c r="F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spans="1:23" ht="13.2" x14ac:dyDescent="0.25">
      <c r="A747" s="124"/>
      <c r="B747" s="65"/>
      <c r="C747" s="66"/>
      <c r="D747" s="66"/>
      <c r="E747" s="20"/>
      <c r="F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spans="1:23" ht="13.2" x14ac:dyDescent="0.25">
      <c r="A748" s="124"/>
      <c r="B748" s="65"/>
      <c r="C748" s="66"/>
      <c r="D748" s="66"/>
      <c r="E748" s="20"/>
      <c r="F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spans="1:23" ht="13.2" x14ac:dyDescent="0.25">
      <c r="A749" s="124"/>
      <c r="B749" s="65"/>
      <c r="C749" s="66"/>
      <c r="D749" s="66"/>
      <c r="E749" s="20"/>
      <c r="F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1:23" ht="13.2" x14ac:dyDescent="0.25">
      <c r="A750" s="124"/>
      <c r="B750" s="65"/>
      <c r="C750" s="66"/>
      <c r="D750" s="66"/>
      <c r="E750" s="20"/>
      <c r="F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spans="1:23" ht="13.2" x14ac:dyDescent="0.25">
      <c r="A751" s="124"/>
      <c r="B751" s="65"/>
      <c r="C751" s="66"/>
      <c r="D751" s="66"/>
      <c r="E751" s="20"/>
      <c r="F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spans="1:23" ht="13.2" x14ac:dyDescent="0.25">
      <c r="A752" s="124"/>
      <c r="B752" s="65"/>
      <c r="C752" s="66"/>
      <c r="D752" s="66"/>
      <c r="E752" s="20"/>
      <c r="F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spans="1:23" ht="13.2" x14ac:dyDescent="0.25">
      <c r="A753" s="124"/>
      <c r="B753" s="65"/>
      <c r="C753" s="66"/>
      <c r="D753" s="66"/>
      <c r="E753" s="20"/>
      <c r="F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spans="1:23" ht="13.2" x14ac:dyDescent="0.25">
      <c r="A754" s="124"/>
      <c r="B754" s="65"/>
      <c r="C754" s="66"/>
      <c r="D754" s="66"/>
      <c r="E754" s="20"/>
      <c r="F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spans="1:23" ht="13.2" x14ac:dyDescent="0.25">
      <c r="A755" s="124"/>
      <c r="B755" s="65"/>
      <c r="C755" s="66"/>
      <c r="D755" s="66"/>
      <c r="E755" s="20"/>
      <c r="F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spans="1:23" ht="13.2" x14ac:dyDescent="0.25">
      <c r="A756" s="124"/>
      <c r="B756" s="65"/>
      <c r="C756" s="66"/>
      <c r="D756" s="66"/>
      <c r="E756" s="20"/>
      <c r="F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spans="1:23" ht="13.2" x14ac:dyDescent="0.25">
      <c r="A757" s="124"/>
      <c r="B757" s="65"/>
      <c r="C757" s="66"/>
      <c r="D757" s="66"/>
      <c r="E757" s="20"/>
      <c r="F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spans="1:23" ht="13.2" x14ac:dyDescent="0.25">
      <c r="A758" s="124"/>
      <c r="B758" s="65"/>
      <c r="C758" s="66"/>
      <c r="D758" s="66"/>
      <c r="E758" s="20"/>
      <c r="F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spans="1:23" ht="13.2" x14ac:dyDescent="0.25">
      <c r="A759" s="124"/>
      <c r="B759" s="65"/>
      <c r="C759" s="66"/>
      <c r="D759" s="66"/>
      <c r="E759" s="20"/>
      <c r="F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spans="1:23" ht="13.2" x14ac:dyDescent="0.25">
      <c r="A760" s="124"/>
      <c r="B760" s="65"/>
      <c r="C760" s="66"/>
      <c r="D760" s="66"/>
      <c r="E760" s="20"/>
      <c r="F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spans="1:23" ht="13.2" x14ac:dyDescent="0.25">
      <c r="A761" s="124"/>
      <c r="B761" s="65"/>
      <c r="C761" s="66"/>
      <c r="D761" s="66"/>
      <c r="E761" s="20"/>
      <c r="F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spans="1:23" ht="13.2" x14ac:dyDescent="0.25">
      <c r="A762" s="124"/>
      <c r="B762" s="65"/>
      <c r="C762" s="66"/>
      <c r="D762" s="66"/>
      <c r="E762" s="20"/>
      <c r="F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spans="1:23" ht="13.2" x14ac:dyDescent="0.25">
      <c r="A763" s="124"/>
      <c r="B763" s="65"/>
      <c r="C763" s="66"/>
      <c r="D763" s="66"/>
      <c r="E763" s="20"/>
      <c r="F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spans="1:23" ht="13.2" x14ac:dyDescent="0.25">
      <c r="A764" s="124"/>
      <c r="B764" s="65"/>
      <c r="C764" s="66"/>
      <c r="D764" s="66"/>
      <c r="E764" s="20"/>
      <c r="F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spans="1:23" ht="13.2" x14ac:dyDescent="0.25">
      <c r="A765" s="124"/>
      <c r="B765" s="65"/>
      <c r="C765" s="66"/>
      <c r="D765" s="66"/>
      <c r="E765" s="20"/>
      <c r="F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spans="1:23" ht="13.2" x14ac:dyDescent="0.25">
      <c r="A766" s="124"/>
      <c r="B766" s="65"/>
      <c r="C766" s="66"/>
      <c r="D766" s="66"/>
      <c r="E766" s="20"/>
      <c r="F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spans="1:23" ht="13.2" x14ac:dyDescent="0.25">
      <c r="A767" s="124"/>
      <c r="B767" s="65"/>
      <c r="C767" s="66"/>
      <c r="D767" s="66"/>
      <c r="E767" s="20"/>
      <c r="F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spans="1:23" ht="13.2" x14ac:dyDescent="0.25">
      <c r="A768" s="124"/>
      <c r="B768" s="65"/>
      <c r="C768" s="66"/>
      <c r="D768" s="66"/>
      <c r="E768" s="20"/>
      <c r="F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spans="1:23" ht="13.2" x14ac:dyDescent="0.25">
      <c r="A769" s="124"/>
      <c r="B769" s="65"/>
      <c r="C769" s="66"/>
      <c r="D769" s="66"/>
      <c r="E769" s="20"/>
      <c r="F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spans="1:23" ht="13.2" x14ac:dyDescent="0.25">
      <c r="A770" s="124"/>
      <c r="B770" s="65"/>
      <c r="C770" s="66"/>
      <c r="D770" s="66"/>
      <c r="E770" s="20"/>
      <c r="F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spans="1:23" ht="13.2" x14ac:dyDescent="0.25">
      <c r="A771" s="124"/>
      <c r="B771" s="65"/>
      <c r="C771" s="66"/>
      <c r="D771" s="66"/>
      <c r="E771" s="20"/>
      <c r="F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spans="1:23" ht="13.2" x14ac:dyDescent="0.25">
      <c r="A772" s="124"/>
      <c r="B772" s="65"/>
      <c r="C772" s="66"/>
      <c r="D772" s="66"/>
      <c r="E772" s="20"/>
      <c r="F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spans="1:23" ht="13.2" x14ac:dyDescent="0.25">
      <c r="A773" s="124"/>
      <c r="B773" s="65"/>
      <c r="C773" s="66"/>
      <c r="D773" s="66"/>
      <c r="E773" s="20"/>
      <c r="F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spans="1:23" ht="13.2" x14ac:dyDescent="0.25">
      <c r="A774" s="124"/>
      <c r="B774" s="65"/>
      <c r="C774" s="66"/>
      <c r="D774" s="66"/>
      <c r="E774" s="20"/>
      <c r="F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spans="1:23" ht="13.2" x14ac:dyDescent="0.25">
      <c r="A775" s="124"/>
      <c r="B775" s="65"/>
      <c r="C775" s="66"/>
      <c r="D775" s="66"/>
      <c r="E775" s="20"/>
      <c r="F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spans="1:23" ht="13.2" x14ac:dyDescent="0.25">
      <c r="A776" s="124"/>
      <c r="B776" s="65"/>
      <c r="C776" s="66"/>
      <c r="D776" s="66"/>
      <c r="E776" s="20"/>
      <c r="F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spans="1:23" ht="13.2" x14ac:dyDescent="0.25">
      <c r="A777" s="124"/>
      <c r="B777" s="65"/>
      <c r="C777" s="66"/>
      <c r="D777" s="66"/>
      <c r="E777" s="20"/>
      <c r="F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spans="1:23" ht="13.2" x14ac:dyDescent="0.25">
      <c r="A778" s="124"/>
      <c r="B778" s="65"/>
      <c r="C778" s="66"/>
      <c r="D778" s="66"/>
      <c r="E778" s="20"/>
      <c r="F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spans="1:23" ht="13.2" x14ac:dyDescent="0.25">
      <c r="A779" s="124"/>
      <c r="B779" s="65"/>
      <c r="C779" s="66"/>
      <c r="D779" s="66"/>
      <c r="E779" s="20"/>
      <c r="F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spans="1:23" ht="13.2" x14ac:dyDescent="0.25">
      <c r="A780" s="124"/>
      <c r="B780" s="65"/>
      <c r="C780" s="66"/>
      <c r="D780" s="66"/>
      <c r="E780" s="20"/>
      <c r="F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spans="1:23" ht="13.2" x14ac:dyDescent="0.25">
      <c r="A781" s="124"/>
      <c r="B781" s="65"/>
      <c r="C781" s="66"/>
      <c r="D781" s="66"/>
      <c r="E781" s="20"/>
      <c r="F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spans="1:23" ht="13.2" x14ac:dyDescent="0.25">
      <c r="A782" s="124"/>
      <c r="B782" s="65"/>
      <c r="C782" s="66"/>
      <c r="D782" s="66"/>
      <c r="E782" s="20"/>
      <c r="F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spans="1:23" ht="13.2" x14ac:dyDescent="0.25">
      <c r="A783" s="124"/>
      <c r="B783" s="65"/>
      <c r="C783" s="66"/>
      <c r="D783" s="66"/>
      <c r="E783" s="20"/>
      <c r="F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spans="1:23" ht="13.2" x14ac:dyDescent="0.25">
      <c r="A784" s="124"/>
      <c r="B784" s="65"/>
      <c r="C784" s="66"/>
      <c r="D784" s="66"/>
      <c r="E784" s="20"/>
      <c r="F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1:23" ht="13.2" x14ac:dyDescent="0.25">
      <c r="A785" s="124"/>
      <c r="B785" s="65"/>
      <c r="C785" s="66"/>
      <c r="D785" s="66"/>
      <c r="E785" s="20"/>
      <c r="F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spans="1:23" ht="13.2" x14ac:dyDescent="0.25">
      <c r="A786" s="124"/>
      <c r="B786" s="65"/>
      <c r="C786" s="66"/>
      <c r="D786" s="66"/>
      <c r="E786" s="20"/>
      <c r="F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spans="1:23" ht="13.2" x14ac:dyDescent="0.25">
      <c r="A787" s="124"/>
      <c r="B787" s="65"/>
      <c r="C787" s="66"/>
      <c r="D787" s="66"/>
      <c r="E787" s="20"/>
      <c r="F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spans="1:23" ht="13.2" x14ac:dyDescent="0.25">
      <c r="A788" s="124"/>
      <c r="B788" s="65"/>
      <c r="C788" s="66"/>
      <c r="D788" s="66"/>
      <c r="E788" s="20"/>
      <c r="F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spans="1:23" ht="13.2" x14ac:dyDescent="0.25">
      <c r="A789" s="124"/>
      <c r="B789" s="65"/>
      <c r="C789" s="66"/>
      <c r="D789" s="66"/>
      <c r="E789" s="20"/>
      <c r="F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spans="1:23" ht="13.2" x14ac:dyDescent="0.25">
      <c r="A790" s="124"/>
      <c r="B790" s="65"/>
      <c r="C790" s="66"/>
      <c r="D790" s="66"/>
      <c r="E790" s="20"/>
      <c r="F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spans="1:23" ht="13.2" x14ac:dyDescent="0.25">
      <c r="A791" s="124"/>
      <c r="B791" s="65"/>
      <c r="C791" s="66"/>
      <c r="D791" s="66"/>
      <c r="E791" s="20"/>
      <c r="F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spans="1:23" ht="13.2" x14ac:dyDescent="0.25">
      <c r="A792" s="124"/>
      <c r="B792" s="65"/>
      <c r="C792" s="66"/>
      <c r="D792" s="66"/>
      <c r="E792" s="20"/>
      <c r="F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spans="1:23" ht="13.2" x14ac:dyDescent="0.25">
      <c r="A793" s="124"/>
      <c r="B793" s="65"/>
      <c r="C793" s="66"/>
      <c r="D793" s="66"/>
      <c r="E793" s="20"/>
      <c r="F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spans="1:23" ht="13.2" x14ac:dyDescent="0.25">
      <c r="A794" s="124"/>
      <c r="B794" s="65"/>
      <c r="C794" s="66"/>
      <c r="D794" s="66"/>
      <c r="E794" s="20"/>
      <c r="F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spans="1:23" ht="13.2" x14ac:dyDescent="0.25">
      <c r="A795" s="124"/>
      <c r="B795" s="65"/>
      <c r="C795" s="66"/>
      <c r="D795" s="66"/>
      <c r="E795" s="20"/>
      <c r="F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spans="1:23" ht="13.2" x14ac:dyDescent="0.25">
      <c r="A796" s="124"/>
      <c r="B796" s="65"/>
      <c r="C796" s="66"/>
      <c r="D796" s="66"/>
      <c r="E796" s="20"/>
      <c r="F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spans="1:23" ht="13.2" x14ac:dyDescent="0.25">
      <c r="A797" s="124"/>
      <c r="B797" s="65"/>
      <c r="C797" s="66"/>
      <c r="D797" s="66"/>
      <c r="E797" s="20"/>
      <c r="F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spans="1:23" ht="13.2" x14ac:dyDescent="0.25">
      <c r="A798" s="124"/>
      <c r="B798" s="65"/>
      <c r="C798" s="66"/>
      <c r="D798" s="66"/>
      <c r="E798" s="20"/>
      <c r="F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spans="1:23" ht="13.2" x14ac:dyDescent="0.25">
      <c r="A799" s="124"/>
      <c r="B799" s="65"/>
      <c r="C799" s="66"/>
      <c r="D799" s="66"/>
      <c r="E799" s="20"/>
      <c r="F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spans="1:23" ht="13.2" x14ac:dyDescent="0.25">
      <c r="A800" s="124"/>
      <c r="B800" s="65"/>
      <c r="C800" s="66"/>
      <c r="D800" s="66"/>
      <c r="E800" s="20"/>
      <c r="F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spans="1:23" ht="13.2" x14ac:dyDescent="0.25">
      <c r="A801" s="124"/>
      <c r="B801" s="65"/>
      <c r="C801" s="66"/>
      <c r="D801" s="66"/>
      <c r="E801" s="20"/>
      <c r="F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spans="1:23" ht="13.2" x14ac:dyDescent="0.25">
      <c r="A802" s="124"/>
      <c r="B802" s="65"/>
      <c r="C802" s="66"/>
      <c r="D802" s="66"/>
      <c r="E802" s="20"/>
      <c r="F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spans="1:23" ht="13.2" x14ac:dyDescent="0.25">
      <c r="A803" s="124"/>
      <c r="B803" s="65"/>
      <c r="C803" s="66"/>
      <c r="D803" s="66"/>
      <c r="E803" s="20"/>
      <c r="F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spans="1:23" ht="13.2" x14ac:dyDescent="0.25">
      <c r="A804" s="124"/>
      <c r="B804" s="65"/>
      <c r="C804" s="66"/>
      <c r="D804" s="66"/>
      <c r="E804" s="20"/>
      <c r="F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spans="1:23" ht="13.2" x14ac:dyDescent="0.25">
      <c r="A805" s="124"/>
      <c r="B805" s="65"/>
      <c r="C805" s="66"/>
      <c r="D805" s="66"/>
      <c r="E805" s="20"/>
      <c r="F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spans="1:23" ht="13.2" x14ac:dyDescent="0.25">
      <c r="A806" s="124"/>
      <c r="B806" s="65"/>
      <c r="C806" s="66"/>
      <c r="D806" s="66"/>
      <c r="E806" s="20"/>
      <c r="F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spans="1:23" ht="13.2" x14ac:dyDescent="0.25">
      <c r="A807" s="124"/>
      <c r="B807" s="65"/>
      <c r="C807" s="66"/>
      <c r="D807" s="66"/>
      <c r="E807" s="20"/>
      <c r="F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spans="1:23" ht="13.2" x14ac:dyDescent="0.25">
      <c r="A808" s="124"/>
      <c r="B808" s="65"/>
      <c r="C808" s="66"/>
      <c r="D808" s="66"/>
      <c r="E808" s="20"/>
      <c r="F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spans="1:23" ht="13.2" x14ac:dyDescent="0.25">
      <c r="A809" s="124"/>
      <c r="B809" s="65"/>
      <c r="C809" s="66"/>
      <c r="D809" s="66"/>
      <c r="E809" s="20"/>
      <c r="F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spans="1:23" ht="13.2" x14ac:dyDescent="0.25">
      <c r="A810" s="124"/>
      <c r="B810" s="65"/>
      <c r="C810" s="66"/>
      <c r="D810" s="66"/>
      <c r="E810" s="20"/>
      <c r="F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spans="1:23" ht="13.2" x14ac:dyDescent="0.25">
      <c r="A811" s="124"/>
      <c r="B811" s="65"/>
      <c r="C811" s="66"/>
      <c r="D811" s="66"/>
      <c r="E811" s="20"/>
      <c r="F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spans="1:23" ht="13.2" x14ac:dyDescent="0.25">
      <c r="A812" s="124"/>
      <c r="B812" s="65"/>
      <c r="C812" s="66"/>
      <c r="D812" s="66"/>
      <c r="E812" s="20"/>
      <c r="F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spans="1:23" ht="13.2" x14ac:dyDescent="0.25">
      <c r="A813" s="124"/>
      <c r="B813" s="65"/>
      <c r="C813" s="66"/>
      <c r="D813" s="66"/>
      <c r="E813" s="20"/>
      <c r="F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spans="1:23" ht="13.2" x14ac:dyDescent="0.25">
      <c r="A814" s="124"/>
      <c r="B814" s="65"/>
      <c r="C814" s="66"/>
      <c r="D814" s="66"/>
      <c r="E814" s="20"/>
      <c r="F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spans="1:23" ht="13.2" x14ac:dyDescent="0.25">
      <c r="A815" s="124"/>
      <c r="B815" s="65"/>
      <c r="C815" s="66"/>
      <c r="D815" s="66"/>
      <c r="E815" s="20"/>
      <c r="F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spans="1:23" ht="13.2" x14ac:dyDescent="0.25">
      <c r="A816" s="124"/>
      <c r="B816" s="65"/>
      <c r="C816" s="66"/>
      <c r="D816" s="66"/>
      <c r="E816" s="20"/>
      <c r="F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spans="1:23" ht="13.2" x14ac:dyDescent="0.25">
      <c r="A817" s="124"/>
      <c r="B817" s="65"/>
      <c r="C817" s="66"/>
      <c r="D817" s="66"/>
      <c r="E817" s="20"/>
      <c r="F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spans="1:23" ht="13.2" x14ac:dyDescent="0.25">
      <c r="A818" s="124"/>
      <c r="B818" s="65"/>
      <c r="C818" s="66"/>
      <c r="D818" s="66"/>
      <c r="E818" s="20"/>
      <c r="F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spans="1:23" ht="13.2" x14ac:dyDescent="0.25">
      <c r="A819" s="124"/>
      <c r="B819" s="65"/>
      <c r="C819" s="66"/>
      <c r="D819" s="66"/>
      <c r="E819" s="20"/>
      <c r="F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spans="1:23" ht="13.2" x14ac:dyDescent="0.25">
      <c r="A820" s="124"/>
      <c r="B820" s="65"/>
      <c r="C820" s="66"/>
      <c r="D820" s="66"/>
      <c r="E820" s="20"/>
      <c r="F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spans="1:23" ht="13.2" x14ac:dyDescent="0.25">
      <c r="A821" s="124"/>
      <c r="B821" s="65"/>
      <c r="C821" s="66"/>
      <c r="D821" s="66"/>
      <c r="E821" s="20"/>
      <c r="F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spans="1:23" ht="13.2" x14ac:dyDescent="0.25">
      <c r="A822" s="124"/>
      <c r="B822" s="65"/>
      <c r="C822" s="66"/>
      <c r="D822" s="66"/>
      <c r="E822" s="20"/>
      <c r="F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spans="1:23" ht="13.2" x14ac:dyDescent="0.25">
      <c r="A823" s="124"/>
      <c r="B823" s="65"/>
      <c r="C823" s="66"/>
      <c r="D823" s="66"/>
      <c r="E823" s="20"/>
      <c r="F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spans="1:23" ht="13.2" x14ac:dyDescent="0.25">
      <c r="A824" s="124"/>
      <c r="B824" s="65"/>
      <c r="C824" s="66"/>
      <c r="D824" s="66"/>
      <c r="E824" s="20"/>
      <c r="F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spans="1:23" ht="13.2" x14ac:dyDescent="0.25">
      <c r="A825" s="124"/>
      <c r="B825" s="65"/>
      <c r="C825" s="66"/>
      <c r="D825" s="66"/>
      <c r="E825" s="20"/>
      <c r="F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spans="1:23" ht="13.2" x14ac:dyDescent="0.25">
      <c r="A826" s="124"/>
      <c r="B826" s="65"/>
      <c r="C826" s="66"/>
      <c r="D826" s="66"/>
      <c r="E826" s="20"/>
      <c r="F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spans="1:23" ht="13.2" x14ac:dyDescent="0.25">
      <c r="A827" s="124"/>
      <c r="B827" s="65"/>
      <c r="C827" s="66"/>
      <c r="D827" s="66"/>
      <c r="E827" s="20"/>
      <c r="F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spans="1:23" ht="13.2" x14ac:dyDescent="0.25">
      <c r="A828" s="124"/>
      <c r="B828" s="65"/>
      <c r="C828" s="66"/>
      <c r="D828" s="66"/>
      <c r="E828" s="20"/>
      <c r="F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spans="1:23" ht="13.2" x14ac:dyDescent="0.25">
      <c r="A829" s="124"/>
      <c r="B829" s="65"/>
      <c r="C829" s="66"/>
      <c r="D829" s="66"/>
      <c r="E829" s="20"/>
      <c r="F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spans="1:23" ht="13.2" x14ac:dyDescent="0.25">
      <c r="A830" s="124"/>
      <c r="B830" s="65"/>
      <c r="C830" s="66"/>
      <c r="D830" s="66"/>
      <c r="E830" s="20"/>
      <c r="F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spans="1:23" ht="13.2" x14ac:dyDescent="0.25">
      <c r="A831" s="124"/>
      <c r="B831" s="65"/>
      <c r="C831" s="66"/>
      <c r="D831" s="66"/>
      <c r="E831" s="20"/>
      <c r="F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spans="1:23" ht="13.2" x14ac:dyDescent="0.25">
      <c r="A832" s="124"/>
      <c r="B832" s="65"/>
      <c r="C832" s="66"/>
      <c r="D832" s="66"/>
      <c r="E832" s="20"/>
      <c r="F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spans="1:23" ht="13.2" x14ac:dyDescent="0.25">
      <c r="A833" s="124"/>
      <c r="B833" s="65"/>
      <c r="C833" s="66"/>
      <c r="D833" s="66"/>
      <c r="E833" s="20"/>
      <c r="F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spans="1:23" ht="13.2" x14ac:dyDescent="0.25">
      <c r="A834" s="124"/>
      <c r="B834" s="65"/>
      <c r="C834" s="66"/>
      <c r="D834" s="66"/>
      <c r="E834" s="20"/>
      <c r="F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spans="1:23" ht="13.2" x14ac:dyDescent="0.25">
      <c r="A835" s="124"/>
      <c r="B835" s="65"/>
      <c r="C835" s="66"/>
      <c r="D835" s="66"/>
      <c r="E835" s="20"/>
      <c r="F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spans="1:23" ht="13.2" x14ac:dyDescent="0.25">
      <c r="A836" s="124"/>
      <c r="B836" s="65"/>
      <c r="C836" s="66"/>
      <c r="D836" s="66"/>
      <c r="E836" s="20"/>
      <c r="F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spans="1:23" ht="13.2" x14ac:dyDescent="0.25">
      <c r="A837" s="124"/>
      <c r="B837" s="65"/>
      <c r="C837" s="66"/>
      <c r="D837" s="66"/>
      <c r="E837" s="20"/>
      <c r="F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spans="1:23" ht="13.2" x14ac:dyDescent="0.25">
      <c r="A838" s="124"/>
      <c r="B838" s="65"/>
      <c r="C838" s="66"/>
      <c r="D838" s="66"/>
      <c r="E838" s="20"/>
      <c r="F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spans="1:23" ht="13.2" x14ac:dyDescent="0.25">
      <c r="A839" s="124"/>
      <c r="B839" s="65"/>
      <c r="C839" s="66"/>
      <c r="D839" s="66"/>
      <c r="E839" s="20"/>
      <c r="F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spans="1:23" ht="13.2" x14ac:dyDescent="0.25">
      <c r="A840" s="124"/>
      <c r="B840" s="65"/>
      <c r="C840" s="66"/>
      <c r="D840" s="66"/>
      <c r="E840" s="20"/>
      <c r="F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spans="1:23" ht="13.2" x14ac:dyDescent="0.25">
      <c r="A841" s="124"/>
      <c r="B841" s="65"/>
      <c r="C841" s="66"/>
      <c r="D841" s="66"/>
      <c r="E841" s="20"/>
      <c r="F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spans="1:23" ht="13.2" x14ac:dyDescent="0.25">
      <c r="A842" s="124"/>
      <c r="B842" s="65"/>
      <c r="C842" s="66"/>
      <c r="D842" s="66"/>
      <c r="E842" s="20"/>
      <c r="F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spans="1:23" ht="13.2" x14ac:dyDescent="0.25">
      <c r="A843" s="124"/>
      <c r="B843" s="65"/>
      <c r="C843" s="66"/>
      <c r="D843" s="66"/>
      <c r="E843" s="20"/>
      <c r="F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spans="1:23" ht="13.2" x14ac:dyDescent="0.25">
      <c r="A844" s="124"/>
      <c r="B844" s="65"/>
      <c r="C844" s="66"/>
      <c r="D844" s="66"/>
      <c r="E844" s="20"/>
      <c r="F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spans="1:23" ht="13.2" x14ac:dyDescent="0.25">
      <c r="A845" s="124"/>
      <c r="B845" s="65"/>
      <c r="C845" s="66"/>
      <c r="D845" s="66"/>
      <c r="E845" s="20"/>
      <c r="F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spans="1:23" ht="13.2" x14ac:dyDescent="0.25">
      <c r="A846" s="124"/>
      <c r="B846" s="65"/>
      <c r="C846" s="66"/>
      <c r="D846" s="66"/>
      <c r="E846" s="20"/>
      <c r="F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spans="1:23" ht="13.2" x14ac:dyDescent="0.25">
      <c r="A847" s="124"/>
      <c r="B847" s="65"/>
      <c r="C847" s="66"/>
      <c r="D847" s="66"/>
      <c r="E847" s="20"/>
      <c r="F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spans="1:23" ht="13.2" x14ac:dyDescent="0.25">
      <c r="A848" s="124"/>
      <c r="B848" s="65"/>
      <c r="C848" s="66"/>
      <c r="D848" s="66"/>
      <c r="E848" s="20"/>
      <c r="F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spans="1:23" ht="13.2" x14ac:dyDescent="0.25">
      <c r="A849" s="124"/>
      <c r="B849" s="65"/>
      <c r="C849" s="66"/>
      <c r="D849" s="66"/>
      <c r="E849" s="20"/>
      <c r="F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spans="1:23" ht="13.2" x14ac:dyDescent="0.25">
      <c r="A850" s="124"/>
      <c r="B850" s="65"/>
      <c r="C850" s="66"/>
      <c r="D850" s="66"/>
      <c r="E850" s="20"/>
      <c r="F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spans="1:23" ht="13.2" x14ac:dyDescent="0.25">
      <c r="A851" s="124"/>
      <c r="B851" s="65"/>
      <c r="C851" s="66"/>
      <c r="D851" s="66"/>
      <c r="E851" s="20"/>
      <c r="F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spans="1:23" ht="13.2" x14ac:dyDescent="0.25">
      <c r="A852" s="124"/>
      <c r="B852" s="65"/>
      <c r="C852" s="66"/>
      <c r="D852" s="66"/>
      <c r="E852" s="20"/>
      <c r="F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spans="1:23" ht="13.2" x14ac:dyDescent="0.25">
      <c r="A853" s="124"/>
      <c r="B853" s="65"/>
      <c r="C853" s="66"/>
      <c r="D853" s="66"/>
      <c r="E853" s="20"/>
      <c r="F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spans="1:23" ht="13.2" x14ac:dyDescent="0.25">
      <c r="A854" s="124"/>
      <c r="B854" s="65"/>
      <c r="C854" s="66"/>
      <c r="D854" s="66"/>
      <c r="E854" s="20"/>
      <c r="F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spans="1:23" ht="13.2" x14ac:dyDescent="0.25">
      <c r="A855" s="124"/>
      <c r="B855" s="65"/>
      <c r="C855" s="66"/>
      <c r="D855" s="66"/>
      <c r="E855" s="20"/>
      <c r="F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spans="1:23" ht="13.2" x14ac:dyDescent="0.25">
      <c r="A856" s="124"/>
      <c r="B856" s="65"/>
      <c r="C856" s="66"/>
      <c r="D856" s="66"/>
      <c r="E856" s="20"/>
      <c r="F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spans="1:23" ht="13.2" x14ac:dyDescent="0.25">
      <c r="A857" s="124"/>
      <c r="B857" s="65"/>
      <c r="C857" s="66"/>
      <c r="D857" s="66"/>
      <c r="E857" s="20"/>
      <c r="F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spans="1:23" ht="13.2" x14ac:dyDescent="0.25">
      <c r="A858" s="124"/>
      <c r="B858" s="65"/>
      <c r="C858" s="66"/>
      <c r="D858" s="66"/>
      <c r="E858" s="20"/>
      <c r="F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spans="1:23" ht="13.2" x14ac:dyDescent="0.25">
      <c r="A859" s="124"/>
      <c r="B859" s="65"/>
      <c r="C859" s="66"/>
      <c r="D859" s="66"/>
      <c r="E859" s="20"/>
      <c r="F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spans="1:23" ht="13.2" x14ac:dyDescent="0.25">
      <c r="A860" s="124"/>
      <c r="B860" s="65"/>
      <c r="C860" s="66"/>
      <c r="D860" s="66"/>
      <c r="E860" s="20"/>
      <c r="F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spans="1:23" ht="13.2" x14ac:dyDescent="0.25">
      <c r="A861" s="124"/>
      <c r="B861" s="65"/>
      <c r="C861" s="66"/>
      <c r="D861" s="66"/>
      <c r="E861" s="20"/>
      <c r="F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spans="1:23" ht="13.2" x14ac:dyDescent="0.25">
      <c r="A862" s="124"/>
      <c r="B862" s="65"/>
      <c r="C862" s="66"/>
      <c r="D862" s="66"/>
      <c r="E862" s="20"/>
      <c r="F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spans="1:23" ht="13.2" x14ac:dyDescent="0.25">
      <c r="A863" s="124"/>
      <c r="B863" s="65"/>
      <c r="C863" s="66"/>
      <c r="D863" s="66"/>
      <c r="E863" s="20"/>
      <c r="F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spans="1:23" ht="13.2" x14ac:dyDescent="0.25">
      <c r="A864" s="124"/>
      <c r="B864" s="65"/>
      <c r="C864" s="66"/>
      <c r="D864" s="66"/>
      <c r="E864" s="20"/>
      <c r="F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spans="1:23" ht="13.2" x14ac:dyDescent="0.25">
      <c r="A865" s="124"/>
      <c r="B865" s="65"/>
      <c r="C865" s="66"/>
      <c r="D865" s="66"/>
      <c r="E865" s="20"/>
      <c r="F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spans="1:23" ht="13.2" x14ac:dyDescent="0.25">
      <c r="A866" s="124"/>
      <c r="B866" s="65"/>
      <c r="C866" s="66"/>
      <c r="D866" s="66"/>
      <c r="E866" s="20"/>
      <c r="F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spans="1:23" ht="13.2" x14ac:dyDescent="0.25">
      <c r="A867" s="124"/>
      <c r="B867" s="65"/>
      <c r="C867" s="66"/>
      <c r="D867" s="66"/>
      <c r="E867" s="20"/>
      <c r="F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spans="1:23" ht="13.2" x14ac:dyDescent="0.25">
      <c r="A868" s="124"/>
      <c r="B868" s="65"/>
      <c r="C868" s="66"/>
      <c r="D868" s="66"/>
      <c r="E868" s="20"/>
      <c r="F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spans="1:23" ht="13.2" x14ac:dyDescent="0.25">
      <c r="A869" s="124"/>
      <c r="B869" s="65"/>
      <c r="C869" s="66"/>
      <c r="D869" s="66"/>
      <c r="E869" s="20"/>
      <c r="F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spans="1:23" ht="13.2" x14ac:dyDescent="0.25">
      <c r="A870" s="124"/>
      <c r="B870" s="65"/>
      <c r="C870" s="66"/>
      <c r="D870" s="66"/>
      <c r="E870" s="20"/>
      <c r="F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 spans="1:23" ht="13.2" x14ac:dyDescent="0.25">
      <c r="A871" s="124"/>
      <c r="B871" s="65"/>
      <c r="C871" s="66"/>
      <c r="D871" s="66"/>
      <c r="E871" s="20"/>
      <c r="F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spans="1:23" ht="13.2" x14ac:dyDescent="0.25">
      <c r="A872" s="124"/>
      <c r="B872" s="65"/>
      <c r="C872" s="66"/>
      <c r="D872" s="66"/>
      <c r="E872" s="20"/>
      <c r="F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spans="1:23" ht="13.2" x14ac:dyDescent="0.25">
      <c r="A873" s="124"/>
      <c r="B873" s="65"/>
      <c r="C873" s="66"/>
      <c r="D873" s="66"/>
      <c r="E873" s="20"/>
      <c r="F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spans="1:23" ht="13.2" x14ac:dyDescent="0.25">
      <c r="A874" s="124"/>
      <c r="B874" s="65"/>
      <c r="C874" s="66"/>
      <c r="D874" s="66"/>
      <c r="E874" s="20"/>
      <c r="F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spans="1:23" ht="13.2" x14ac:dyDescent="0.25">
      <c r="A875" s="124"/>
      <c r="B875" s="65"/>
      <c r="C875" s="66"/>
      <c r="D875" s="66"/>
      <c r="E875" s="20"/>
      <c r="F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 spans="1:23" ht="13.2" x14ac:dyDescent="0.25">
      <c r="A876" s="124"/>
      <c r="B876" s="65"/>
      <c r="C876" s="66"/>
      <c r="D876" s="66"/>
      <c r="E876" s="20"/>
      <c r="F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spans="1:23" ht="13.2" x14ac:dyDescent="0.25">
      <c r="A877" s="124"/>
      <c r="B877" s="65"/>
      <c r="C877" s="66"/>
      <c r="D877" s="66"/>
      <c r="E877" s="20"/>
      <c r="F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spans="1:23" ht="13.2" x14ac:dyDescent="0.25">
      <c r="A878" s="124"/>
      <c r="B878" s="65"/>
      <c r="C878" s="66"/>
      <c r="D878" s="66"/>
      <c r="E878" s="20"/>
      <c r="F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spans="1:23" ht="13.2" x14ac:dyDescent="0.25">
      <c r="A879" s="124"/>
      <c r="B879" s="65"/>
      <c r="C879" s="66"/>
      <c r="D879" s="66"/>
      <c r="E879" s="20"/>
      <c r="F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spans="1:23" ht="13.2" x14ac:dyDescent="0.25">
      <c r="A880" s="124"/>
      <c r="B880" s="65"/>
      <c r="C880" s="66"/>
      <c r="D880" s="66"/>
      <c r="E880" s="20"/>
      <c r="F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spans="1:23" ht="13.2" x14ac:dyDescent="0.25">
      <c r="A881" s="124"/>
      <c r="B881" s="65"/>
      <c r="C881" s="66"/>
      <c r="D881" s="66"/>
      <c r="E881" s="20"/>
      <c r="F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spans="1:23" ht="13.2" x14ac:dyDescent="0.25">
      <c r="A882" s="124"/>
      <c r="B882" s="65"/>
      <c r="C882" s="66"/>
      <c r="D882" s="66"/>
      <c r="E882" s="20"/>
      <c r="F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 spans="1:23" ht="13.2" x14ac:dyDescent="0.25">
      <c r="A883" s="124"/>
      <c r="B883" s="65"/>
      <c r="C883" s="66"/>
      <c r="D883" s="66"/>
      <c r="E883" s="20"/>
      <c r="F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spans="1:23" ht="13.2" x14ac:dyDescent="0.25">
      <c r="A884" s="124"/>
      <c r="B884" s="65"/>
      <c r="C884" s="66"/>
      <c r="D884" s="66"/>
      <c r="E884" s="20"/>
      <c r="F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 spans="1:23" ht="13.2" x14ac:dyDescent="0.25">
      <c r="A885" s="124"/>
      <c r="B885" s="65"/>
      <c r="C885" s="66"/>
      <c r="D885" s="66"/>
      <c r="E885" s="20"/>
      <c r="F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spans="1:23" ht="13.2" x14ac:dyDescent="0.25">
      <c r="A886" s="124"/>
      <c r="B886" s="65"/>
      <c r="C886" s="66"/>
      <c r="D886" s="66"/>
      <c r="E886" s="20"/>
      <c r="F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 spans="1:23" ht="13.2" x14ac:dyDescent="0.25">
      <c r="A887" s="124"/>
      <c r="B887" s="65"/>
      <c r="C887" s="66"/>
      <c r="D887" s="66"/>
      <c r="E887" s="20"/>
      <c r="F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 spans="1:23" ht="13.2" x14ac:dyDescent="0.25">
      <c r="A888" s="124"/>
      <c r="B888" s="65"/>
      <c r="C888" s="66"/>
      <c r="D888" s="66"/>
      <c r="E888" s="20"/>
      <c r="F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 spans="1:23" ht="13.2" x14ac:dyDescent="0.25">
      <c r="A889" s="124"/>
      <c r="B889" s="65"/>
      <c r="C889" s="66"/>
      <c r="D889" s="66"/>
      <c r="E889" s="20"/>
      <c r="F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spans="1:23" ht="13.2" x14ac:dyDescent="0.25">
      <c r="A890" s="124"/>
      <c r="B890" s="65"/>
      <c r="C890" s="66"/>
      <c r="D890" s="66"/>
      <c r="E890" s="20"/>
      <c r="F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spans="1:23" ht="13.2" x14ac:dyDescent="0.25">
      <c r="A891" s="124"/>
      <c r="B891" s="65"/>
      <c r="C891" s="66"/>
      <c r="D891" s="66"/>
      <c r="E891" s="20"/>
      <c r="F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spans="1:23" ht="13.2" x14ac:dyDescent="0.25">
      <c r="A892" s="124"/>
      <c r="B892" s="65"/>
      <c r="C892" s="66"/>
      <c r="D892" s="66"/>
      <c r="E892" s="20"/>
      <c r="F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 spans="1:23" ht="13.2" x14ac:dyDescent="0.25">
      <c r="A893" s="124"/>
      <c r="B893" s="65"/>
      <c r="C893" s="66"/>
      <c r="D893" s="66"/>
      <c r="E893" s="20"/>
      <c r="F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spans="1:23" ht="13.2" x14ac:dyDescent="0.25">
      <c r="A894" s="124"/>
      <c r="B894" s="65"/>
      <c r="C894" s="66"/>
      <c r="D894" s="66"/>
      <c r="E894" s="20"/>
      <c r="F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 spans="1:23" ht="13.2" x14ac:dyDescent="0.25">
      <c r="A895" s="124"/>
      <c r="B895" s="65"/>
      <c r="C895" s="66"/>
      <c r="D895" s="66"/>
      <c r="E895" s="20"/>
      <c r="F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spans="1:23" ht="13.2" x14ac:dyDescent="0.25">
      <c r="A896" s="124"/>
      <c r="B896" s="65"/>
      <c r="C896" s="66"/>
      <c r="D896" s="66"/>
      <c r="E896" s="20"/>
      <c r="F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spans="1:23" ht="13.2" x14ac:dyDescent="0.25">
      <c r="A897" s="124"/>
      <c r="B897" s="65"/>
      <c r="C897" s="66"/>
      <c r="D897" s="66"/>
      <c r="E897" s="20"/>
      <c r="F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spans="1:23" ht="13.2" x14ac:dyDescent="0.25">
      <c r="A898" s="124"/>
      <c r="B898" s="65"/>
      <c r="C898" s="66"/>
      <c r="D898" s="66"/>
      <c r="E898" s="20"/>
      <c r="F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 spans="1:23" ht="13.2" x14ac:dyDescent="0.25">
      <c r="A899" s="124"/>
      <c r="B899" s="65"/>
      <c r="C899" s="66"/>
      <c r="D899" s="66"/>
      <c r="E899" s="20"/>
      <c r="F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 spans="1:23" ht="13.2" x14ac:dyDescent="0.25">
      <c r="A900" s="124"/>
      <c r="B900" s="65"/>
      <c r="C900" s="66"/>
      <c r="D900" s="66"/>
      <c r="E900" s="20"/>
      <c r="F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spans="1:23" ht="13.2" x14ac:dyDescent="0.25">
      <c r="A901" s="124"/>
      <c r="B901" s="65"/>
      <c r="C901" s="66"/>
      <c r="D901" s="66"/>
      <c r="E901" s="20"/>
      <c r="F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spans="1:23" ht="13.2" x14ac:dyDescent="0.25">
      <c r="A902" s="124"/>
      <c r="B902" s="65"/>
      <c r="C902" s="66"/>
      <c r="D902" s="66"/>
      <c r="E902" s="20"/>
      <c r="F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 spans="1:23" ht="13.2" x14ac:dyDescent="0.25">
      <c r="A903" s="124"/>
      <c r="B903" s="65"/>
      <c r="C903" s="66"/>
      <c r="D903" s="66"/>
      <c r="E903" s="20"/>
      <c r="F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spans="1:23" ht="13.2" x14ac:dyDescent="0.25">
      <c r="A904" s="124"/>
      <c r="B904" s="65"/>
      <c r="C904" s="66"/>
      <c r="D904" s="66"/>
      <c r="E904" s="20"/>
      <c r="F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spans="1:23" ht="13.2" x14ac:dyDescent="0.25">
      <c r="A905" s="124"/>
      <c r="B905" s="65"/>
      <c r="C905" s="66"/>
      <c r="D905" s="66"/>
      <c r="E905" s="20"/>
      <c r="F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spans="1:23" ht="13.2" x14ac:dyDescent="0.25">
      <c r="A906" s="124"/>
      <c r="B906" s="65"/>
      <c r="C906" s="66"/>
      <c r="D906" s="66"/>
      <c r="E906" s="20"/>
      <c r="F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spans="1:23" ht="13.2" x14ac:dyDescent="0.25">
      <c r="A907" s="124"/>
      <c r="B907" s="65"/>
      <c r="C907" s="66"/>
      <c r="D907" s="66"/>
      <c r="E907" s="20"/>
      <c r="F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spans="1:23" ht="13.2" x14ac:dyDescent="0.25">
      <c r="A908" s="124"/>
      <c r="B908" s="65"/>
      <c r="C908" s="66"/>
      <c r="D908" s="66"/>
      <c r="E908" s="20"/>
      <c r="F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spans="1:23" ht="13.2" x14ac:dyDescent="0.25">
      <c r="A909" s="124"/>
      <c r="B909" s="65"/>
      <c r="C909" s="66"/>
      <c r="D909" s="66"/>
      <c r="E909" s="20"/>
      <c r="F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spans="1:23" ht="13.2" x14ac:dyDescent="0.25">
      <c r="A910" s="124"/>
      <c r="B910" s="65"/>
      <c r="C910" s="66"/>
      <c r="D910" s="66"/>
      <c r="E910" s="20"/>
      <c r="F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spans="1:23" ht="13.2" x14ac:dyDescent="0.25">
      <c r="A911" s="124"/>
      <c r="B911" s="65"/>
      <c r="C911" s="66"/>
      <c r="D911" s="66"/>
      <c r="E911" s="20"/>
      <c r="F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 spans="1:23" ht="13.2" x14ac:dyDescent="0.25">
      <c r="A912" s="124"/>
      <c r="B912" s="65"/>
      <c r="C912" s="66"/>
      <c r="D912" s="66"/>
      <c r="E912" s="20"/>
      <c r="F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spans="1:23" ht="13.2" x14ac:dyDescent="0.25">
      <c r="A913" s="124"/>
      <c r="B913" s="65"/>
      <c r="C913" s="66"/>
      <c r="D913" s="66"/>
      <c r="E913" s="20"/>
      <c r="F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spans="1:23" ht="13.2" x14ac:dyDescent="0.25">
      <c r="A914" s="124"/>
      <c r="B914" s="65"/>
      <c r="C914" s="66"/>
      <c r="D914" s="66"/>
      <c r="E914" s="20"/>
      <c r="F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spans="1:23" ht="13.2" x14ac:dyDescent="0.25">
      <c r="A915" s="124"/>
      <c r="B915" s="65"/>
      <c r="C915" s="66"/>
      <c r="D915" s="66"/>
      <c r="E915" s="20"/>
      <c r="F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 spans="1:23" ht="13.2" x14ac:dyDescent="0.25">
      <c r="A916" s="124"/>
      <c r="B916" s="65"/>
      <c r="C916" s="66"/>
      <c r="D916" s="66"/>
      <c r="E916" s="20"/>
      <c r="F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 spans="1:23" ht="13.2" x14ac:dyDescent="0.25">
      <c r="A917" s="124"/>
      <c r="B917" s="65"/>
      <c r="C917" s="66"/>
      <c r="D917" s="66"/>
      <c r="E917" s="20"/>
      <c r="F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 spans="1:23" ht="13.2" x14ac:dyDescent="0.25">
      <c r="A918" s="124"/>
      <c r="B918" s="65"/>
      <c r="C918" s="66"/>
      <c r="D918" s="66"/>
      <c r="E918" s="20"/>
      <c r="F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 spans="1:23" ht="13.2" x14ac:dyDescent="0.25">
      <c r="A919" s="124"/>
      <c r="B919" s="65"/>
      <c r="C919" s="66"/>
      <c r="D919" s="66"/>
      <c r="E919" s="20"/>
      <c r="F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spans="1:23" ht="13.2" x14ac:dyDescent="0.25">
      <c r="A920" s="124"/>
      <c r="B920" s="65"/>
      <c r="C920" s="66"/>
      <c r="D920" s="66"/>
      <c r="E920" s="20"/>
      <c r="F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spans="1:23" ht="13.2" x14ac:dyDescent="0.25">
      <c r="A921" s="124"/>
      <c r="B921" s="65"/>
      <c r="C921" s="66"/>
      <c r="D921" s="66"/>
      <c r="E921" s="20"/>
      <c r="F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spans="1:23" ht="13.2" x14ac:dyDescent="0.25">
      <c r="A922" s="124"/>
      <c r="B922" s="65"/>
      <c r="C922" s="66"/>
      <c r="D922" s="66"/>
      <c r="E922" s="20"/>
      <c r="F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spans="1:23" ht="13.2" x14ac:dyDescent="0.25">
      <c r="A923" s="124"/>
      <c r="B923" s="65"/>
      <c r="C923" s="66"/>
      <c r="D923" s="66"/>
      <c r="E923" s="20"/>
      <c r="F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spans="1:23" ht="13.2" x14ac:dyDescent="0.25">
      <c r="A924" s="124"/>
      <c r="B924" s="65"/>
      <c r="C924" s="66"/>
      <c r="D924" s="66"/>
      <c r="E924" s="20"/>
      <c r="F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spans="1:23" ht="13.2" x14ac:dyDescent="0.25">
      <c r="A925" s="124"/>
      <c r="B925" s="65"/>
      <c r="C925" s="66"/>
      <c r="D925" s="66"/>
      <c r="E925" s="20"/>
      <c r="F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 spans="1:23" ht="13.2" x14ac:dyDescent="0.25">
      <c r="A926" s="124"/>
      <c r="B926" s="65"/>
      <c r="C926" s="66"/>
      <c r="D926" s="66"/>
      <c r="E926" s="20"/>
      <c r="F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spans="1:23" ht="13.2" x14ac:dyDescent="0.25">
      <c r="A927" s="124"/>
      <c r="B927" s="65"/>
      <c r="C927" s="66"/>
      <c r="D927" s="66"/>
      <c r="E927" s="20"/>
      <c r="F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spans="1:23" ht="13.2" x14ac:dyDescent="0.25">
      <c r="A928" s="124"/>
      <c r="B928" s="65"/>
      <c r="C928" s="66"/>
      <c r="D928" s="66"/>
      <c r="E928" s="20"/>
      <c r="F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 spans="1:23" ht="13.2" x14ac:dyDescent="0.25">
      <c r="A929" s="124"/>
      <c r="B929" s="65"/>
      <c r="C929" s="66"/>
      <c r="D929" s="66"/>
      <c r="E929" s="20"/>
      <c r="F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spans="1:23" ht="13.2" x14ac:dyDescent="0.25">
      <c r="A930" s="124"/>
      <c r="B930" s="65"/>
      <c r="C930" s="66"/>
      <c r="D930" s="66"/>
      <c r="E930" s="20"/>
      <c r="F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spans="1:23" ht="13.2" x14ac:dyDescent="0.25">
      <c r="A931" s="124"/>
      <c r="B931" s="65"/>
      <c r="C931" s="66"/>
      <c r="D931" s="66"/>
      <c r="E931" s="20"/>
      <c r="F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 spans="1:23" ht="13.2" x14ac:dyDescent="0.25">
      <c r="A932" s="124"/>
      <c r="B932" s="65"/>
      <c r="C932" s="66"/>
      <c r="D932" s="66"/>
      <c r="E932" s="20"/>
      <c r="F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spans="1:23" ht="13.2" x14ac:dyDescent="0.25">
      <c r="A933" s="124"/>
      <c r="B933" s="65"/>
      <c r="C933" s="66"/>
      <c r="D933" s="66"/>
      <c r="E933" s="20"/>
      <c r="F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spans="1:23" ht="13.2" x14ac:dyDescent="0.25">
      <c r="A934" s="124"/>
      <c r="B934" s="65"/>
      <c r="C934" s="66"/>
      <c r="D934" s="66"/>
      <c r="E934" s="20"/>
      <c r="F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spans="1:23" ht="13.2" x14ac:dyDescent="0.25">
      <c r="A935" s="124"/>
      <c r="B935" s="65"/>
      <c r="C935" s="66"/>
      <c r="D935" s="66"/>
      <c r="E935" s="20"/>
      <c r="F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spans="1:23" ht="13.2" x14ac:dyDescent="0.25">
      <c r="A936" s="124"/>
      <c r="B936" s="65"/>
      <c r="C936" s="66"/>
      <c r="D936" s="66"/>
      <c r="E936" s="20"/>
      <c r="F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spans="1:23" ht="13.2" x14ac:dyDescent="0.25">
      <c r="A937" s="124"/>
      <c r="B937" s="65"/>
      <c r="C937" s="66"/>
      <c r="D937" s="66"/>
      <c r="E937" s="20"/>
      <c r="F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spans="1:23" ht="13.2" x14ac:dyDescent="0.25">
      <c r="A938" s="124"/>
      <c r="B938" s="65"/>
      <c r="C938" s="66"/>
      <c r="D938" s="66"/>
      <c r="E938" s="20"/>
      <c r="F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spans="1:23" ht="13.2" x14ac:dyDescent="0.25">
      <c r="A939" s="124"/>
      <c r="B939" s="65"/>
      <c r="C939" s="66"/>
      <c r="D939" s="66"/>
      <c r="E939" s="20"/>
      <c r="F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spans="1:23" ht="13.2" x14ac:dyDescent="0.25">
      <c r="A940" s="124"/>
      <c r="B940" s="65"/>
      <c r="C940" s="66"/>
      <c r="D940" s="66"/>
      <c r="E940" s="20"/>
      <c r="F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 spans="1:23" ht="13.2" x14ac:dyDescent="0.25">
      <c r="A941" s="124"/>
      <c r="B941" s="65"/>
      <c r="C941" s="66"/>
      <c r="D941" s="66"/>
      <c r="E941" s="20"/>
      <c r="F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spans="1:23" ht="13.2" x14ac:dyDescent="0.25">
      <c r="A942" s="124"/>
      <c r="B942" s="65"/>
      <c r="C942" s="66"/>
      <c r="D942" s="66"/>
      <c r="E942" s="20"/>
      <c r="F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spans="1:23" ht="13.2" x14ac:dyDescent="0.25">
      <c r="A943" s="124"/>
      <c r="B943" s="65"/>
      <c r="C943" s="66"/>
      <c r="D943" s="66"/>
      <c r="E943" s="20"/>
      <c r="F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spans="1:23" ht="13.2" x14ac:dyDescent="0.25">
      <c r="A944" s="124"/>
      <c r="B944" s="65"/>
      <c r="C944" s="66"/>
      <c r="D944" s="66"/>
      <c r="E944" s="20"/>
      <c r="F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spans="1:23" ht="13.2" x14ac:dyDescent="0.25">
      <c r="A945" s="124"/>
      <c r="B945" s="65"/>
      <c r="C945" s="66"/>
      <c r="D945" s="66"/>
      <c r="E945" s="20"/>
      <c r="F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spans="1:23" ht="13.2" x14ac:dyDescent="0.25">
      <c r="A946" s="124"/>
      <c r="B946" s="65"/>
      <c r="C946" s="66"/>
      <c r="D946" s="66"/>
      <c r="E946" s="20"/>
      <c r="F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 spans="1:23" ht="13.2" x14ac:dyDescent="0.25">
      <c r="A947" s="124"/>
      <c r="B947" s="65"/>
      <c r="C947" s="66"/>
      <c r="D947" s="66"/>
      <c r="E947" s="20"/>
      <c r="F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spans="1:23" ht="13.2" x14ac:dyDescent="0.25">
      <c r="A948" s="124"/>
      <c r="B948" s="65"/>
      <c r="C948" s="66"/>
      <c r="D948" s="66"/>
      <c r="E948" s="20"/>
      <c r="F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spans="1:23" ht="13.2" x14ac:dyDescent="0.25">
      <c r="A949" s="124"/>
      <c r="B949" s="65"/>
      <c r="C949" s="66"/>
      <c r="D949" s="66"/>
      <c r="E949" s="20"/>
      <c r="F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 spans="1:23" ht="13.2" x14ac:dyDescent="0.25">
      <c r="A950" s="124"/>
      <c r="B950" s="65"/>
      <c r="C950" s="66"/>
      <c r="D950" s="66"/>
      <c r="E950" s="20"/>
      <c r="F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spans="1:23" ht="13.2" x14ac:dyDescent="0.25">
      <c r="A951" s="124"/>
      <c r="B951" s="65"/>
      <c r="C951" s="66"/>
      <c r="D951" s="66"/>
      <c r="E951" s="20"/>
      <c r="F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 spans="1:23" ht="13.2" x14ac:dyDescent="0.25">
      <c r="A952" s="124"/>
      <c r="B952" s="65"/>
      <c r="C952" s="66"/>
      <c r="D952" s="66"/>
      <c r="E952" s="20"/>
      <c r="F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spans="1:23" ht="13.2" x14ac:dyDescent="0.25">
      <c r="A953" s="124"/>
      <c r="B953" s="65"/>
      <c r="C953" s="66"/>
      <c r="D953" s="66"/>
      <c r="E953" s="20"/>
      <c r="F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spans="1:23" ht="13.2" x14ac:dyDescent="0.25">
      <c r="A954" s="124"/>
      <c r="B954" s="65"/>
      <c r="C954" s="66"/>
      <c r="D954" s="66"/>
      <c r="E954" s="20"/>
      <c r="F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spans="1:23" ht="13.2" x14ac:dyDescent="0.25">
      <c r="A955" s="124"/>
      <c r="B955" s="65"/>
      <c r="C955" s="66"/>
      <c r="D955" s="66"/>
      <c r="E955" s="20"/>
      <c r="F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spans="1:23" ht="13.2" x14ac:dyDescent="0.25">
      <c r="A956" s="124"/>
      <c r="B956" s="65"/>
      <c r="C956" s="66"/>
      <c r="D956" s="66"/>
      <c r="E956" s="20"/>
      <c r="F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 spans="1:23" ht="13.2" x14ac:dyDescent="0.25">
      <c r="A957" s="124"/>
      <c r="B957" s="65"/>
      <c r="C957" s="66"/>
      <c r="D957" s="66"/>
      <c r="E957" s="20"/>
      <c r="F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spans="1:23" ht="13.2" x14ac:dyDescent="0.25">
      <c r="A958" s="124"/>
      <c r="B958" s="65"/>
      <c r="C958" s="66"/>
      <c r="D958" s="66"/>
      <c r="E958" s="20"/>
      <c r="F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spans="1:23" ht="13.2" x14ac:dyDescent="0.25">
      <c r="A959" s="124"/>
      <c r="B959" s="65"/>
      <c r="C959" s="66"/>
      <c r="D959" s="66"/>
      <c r="E959" s="20"/>
      <c r="F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spans="1:23" ht="13.2" x14ac:dyDescent="0.25">
      <c r="A960" s="124"/>
      <c r="B960" s="65"/>
      <c r="C960" s="66"/>
      <c r="D960" s="66"/>
      <c r="E960" s="20"/>
      <c r="F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spans="1:23" ht="13.2" x14ac:dyDescent="0.25">
      <c r="A961" s="124"/>
      <c r="B961" s="65"/>
      <c r="C961" s="66"/>
      <c r="D961" s="66"/>
      <c r="E961" s="20"/>
      <c r="F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 spans="1:23" ht="13.2" x14ac:dyDescent="0.25">
      <c r="A962" s="124"/>
      <c r="B962" s="65"/>
      <c r="C962" s="66"/>
      <c r="D962" s="66"/>
      <c r="E962" s="20"/>
      <c r="F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spans="1:23" ht="13.2" x14ac:dyDescent="0.25">
      <c r="A963" s="124"/>
      <c r="B963" s="65"/>
      <c r="C963" s="66"/>
      <c r="D963" s="66"/>
      <c r="E963" s="20"/>
      <c r="F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spans="1:23" ht="13.2" x14ac:dyDescent="0.25">
      <c r="A964" s="124"/>
      <c r="B964" s="65"/>
      <c r="C964" s="66"/>
      <c r="D964" s="66"/>
      <c r="E964" s="20"/>
      <c r="F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spans="1:23" ht="13.2" x14ac:dyDescent="0.25">
      <c r="A965" s="124"/>
      <c r="B965" s="65"/>
      <c r="C965" s="66"/>
      <c r="D965" s="66"/>
      <c r="E965" s="20"/>
      <c r="F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 spans="1:23" ht="13.2" x14ac:dyDescent="0.25">
      <c r="A966" s="124"/>
      <c r="B966" s="65"/>
      <c r="C966" s="66"/>
      <c r="D966" s="66"/>
      <c r="E966" s="20"/>
      <c r="F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 spans="1:23" ht="13.2" x14ac:dyDescent="0.25">
      <c r="A967" s="124"/>
      <c r="B967" s="65"/>
      <c r="C967" s="66"/>
      <c r="D967" s="66"/>
      <c r="E967" s="20"/>
      <c r="F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spans="1:23" ht="13.2" x14ac:dyDescent="0.25">
      <c r="A968" s="124"/>
      <c r="B968" s="65"/>
      <c r="C968" s="66"/>
      <c r="D968" s="66"/>
      <c r="E968" s="20"/>
      <c r="F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spans="1:23" ht="13.2" x14ac:dyDescent="0.25">
      <c r="A969" s="124"/>
      <c r="B969" s="65"/>
      <c r="C969" s="66"/>
      <c r="D969" s="66"/>
      <c r="E969" s="20"/>
      <c r="F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spans="1:23" ht="13.2" x14ac:dyDescent="0.25">
      <c r="A970" s="124"/>
      <c r="B970" s="65"/>
      <c r="C970" s="66"/>
      <c r="D970" s="66"/>
      <c r="E970" s="20"/>
      <c r="F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spans="1:23" ht="13.2" x14ac:dyDescent="0.25">
      <c r="A971" s="124"/>
      <c r="B971" s="65"/>
      <c r="C971" s="66"/>
      <c r="D971" s="66"/>
      <c r="E971" s="20"/>
      <c r="F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spans="1:23" ht="13.2" x14ac:dyDescent="0.25">
      <c r="A972" s="124"/>
      <c r="B972" s="65"/>
      <c r="C972" s="66"/>
      <c r="D972" s="66"/>
      <c r="E972" s="20"/>
      <c r="F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spans="1:23" ht="13.2" x14ac:dyDescent="0.25">
      <c r="A973" s="124"/>
      <c r="B973" s="65"/>
      <c r="C973" s="66"/>
      <c r="D973" s="66"/>
      <c r="E973" s="20"/>
      <c r="F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spans="1:23" ht="13.2" x14ac:dyDescent="0.25">
      <c r="A974" s="124"/>
      <c r="B974" s="65"/>
      <c r="C974" s="66"/>
      <c r="D974" s="66"/>
      <c r="E974" s="20"/>
      <c r="F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spans="1:23" ht="13.2" x14ac:dyDescent="0.25">
      <c r="A975" s="124"/>
      <c r="B975" s="65"/>
      <c r="C975" s="66"/>
      <c r="D975" s="66"/>
      <c r="E975" s="20"/>
      <c r="F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spans="1:23" ht="13.2" x14ac:dyDescent="0.25">
      <c r="A976" s="124"/>
      <c r="B976" s="65"/>
      <c r="C976" s="66"/>
      <c r="D976" s="66"/>
      <c r="E976" s="20"/>
      <c r="F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 spans="1:23" ht="13.2" x14ac:dyDescent="0.25">
      <c r="A977" s="124"/>
      <c r="B977" s="65"/>
      <c r="C977" s="66"/>
      <c r="D977" s="66"/>
      <c r="E977" s="20"/>
      <c r="F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 spans="1:23" ht="13.2" x14ac:dyDescent="0.25">
      <c r="A978" s="124"/>
      <c r="B978" s="65"/>
      <c r="C978" s="66"/>
      <c r="D978" s="66"/>
      <c r="E978" s="20"/>
      <c r="F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 spans="1:23" ht="13.2" x14ac:dyDescent="0.25">
      <c r="A979" s="124"/>
      <c r="B979" s="65"/>
      <c r="C979" s="66"/>
      <c r="D979" s="66"/>
      <c r="E979" s="20"/>
      <c r="F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spans="1:23" ht="13.2" x14ac:dyDescent="0.25">
      <c r="A980" s="124"/>
      <c r="B980" s="65"/>
      <c r="C980" s="66"/>
      <c r="D980" s="66"/>
      <c r="E980" s="20"/>
      <c r="F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spans="1:23" ht="13.2" x14ac:dyDescent="0.25">
      <c r="A981" s="124"/>
      <c r="B981" s="65"/>
      <c r="C981" s="66"/>
      <c r="D981" s="66"/>
      <c r="E981" s="20"/>
      <c r="F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spans="1:23" ht="13.2" x14ac:dyDescent="0.25">
      <c r="A982" s="124"/>
      <c r="B982" s="65"/>
      <c r="C982" s="66"/>
      <c r="D982" s="66"/>
      <c r="E982" s="20"/>
      <c r="F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spans="1:23" ht="13.2" x14ac:dyDescent="0.25">
      <c r="A983" s="124"/>
      <c r="B983" s="65"/>
      <c r="C983" s="66"/>
      <c r="D983" s="66"/>
      <c r="E983" s="20"/>
      <c r="F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spans="1:23" ht="13.2" x14ac:dyDescent="0.25">
      <c r="A984" s="124"/>
      <c r="B984" s="65"/>
      <c r="C984" s="66"/>
      <c r="D984" s="66"/>
      <c r="E984" s="20"/>
      <c r="F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spans="1:23" ht="13.2" x14ac:dyDescent="0.25">
      <c r="A985" s="124"/>
      <c r="B985" s="65"/>
      <c r="C985" s="66"/>
      <c r="D985" s="66"/>
      <c r="E985" s="20"/>
      <c r="F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spans="1:23" ht="13.2" x14ac:dyDescent="0.25">
      <c r="A986" s="124"/>
      <c r="B986" s="65"/>
      <c r="C986" s="66"/>
      <c r="D986" s="66"/>
      <c r="E986" s="20"/>
      <c r="F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spans="1:23" ht="13.2" x14ac:dyDescent="0.25">
      <c r="A987" s="124"/>
      <c r="B987" s="65"/>
      <c r="C987" s="66"/>
      <c r="D987" s="66"/>
      <c r="E987" s="20"/>
      <c r="F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spans="1:23" ht="13.2" x14ac:dyDescent="0.25">
      <c r="A988" s="124"/>
      <c r="B988" s="65"/>
      <c r="C988" s="66"/>
      <c r="D988" s="66"/>
      <c r="E988" s="20"/>
      <c r="F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spans="1:23" ht="13.2" x14ac:dyDescent="0.25">
      <c r="A989" s="124"/>
      <c r="B989" s="65"/>
      <c r="C989" s="66"/>
      <c r="D989" s="66"/>
      <c r="E989" s="20"/>
      <c r="F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spans="1:23" ht="13.2" x14ac:dyDescent="0.25">
      <c r="A990" s="124"/>
      <c r="B990" s="65"/>
      <c r="C990" s="66"/>
      <c r="D990" s="66"/>
      <c r="E990" s="20"/>
      <c r="F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spans="1:23" ht="13.2" x14ac:dyDescent="0.25">
      <c r="A991" s="124"/>
      <c r="B991" s="65"/>
      <c r="C991" s="66"/>
      <c r="D991" s="66"/>
      <c r="E991" s="20"/>
      <c r="F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spans="1:23" ht="13.2" x14ac:dyDescent="0.25">
      <c r="A992" s="124"/>
      <c r="B992" s="65"/>
      <c r="C992" s="66"/>
      <c r="D992" s="66"/>
      <c r="E992" s="20"/>
      <c r="F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spans="1:23" ht="13.2" x14ac:dyDescent="0.25">
      <c r="A993" s="124"/>
      <c r="B993" s="65"/>
      <c r="C993" s="66"/>
      <c r="D993" s="66"/>
      <c r="E993" s="20"/>
      <c r="F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 spans="1:23" ht="13.2" x14ac:dyDescent="0.25">
      <c r="A994" s="124"/>
      <c r="B994" s="65"/>
      <c r="C994" s="66"/>
      <c r="D994" s="66"/>
      <c r="E994" s="20"/>
      <c r="F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spans="1:23" ht="13.2" x14ac:dyDescent="0.25">
      <c r="A995" s="124"/>
      <c r="B995" s="65"/>
      <c r="C995" s="66"/>
      <c r="D995" s="66"/>
      <c r="E995" s="20"/>
      <c r="F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spans="1:23" ht="13.2" x14ac:dyDescent="0.25">
      <c r="A996" s="124"/>
      <c r="B996" s="65"/>
      <c r="C996" s="66"/>
      <c r="D996" s="66"/>
      <c r="E996" s="20"/>
      <c r="F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 spans="1:23" ht="13.2" x14ac:dyDescent="0.25">
      <c r="A997" s="124"/>
      <c r="B997" s="65"/>
      <c r="C997" s="66"/>
      <c r="D997" s="66"/>
      <c r="E997" s="20"/>
      <c r="F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spans="1:23" ht="13.2" x14ac:dyDescent="0.25">
      <c r="A998" s="124"/>
      <c r="B998" s="65"/>
      <c r="C998" s="66"/>
      <c r="D998" s="66"/>
      <c r="E998" s="20"/>
      <c r="F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spans="1:23" ht="13.2" x14ac:dyDescent="0.25">
      <c r="A999" s="124"/>
      <c r="B999" s="65"/>
      <c r="C999" s="66"/>
      <c r="D999" s="66"/>
      <c r="E999" s="20"/>
      <c r="F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spans="1:23" ht="13.2" x14ac:dyDescent="0.25">
      <c r="A1000" s="124"/>
      <c r="B1000" s="65"/>
      <c r="C1000" s="66"/>
      <c r="D1000" s="66"/>
      <c r="E1000" s="20"/>
      <c r="F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  <row r="1001" spans="1:23" ht="13.2" x14ac:dyDescent="0.25">
      <c r="A1001" s="124"/>
      <c r="B1001" s="65"/>
      <c r="C1001" s="66"/>
      <c r="D1001" s="66"/>
      <c r="E1001" s="20"/>
      <c r="F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</row>
    <row r="1002" spans="1:23" ht="13.2" x14ac:dyDescent="0.25">
      <c r="A1002" s="124"/>
      <c r="B1002" s="65"/>
      <c r="C1002" s="66"/>
      <c r="D1002" s="66"/>
      <c r="E1002" s="20"/>
      <c r="F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</row>
    <row r="1003" spans="1:23" ht="13.2" x14ac:dyDescent="0.25">
      <c r="A1003" s="124"/>
      <c r="B1003" s="65"/>
      <c r="C1003" s="66"/>
      <c r="D1003" s="66"/>
      <c r="E1003" s="20"/>
      <c r="F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</row>
    <row r="1004" spans="1:23" ht="13.2" x14ac:dyDescent="0.25">
      <c r="A1004" s="124"/>
      <c r="B1004" s="65"/>
      <c r="C1004" s="66"/>
      <c r="D1004" s="66"/>
      <c r="E1004" s="20"/>
      <c r="F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</row>
    <row r="1005" spans="1:23" ht="13.2" x14ac:dyDescent="0.25">
      <c r="A1005" s="124"/>
      <c r="B1005" s="65"/>
      <c r="C1005" s="66"/>
      <c r="D1005" s="66"/>
      <c r="E1005" s="20"/>
      <c r="F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</row>
    <row r="1006" spans="1:23" ht="13.2" x14ac:dyDescent="0.25">
      <c r="A1006" s="124"/>
      <c r="B1006" s="65"/>
      <c r="C1006" s="66"/>
      <c r="D1006" s="66"/>
      <c r="E1006" s="20"/>
      <c r="F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</row>
    <row r="1007" spans="1:23" ht="13.2" x14ac:dyDescent="0.25">
      <c r="A1007" s="124"/>
      <c r="B1007" s="65"/>
      <c r="C1007" s="66"/>
      <c r="D1007" s="66"/>
      <c r="E1007" s="20"/>
      <c r="F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</row>
    <row r="1008" spans="1:23" ht="13.2" x14ac:dyDescent="0.25">
      <c r="A1008" s="124"/>
      <c r="B1008" s="65"/>
      <c r="C1008" s="66"/>
      <c r="D1008" s="66"/>
      <c r="E1008" s="20"/>
      <c r="F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</row>
    <row r="1009" spans="1:23" ht="13.2" x14ac:dyDescent="0.25">
      <c r="A1009" s="124"/>
      <c r="B1009" s="65"/>
      <c r="C1009" s="66"/>
      <c r="D1009" s="66"/>
      <c r="E1009" s="20"/>
      <c r="F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</row>
    <row r="1010" spans="1:23" ht="13.2" x14ac:dyDescent="0.25">
      <c r="A1010" s="124"/>
      <c r="B1010" s="65"/>
      <c r="C1010" s="66"/>
      <c r="D1010" s="66"/>
      <c r="E1010" s="20"/>
      <c r="F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</row>
    <row r="1011" spans="1:23" ht="13.2" x14ac:dyDescent="0.25">
      <c r="A1011" s="124"/>
      <c r="B1011" s="65"/>
      <c r="C1011" s="66"/>
      <c r="D1011" s="66"/>
      <c r="E1011" s="20"/>
      <c r="F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</row>
    <row r="1012" spans="1:23" ht="13.2" x14ac:dyDescent="0.25">
      <c r="A1012" s="124"/>
      <c r="B1012" s="65"/>
      <c r="C1012" s="66"/>
      <c r="D1012" s="66"/>
      <c r="E1012" s="20"/>
      <c r="F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</row>
    <row r="1013" spans="1:23" ht="13.2" x14ac:dyDescent="0.25">
      <c r="A1013" s="124"/>
      <c r="B1013" s="65"/>
      <c r="C1013" s="66"/>
      <c r="D1013" s="66"/>
      <c r="E1013" s="20"/>
      <c r="F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</row>
    <row r="1014" spans="1:23" ht="13.2" x14ac:dyDescent="0.25">
      <c r="A1014" s="124"/>
      <c r="B1014" s="65"/>
      <c r="C1014" s="66"/>
      <c r="D1014" s="66"/>
      <c r="E1014" s="20"/>
      <c r="F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</row>
    <row r="1015" spans="1:23" ht="13.2" x14ac:dyDescent="0.25">
      <c r="A1015" s="124"/>
      <c r="B1015" s="65"/>
      <c r="C1015" s="66"/>
      <c r="D1015" s="66"/>
      <c r="E1015" s="20"/>
      <c r="F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</row>
    <row r="1016" spans="1:23" ht="13.2" x14ac:dyDescent="0.25">
      <c r="A1016" s="124"/>
      <c r="B1016" s="65"/>
      <c r="C1016" s="66"/>
      <c r="D1016" s="66"/>
      <c r="E1016" s="20"/>
      <c r="F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</row>
    <row r="1017" spans="1:23" ht="13.2" x14ac:dyDescent="0.25">
      <c r="A1017" s="124"/>
      <c r="B1017" s="65"/>
      <c r="C1017" s="66"/>
      <c r="D1017" s="66"/>
      <c r="E1017" s="20"/>
      <c r="F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</row>
    <row r="1018" spans="1:23" ht="13.2" x14ac:dyDescent="0.25">
      <c r="A1018" s="124"/>
      <c r="B1018" s="65"/>
      <c r="C1018" s="66"/>
      <c r="D1018" s="66"/>
      <c r="E1018" s="20"/>
      <c r="F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</row>
    <row r="1019" spans="1:23" ht="13.2" x14ac:dyDescent="0.25">
      <c r="A1019" s="124"/>
      <c r="B1019" s="65"/>
      <c r="C1019" s="66"/>
      <c r="D1019" s="66"/>
      <c r="E1019" s="20"/>
      <c r="F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</row>
    <row r="1020" spans="1:23" ht="13.2" x14ac:dyDescent="0.25">
      <c r="A1020" s="124"/>
      <c r="B1020" s="65"/>
      <c r="C1020" s="66"/>
      <c r="D1020" s="66"/>
      <c r="E1020" s="20"/>
      <c r="F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</row>
    <row r="1021" spans="1:23" ht="13.2" x14ac:dyDescent="0.25">
      <c r="A1021" s="124"/>
      <c r="B1021" s="65"/>
      <c r="C1021" s="66"/>
      <c r="D1021" s="66"/>
      <c r="E1021" s="20"/>
      <c r="F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</row>
    <row r="1022" spans="1:23" ht="13.2" x14ac:dyDescent="0.25">
      <c r="A1022" s="124"/>
      <c r="B1022" s="65"/>
      <c r="C1022" s="66"/>
      <c r="D1022" s="66"/>
      <c r="E1022" s="20"/>
      <c r="F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</row>
    <row r="1023" spans="1:23" ht="13.2" x14ac:dyDescent="0.25">
      <c r="A1023" s="124"/>
      <c r="B1023" s="65"/>
      <c r="C1023" s="66"/>
      <c r="D1023" s="66"/>
      <c r="E1023" s="20"/>
      <c r="F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</row>
    <row r="1024" spans="1:23" ht="13.2" x14ac:dyDescent="0.25">
      <c r="A1024" s="124"/>
      <c r="B1024" s="65"/>
      <c r="C1024" s="66"/>
      <c r="D1024" s="66"/>
      <c r="E1024" s="20"/>
      <c r="F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</row>
    <row r="1025" spans="1:23" ht="13.2" x14ac:dyDescent="0.25">
      <c r="A1025" s="124"/>
      <c r="B1025" s="65"/>
      <c r="C1025" s="66"/>
      <c r="D1025" s="66"/>
      <c r="E1025" s="20"/>
      <c r="F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</row>
    <row r="1026" spans="1:23" ht="13.2" x14ac:dyDescent="0.25">
      <c r="A1026" s="124"/>
      <c r="B1026" s="65"/>
      <c r="C1026" s="66"/>
      <c r="D1026" s="66"/>
      <c r="E1026" s="20"/>
      <c r="F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</row>
    <row r="1027" spans="1:23" ht="13.2" x14ac:dyDescent="0.25">
      <c r="A1027" s="124"/>
      <c r="B1027" s="65"/>
      <c r="C1027" s="66"/>
      <c r="D1027" s="66"/>
      <c r="E1027" s="20"/>
      <c r="F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</row>
    <row r="1028" spans="1:23" ht="13.2" x14ac:dyDescent="0.25">
      <c r="A1028" s="124"/>
      <c r="B1028" s="65"/>
      <c r="C1028" s="66"/>
      <c r="D1028" s="66"/>
      <c r="E1028" s="20"/>
      <c r="F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</row>
    <row r="1029" spans="1:23" ht="13.2" x14ac:dyDescent="0.25">
      <c r="A1029" s="124"/>
      <c r="B1029" s="65"/>
      <c r="C1029" s="66"/>
      <c r="D1029" s="66"/>
      <c r="E1029" s="20"/>
      <c r="F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</row>
    <row r="1030" spans="1:23" ht="13.2" x14ac:dyDescent="0.25">
      <c r="A1030" s="124"/>
      <c r="B1030" s="65"/>
      <c r="C1030" s="66"/>
      <c r="D1030" s="66"/>
      <c r="E1030" s="20"/>
      <c r="F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</row>
    <row r="1031" spans="1:23" ht="13.2" x14ac:dyDescent="0.25">
      <c r="A1031" s="124"/>
      <c r="B1031" s="65"/>
      <c r="C1031" s="66"/>
      <c r="D1031" s="66"/>
      <c r="E1031" s="20"/>
      <c r="F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</row>
    <row r="1032" spans="1:23" ht="13.2" x14ac:dyDescent="0.25">
      <c r="A1032" s="124"/>
      <c r="B1032" s="65"/>
      <c r="C1032" s="66"/>
      <c r="D1032" s="66"/>
      <c r="E1032" s="20"/>
      <c r="F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</row>
    <row r="1033" spans="1:23" ht="13.2" x14ac:dyDescent="0.25">
      <c r="A1033" s="124"/>
      <c r="B1033" s="65"/>
      <c r="C1033" s="66"/>
      <c r="D1033" s="66"/>
      <c r="E1033" s="20"/>
      <c r="F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</row>
    <row r="1034" spans="1:23" ht="13.2" x14ac:dyDescent="0.25">
      <c r="A1034" s="124"/>
      <c r="B1034" s="65"/>
      <c r="C1034" s="66"/>
      <c r="D1034" s="66"/>
      <c r="E1034" s="20"/>
      <c r="F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</row>
    <row r="1035" spans="1:23" ht="13.2" x14ac:dyDescent="0.25">
      <c r="A1035" s="124"/>
      <c r="B1035" s="65"/>
      <c r="C1035" s="66"/>
      <c r="D1035" s="66"/>
      <c r="E1035" s="20"/>
      <c r="F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</row>
    <row r="1036" spans="1:23" ht="13.2" x14ac:dyDescent="0.25">
      <c r="A1036" s="124"/>
      <c r="B1036" s="65"/>
      <c r="C1036" s="66"/>
      <c r="D1036" s="66"/>
      <c r="E1036" s="20"/>
      <c r="F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</row>
    <row r="1037" spans="1:23" ht="13.2" x14ac:dyDescent="0.25">
      <c r="A1037" s="124"/>
      <c r="B1037" s="65"/>
      <c r="C1037" s="66"/>
      <c r="D1037" s="66"/>
      <c r="E1037" s="20"/>
      <c r="F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</row>
    <row r="1038" spans="1:23" ht="13.2" x14ac:dyDescent="0.25">
      <c r="A1038" s="124"/>
      <c r="B1038" s="65"/>
      <c r="C1038" s="66"/>
      <c r="D1038" s="66"/>
      <c r="E1038" s="20"/>
      <c r="F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</row>
    <row r="1039" spans="1:23" ht="13.2" x14ac:dyDescent="0.25">
      <c r="A1039" s="124"/>
      <c r="B1039" s="65"/>
      <c r="C1039" s="66"/>
      <c r="D1039" s="66"/>
      <c r="E1039" s="20"/>
      <c r="F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</row>
    <row r="1040" spans="1:23" ht="13.2" x14ac:dyDescent="0.25">
      <c r="A1040" s="124"/>
      <c r="B1040" s="65"/>
      <c r="C1040" s="66"/>
      <c r="D1040" s="66"/>
      <c r="E1040" s="20"/>
      <c r="F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</row>
    <row r="1041" spans="1:23" ht="13.2" x14ac:dyDescent="0.25">
      <c r="A1041" s="124"/>
      <c r="B1041" s="65"/>
      <c r="C1041" s="66"/>
      <c r="D1041" s="66"/>
      <c r="E1041" s="20"/>
      <c r="F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</row>
    <row r="1042" spans="1:23" ht="13.2" x14ac:dyDescent="0.25">
      <c r="A1042" s="124"/>
      <c r="B1042" s="65"/>
      <c r="C1042" s="66"/>
      <c r="D1042" s="66"/>
      <c r="E1042" s="20"/>
      <c r="F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</row>
    <row r="1043" spans="1:23" ht="13.2" x14ac:dyDescent="0.25">
      <c r="A1043" s="124"/>
      <c r="B1043" s="65"/>
      <c r="C1043" s="66"/>
      <c r="D1043" s="66"/>
      <c r="E1043" s="20"/>
      <c r="F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</row>
    <row r="1044" spans="1:23" ht="13.2" x14ac:dyDescent="0.25">
      <c r="A1044" s="124"/>
      <c r="B1044" s="65"/>
      <c r="C1044" s="66"/>
      <c r="D1044" s="66"/>
      <c r="E1044" s="20"/>
      <c r="F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</row>
    <row r="1045" spans="1:23" ht="13.2" x14ac:dyDescent="0.25">
      <c r="A1045" s="124"/>
      <c r="B1045" s="65"/>
      <c r="C1045" s="66"/>
      <c r="D1045" s="66"/>
      <c r="E1045" s="20"/>
      <c r="F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</row>
    <row r="1046" spans="1:23" ht="13.2" x14ac:dyDescent="0.25">
      <c r="A1046" s="124"/>
      <c r="B1046" s="65"/>
      <c r="C1046" s="66"/>
      <c r="D1046" s="66"/>
      <c r="E1046" s="20"/>
      <c r="F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</row>
    <row r="1047" spans="1:23" ht="13.2" x14ac:dyDescent="0.25">
      <c r="A1047" s="124"/>
      <c r="B1047" s="65"/>
      <c r="C1047" s="66"/>
      <c r="D1047" s="66"/>
      <c r="E1047" s="20"/>
      <c r="F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</row>
    <row r="1048" spans="1:23" ht="13.2" x14ac:dyDescent="0.25">
      <c r="A1048" s="124"/>
      <c r="B1048" s="65"/>
      <c r="C1048" s="66"/>
      <c r="D1048" s="66"/>
      <c r="E1048" s="20"/>
      <c r="F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</row>
    <row r="1049" spans="1:23" ht="13.2" x14ac:dyDescent="0.25">
      <c r="A1049" s="124"/>
      <c r="B1049" s="65"/>
      <c r="C1049" s="66"/>
      <c r="D1049" s="66"/>
      <c r="E1049" s="20"/>
      <c r="F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</row>
    <row r="1050" spans="1:23" ht="13.2" x14ac:dyDescent="0.25">
      <c r="A1050" s="124"/>
      <c r="B1050" s="65"/>
      <c r="C1050" s="66"/>
      <c r="D1050" s="66"/>
      <c r="E1050" s="20"/>
      <c r="F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</row>
    <row r="1051" spans="1:23" ht="13.2" x14ac:dyDescent="0.25">
      <c r="A1051" s="124"/>
      <c r="B1051" s="65"/>
      <c r="C1051" s="66"/>
      <c r="D1051" s="66"/>
      <c r="E1051" s="20"/>
      <c r="F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</row>
    <row r="1052" spans="1:23" ht="13.2" x14ac:dyDescent="0.25">
      <c r="A1052" s="124"/>
      <c r="B1052" s="65"/>
      <c r="C1052" s="66"/>
      <c r="D1052" s="66"/>
      <c r="E1052" s="20"/>
      <c r="F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</row>
    <row r="1053" spans="1:23" ht="13.2" x14ac:dyDescent="0.25">
      <c r="A1053" s="124"/>
      <c r="B1053" s="65"/>
      <c r="C1053" s="66"/>
      <c r="D1053" s="66"/>
      <c r="E1053" s="20"/>
      <c r="F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</row>
    <row r="1054" spans="1:23" ht="13.2" x14ac:dyDescent="0.25">
      <c r="A1054" s="124"/>
      <c r="B1054" s="65"/>
      <c r="C1054" s="66"/>
      <c r="D1054" s="66"/>
      <c r="E1054" s="20"/>
      <c r="F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</row>
    <row r="1055" spans="1:23" ht="13.2" x14ac:dyDescent="0.25">
      <c r="A1055" s="124"/>
      <c r="B1055" s="65"/>
      <c r="C1055" s="66"/>
      <c r="D1055" s="66"/>
      <c r="E1055" s="20"/>
      <c r="F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</row>
    <row r="1056" spans="1:23" ht="13.2" x14ac:dyDescent="0.25">
      <c r="A1056" s="124"/>
      <c r="B1056" s="65"/>
      <c r="C1056" s="66"/>
      <c r="D1056" s="66"/>
      <c r="E1056" s="20"/>
      <c r="F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</row>
    <row r="1057" spans="1:23" ht="13.2" x14ac:dyDescent="0.25">
      <c r="A1057" s="124"/>
      <c r="B1057" s="65"/>
      <c r="C1057" s="66"/>
      <c r="D1057" s="66"/>
      <c r="E1057" s="20"/>
      <c r="F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</row>
    <row r="1058" spans="1:23" ht="13.2" x14ac:dyDescent="0.25">
      <c r="A1058" s="124"/>
      <c r="B1058" s="65"/>
      <c r="C1058" s="66"/>
      <c r="D1058" s="66"/>
      <c r="E1058" s="20"/>
      <c r="F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</row>
    <row r="1059" spans="1:23" ht="13.2" x14ac:dyDescent="0.25">
      <c r="A1059" s="124"/>
      <c r="B1059" s="65"/>
      <c r="C1059" s="66"/>
      <c r="D1059" s="66"/>
      <c r="E1059" s="20"/>
      <c r="F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</row>
    <row r="1060" spans="1:23" ht="13.2" x14ac:dyDescent="0.25">
      <c r="A1060" s="124"/>
      <c r="B1060" s="65"/>
      <c r="C1060" s="66"/>
      <c r="D1060" s="66"/>
      <c r="E1060" s="20"/>
      <c r="F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</row>
    <row r="1061" spans="1:23" ht="13.2" x14ac:dyDescent="0.25">
      <c r="A1061" s="124"/>
      <c r="B1061" s="65"/>
      <c r="C1061" s="66"/>
      <c r="D1061" s="66"/>
      <c r="E1061" s="20"/>
      <c r="F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</row>
    <row r="1062" spans="1:23" ht="13.2" x14ac:dyDescent="0.25">
      <c r="A1062" s="124"/>
      <c r="B1062" s="65"/>
      <c r="C1062" s="66"/>
      <c r="D1062" s="66"/>
      <c r="E1062" s="20"/>
      <c r="F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</row>
    <row r="1063" spans="1:23" ht="13.2" x14ac:dyDescent="0.25">
      <c r="A1063" s="124"/>
      <c r="B1063" s="65"/>
      <c r="C1063" s="66"/>
      <c r="D1063" s="66"/>
      <c r="E1063" s="20"/>
      <c r="F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</row>
    <row r="1064" spans="1:23" ht="13.2" x14ac:dyDescent="0.25">
      <c r="A1064" s="124"/>
      <c r="B1064" s="65"/>
      <c r="C1064" s="66"/>
      <c r="D1064" s="66"/>
      <c r="E1064" s="20"/>
      <c r="F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</row>
    <row r="1065" spans="1:23" ht="13.2" x14ac:dyDescent="0.25">
      <c r="A1065" s="124"/>
      <c r="B1065" s="65"/>
      <c r="C1065" s="66"/>
      <c r="D1065" s="66"/>
      <c r="E1065" s="20"/>
      <c r="F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</row>
    <row r="1066" spans="1:23" ht="13.2" x14ac:dyDescent="0.25">
      <c r="A1066" s="124"/>
      <c r="B1066" s="65"/>
      <c r="C1066" s="66"/>
      <c r="D1066" s="66"/>
      <c r="E1066" s="20"/>
      <c r="F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</row>
    <row r="1067" spans="1:23" ht="13.2" x14ac:dyDescent="0.25">
      <c r="A1067" s="124"/>
      <c r="B1067" s="65"/>
      <c r="C1067" s="66"/>
      <c r="D1067" s="66"/>
      <c r="E1067" s="20"/>
      <c r="F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</row>
    <row r="1068" spans="1:23" ht="13.2" x14ac:dyDescent="0.25">
      <c r="A1068" s="124"/>
      <c r="B1068" s="65"/>
      <c r="C1068" s="66"/>
      <c r="D1068" s="66"/>
      <c r="E1068" s="20"/>
      <c r="F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</row>
    <row r="1069" spans="1:23" ht="13.2" x14ac:dyDescent="0.25">
      <c r="A1069" s="124"/>
      <c r="B1069" s="65"/>
      <c r="C1069" s="66"/>
      <c r="D1069" s="66"/>
      <c r="E1069" s="20"/>
      <c r="F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</row>
    <row r="1070" spans="1:23" ht="13.2" x14ac:dyDescent="0.25">
      <c r="A1070" s="124"/>
      <c r="B1070" s="65"/>
      <c r="C1070" s="66"/>
      <c r="D1070" s="66"/>
      <c r="E1070" s="20"/>
      <c r="F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</row>
    <row r="1071" spans="1:23" ht="13.2" x14ac:dyDescent="0.25">
      <c r="A1071" s="124"/>
      <c r="B1071" s="65"/>
      <c r="C1071" s="66"/>
      <c r="D1071" s="66"/>
      <c r="E1071" s="20"/>
      <c r="F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</row>
    <row r="1072" spans="1:23" ht="13.2" x14ac:dyDescent="0.25">
      <c r="A1072" s="124"/>
      <c r="B1072" s="65"/>
      <c r="C1072" s="66"/>
      <c r="D1072" s="66"/>
      <c r="E1072" s="20"/>
      <c r="F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</row>
    <row r="1073" spans="1:23" ht="13.2" x14ac:dyDescent="0.25">
      <c r="A1073" s="124"/>
      <c r="B1073" s="65"/>
      <c r="C1073" s="66"/>
      <c r="D1073" s="66"/>
      <c r="E1073" s="20"/>
      <c r="F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</row>
    <row r="1074" spans="1:23" ht="13.2" x14ac:dyDescent="0.25">
      <c r="A1074" s="124"/>
      <c r="B1074" s="65"/>
      <c r="C1074" s="66"/>
      <c r="D1074" s="66"/>
      <c r="E1074" s="20"/>
      <c r="F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</row>
    <row r="1075" spans="1:23" ht="13.2" x14ac:dyDescent="0.25">
      <c r="A1075" s="124"/>
      <c r="B1075" s="65"/>
      <c r="C1075" s="66"/>
      <c r="D1075" s="66"/>
      <c r="E1075" s="20"/>
      <c r="F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</row>
    <row r="1076" spans="1:23" ht="13.2" x14ac:dyDescent="0.25">
      <c r="A1076" s="124"/>
      <c r="B1076" s="65"/>
      <c r="C1076" s="66"/>
      <c r="D1076" s="66"/>
      <c r="E1076" s="20"/>
      <c r="F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</row>
    <row r="1077" spans="1:23" ht="13.2" x14ac:dyDescent="0.25">
      <c r="A1077" s="124"/>
      <c r="B1077" s="65"/>
      <c r="C1077" s="66"/>
      <c r="D1077" s="66"/>
      <c r="E1077" s="20"/>
      <c r="F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</row>
    <row r="1078" spans="1:23" ht="13.2" x14ac:dyDescent="0.25">
      <c r="A1078" s="124"/>
      <c r="B1078" s="65"/>
      <c r="C1078" s="66"/>
      <c r="D1078" s="66"/>
      <c r="E1078" s="20"/>
      <c r="F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</row>
    <row r="1079" spans="1:23" ht="13.2" x14ac:dyDescent="0.25">
      <c r="A1079" s="124"/>
      <c r="B1079" s="65"/>
      <c r="C1079" s="66"/>
      <c r="D1079" s="66"/>
      <c r="E1079" s="20"/>
      <c r="F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</row>
    <row r="1080" spans="1:23" ht="13.2" x14ac:dyDescent="0.25">
      <c r="A1080" s="124"/>
      <c r="B1080" s="65"/>
      <c r="C1080" s="66"/>
      <c r="D1080" s="66"/>
      <c r="E1080" s="20"/>
      <c r="F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</row>
    <row r="1081" spans="1:23" ht="13.2" x14ac:dyDescent="0.25">
      <c r="A1081" s="124"/>
      <c r="B1081" s="65"/>
      <c r="C1081" s="66"/>
      <c r="D1081" s="66"/>
      <c r="E1081" s="20"/>
      <c r="F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</row>
    <row r="1082" spans="1:23" ht="13.2" x14ac:dyDescent="0.25">
      <c r="A1082" s="124"/>
      <c r="B1082" s="65"/>
      <c r="C1082" s="66"/>
      <c r="D1082" s="66"/>
      <c r="E1082" s="20"/>
      <c r="F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</row>
    <row r="1083" spans="1:23" ht="13.2" x14ac:dyDescent="0.25">
      <c r="A1083" s="124"/>
      <c r="B1083" s="65"/>
      <c r="C1083" s="66"/>
      <c r="D1083" s="66"/>
      <c r="E1083" s="20"/>
      <c r="F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</row>
    <row r="1084" spans="1:23" ht="13.2" x14ac:dyDescent="0.25">
      <c r="A1084" s="124"/>
      <c r="B1084" s="65"/>
      <c r="C1084" s="66"/>
      <c r="D1084" s="66"/>
      <c r="E1084" s="20"/>
      <c r="F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</row>
    <row r="1085" spans="1:23" ht="13.2" x14ac:dyDescent="0.25">
      <c r="A1085" s="124"/>
      <c r="B1085" s="65"/>
      <c r="C1085" s="66"/>
      <c r="D1085" s="66"/>
      <c r="E1085" s="20"/>
      <c r="F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</row>
    <row r="1086" spans="1:23" ht="13.2" x14ac:dyDescent="0.25">
      <c r="A1086" s="124"/>
      <c r="B1086" s="65"/>
      <c r="C1086" s="66"/>
      <c r="D1086" s="66"/>
      <c r="E1086" s="20"/>
      <c r="F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</row>
    <row r="1087" spans="1:23" ht="13.2" x14ac:dyDescent="0.25">
      <c r="A1087" s="124"/>
      <c r="B1087" s="65"/>
      <c r="C1087" s="66"/>
      <c r="D1087" s="66"/>
      <c r="E1087" s="20"/>
      <c r="F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</row>
    <row r="1088" spans="1:23" ht="13.2" x14ac:dyDescent="0.25">
      <c r="A1088" s="124"/>
      <c r="B1088" s="65"/>
      <c r="C1088" s="66"/>
      <c r="D1088" s="66"/>
      <c r="E1088" s="20"/>
      <c r="F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</row>
    <row r="1089" spans="1:23" ht="13.2" x14ac:dyDescent="0.25">
      <c r="A1089" s="124"/>
      <c r="B1089" s="65"/>
      <c r="C1089" s="66"/>
      <c r="D1089" s="66"/>
      <c r="E1089" s="20"/>
      <c r="F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</row>
    <row r="1090" spans="1:23" ht="13.2" x14ac:dyDescent="0.25">
      <c r="A1090" s="124"/>
      <c r="B1090" s="65"/>
      <c r="C1090" s="66"/>
      <c r="D1090" s="66"/>
      <c r="E1090" s="20"/>
      <c r="F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</row>
    <row r="1091" spans="1:23" ht="13.2" x14ac:dyDescent="0.25">
      <c r="A1091" s="124"/>
      <c r="B1091" s="65"/>
      <c r="C1091" s="66"/>
      <c r="D1091" s="66"/>
      <c r="E1091" s="20"/>
      <c r="F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</row>
    <row r="1092" spans="1:23" ht="13.2" x14ac:dyDescent="0.25">
      <c r="A1092" s="124"/>
      <c r="B1092" s="65"/>
      <c r="C1092" s="66"/>
      <c r="D1092" s="66"/>
      <c r="E1092" s="20"/>
      <c r="F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</row>
    <row r="1093" spans="1:23" ht="13.2" x14ac:dyDescent="0.25">
      <c r="A1093" s="124"/>
      <c r="B1093" s="65"/>
      <c r="C1093" s="66"/>
      <c r="D1093" s="66"/>
      <c r="E1093" s="20"/>
      <c r="F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</row>
    <row r="1094" spans="1:23" ht="13.2" x14ac:dyDescent="0.25">
      <c r="A1094" s="124"/>
      <c r="B1094" s="65"/>
      <c r="C1094" s="66"/>
      <c r="D1094" s="66"/>
      <c r="E1094" s="20"/>
      <c r="F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</row>
    <row r="1095" spans="1:23" ht="13.2" x14ac:dyDescent="0.25">
      <c r="A1095" s="124"/>
      <c r="B1095" s="65"/>
      <c r="C1095" s="66"/>
      <c r="D1095" s="66"/>
      <c r="E1095" s="20"/>
      <c r="F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</row>
    <row r="1096" spans="1:23" ht="13.2" x14ac:dyDescent="0.25">
      <c r="A1096" s="124"/>
      <c r="B1096" s="65"/>
      <c r="C1096" s="66"/>
      <c r="D1096" s="66"/>
      <c r="E1096" s="20"/>
      <c r="F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</row>
    <row r="1097" spans="1:23" ht="13.2" x14ac:dyDescent="0.25">
      <c r="A1097" s="124"/>
      <c r="B1097" s="65"/>
      <c r="C1097" s="66"/>
      <c r="D1097" s="66"/>
      <c r="E1097" s="20"/>
      <c r="F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</row>
    <row r="1098" spans="1:23" ht="13.2" x14ac:dyDescent="0.25">
      <c r="A1098" s="124"/>
      <c r="B1098" s="65"/>
      <c r="C1098" s="66"/>
      <c r="D1098" s="66"/>
      <c r="E1098" s="20"/>
      <c r="F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</row>
    <row r="1099" spans="1:23" ht="13.2" x14ac:dyDescent="0.25">
      <c r="A1099" s="124"/>
      <c r="B1099" s="65"/>
      <c r="C1099" s="66"/>
      <c r="D1099" s="66"/>
      <c r="E1099" s="20"/>
      <c r="F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</row>
    <row r="1100" spans="1:23" ht="13.2" x14ac:dyDescent="0.25">
      <c r="A1100" s="124"/>
      <c r="B1100" s="65"/>
      <c r="C1100" s="66"/>
      <c r="D1100" s="66"/>
      <c r="E1100" s="20"/>
      <c r="F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</row>
    <row r="1101" spans="1:23" ht="13.2" x14ac:dyDescent="0.25">
      <c r="A1101" s="124"/>
      <c r="B1101" s="65"/>
      <c r="C1101" s="66"/>
      <c r="D1101" s="66"/>
      <c r="E1101" s="20"/>
      <c r="F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</row>
    <row r="1102" spans="1:23" ht="13.2" x14ac:dyDescent="0.25">
      <c r="A1102" s="124"/>
      <c r="B1102" s="65"/>
      <c r="C1102" s="66"/>
      <c r="D1102" s="66"/>
      <c r="E1102" s="20"/>
      <c r="F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</row>
    <row r="1103" spans="1:23" ht="13.2" x14ac:dyDescent="0.25">
      <c r="A1103" s="124"/>
      <c r="B1103" s="65"/>
      <c r="C1103" s="66"/>
      <c r="D1103" s="66"/>
      <c r="E1103" s="20"/>
      <c r="F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</row>
    <row r="1104" spans="1:23" ht="13.2" x14ac:dyDescent="0.25">
      <c r="A1104" s="124"/>
      <c r="B1104" s="65"/>
      <c r="C1104" s="66"/>
      <c r="D1104" s="66"/>
      <c r="E1104" s="20"/>
      <c r="F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</row>
    <row r="1105" spans="1:23" ht="13.2" x14ac:dyDescent="0.25">
      <c r="A1105" s="124"/>
      <c r="B1105" s="65"/>
      <c r="C1105" s="66"/>
      <c r="D1105" s="66"/>
      <c r="E1105" s="20"/>
      <c r="F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</row>
    <row r="1106" spans="1:23" ht="13.2" x14ac:dyDescent="0.25">
      <c r="A1106" s="124"/>
      <c r="B1106" s="65"/>
      <c r="C1106" s="66"/>
      <c r="D1106" s="66"/>
      <c r="E1106" s="20"/>
      <c r="F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</row>
    <row r="1107" spans="1:23" ht="13.2" x14ac:dyDescent="0.25">
      <c r="A1107" s="124"/>
      <c r="B1107" s="65"/>
      <c r="C1107" s="66"/>
      <c r="D1107" s="66"/>
      <c r="E1107" s="20"/>
      <c r="F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</row>
    <row r="1108" spans="1:23" ht="13.2" x14ac:dyDescent="0.25">
      <c r="A1108" s="124"/>
      <c r="B1108" s="65"/>
      <c r="C1108" s="66"/>
      <c r="D1108" s="66"/>
      <c r="E1108" s="20"/>
      <c r="F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</row>
    <row r="1109" spans="1:23" ht="13.2" x14ac:dyDescent="0.25">
      <c r="A1109" s="124"/>
      <c r="B1109" s="65"/>
      <c r="C1109" s="66"/>
      <c r="D1109" s="66"/>
      <c r="E1109" s="20"/>
      <c r="F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</row>
    <row r="1110" spans="1:23" ht="13.2" x14ac:dyDescent="0.25">
      <c r="A1110" s="124"/>
      <c r="B1110" s="65"/>
      <c r="C1110" s="66"/>
      <c r="D1110" s="66"/>
      <c r="E1110" s="20"/>
      <c r="F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</row>
    <row r="1111" spans="1:23" ht="13.2" x14ac:dyDescent="0.25">
      <c r="A1111" s="124"/>
      <c r="B1111" s="65"/>
      <c r="C1111" s="66"/>
      <c r="D1111" s="66"/>
      <c r="E1111" s="20"/>
      <c r="F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</row>
    <row r="1112" spans="1:23" ht="13.2" x14ac:dyDescent="0.25">
      <c r="A1112" s="124"/>
      <c r="B1112" s="65"/>
      <c r="C1112" s="66"/>
      <c r="D1112" s="66"/>
      <c r="E1112" s="20"/>
      <c r="F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</row>
    <row r="1113" spans="1:23" ht="13.2" x14ac:dyDescent="0.25">
      <c r="A1113" s="124"/>
      <c r="B1113" s="65"/>
      <c r="C1113" s="66"/>
      <c r="D1113" s="66"/>
      <c r="E1113" s="20"/>
      <c r="F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</row>
    <row r="1114" spans="1:23" ht="13.2" x14ac:dyDescent="0.25">
      <c r="A1114" s="124"/>
      <c r="B1114" s="65"/>
      <c r="C1114" s="66"/>
      <c r="D1114" s="66"/>
      <c r="E1114" s="20"/>
      <c r="F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</row>
    <row r="1115" spans="1:23" ht="13.2" x14ac:dyDescent="0.25">
      <c r="A1115" s="124"/>
      <c r="B1115" s="65"/>
      <c r="C1115" s="66"/>
      <c r="D1115" s="66"/>
      <c r="E1115" s="20"/>
      <c r="F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</row>
    <row r="1116" spans="1:23" ht="13.2" x14ac:dyDescent="0.25">
      <c r="A1116" s="124"/>
      <c r="B1116" s="65"/>
      <c r="C1116" s="66"/>
      <c r="D1116" s="66"/>
      <c r="E1116" s="20"/>
      <c r="F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</row>
    <row r="1117" spans="1:23" ht="13.2" x14ac:dyDescent="0.25">
      <c r="A1117" s="124"/>
      <c r="B1117" s="65"/>
      <c r="C1117" s="66"/>
      <c r="D1117" s="66"/>
      <c r="E1117" s="20"/>
      <c r="F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</row>
    <row r="1118" spans="1:23" ht="13.2" x14ac:dyDescent="0.25">
      <c r="A1118" s="124"/>
      <c r="B1118" s="65"/>
      <c r="C1118" s="66"/>
      <c r="D1118" s="66"/>
      <c r="E1118" s="20"/>
      <c r="F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</row>
    <row r="1119" spans="1:23" ht="13.2" x14ac:dyDescent="0.25">
      <c r="A1119" s="124"/>
      <c r="B1119" s="65"/>
      <c r="C1119" s="66"/>
      <c r="D1119" s="66"/>
      <c r="E1119" s="20"/>
      <c r="F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</row>
    <row r="1120" spans="1:23" ht="13.2" x14ac:dyDescent="0.25">
      <c r="A1120" s="124"/>
      <c r="B1120" s="65"/>
      <c r="C1120" s="66"/>
      <c r="D1120" s="66"/>
      <c r="E1120" s="20"/>
      <c r="F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</row>
    <row r="1121" spans="1:23" ht="13.2" x14ac:dyDescent="0.25">
      <c r="A1121" s="124"/>
      <c r="B1121" s="65"/>
      <c r="C1121" s="66"/>
      <c r="D1121" s="66"/>
      <c r="E1121" s="20"/>
      <c r="F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</row>
    <row r="1122" spans="1:23" ht="13.2" x14ac:dyDescent="0.25">
      <c r="A1122" s="124"/>
      <c r="B1122" s="65"/>
      <c r="C1122" s="66"/>
      <c r="D1122" s="66"/>
      <c r="E1122" s="20"/>
      <c r="F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</row>
    <row r="1123" spans="1:23" ht="13.2" x14ac:dyDescent="0.25">
      <c r="A1123" s="124"/>
      <c r="B1123" s="65"/>
      <c r="C1123" s="66"/>
      <c r="D1123" s="66"/>
      <c r="E1123" s="20"/>
      <c r="F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</row>
    <row r="1124" spans="1:23" ht="13.2" x14ac:dyDescent="0.25">
      <c r="A1124" s="124"/>
      <c r="B1124" s="65"/>
      <c r="C1124" s="66"/>
      <c r="D1124" s="66"/>
      <c r="E1124" s="20"/>
      <c r="F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</row>
    <row r="1125" spans="1:23" ht="13.2" x14ac:dyDescent="0.25">
      <c r="A1125" s="124"/>
      <c r="B1125" s="65"/>
      <c r="C1125" s="66"/>
      <c r="D1125" s="66"/>
      <c r="E1125" s="20"/>
      <c r="F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</row>
    <row r="1126" spans="1:23" ht="13.2" x14ac:dyDescent="0.25">
      <c r="A1126" s="124"/>
      <c r="B1126" s="65"/>
      <c r="C1126" s="66"/>
      <c r="D1126" s="66"/>
      <c r="E1126" s="20"/>
      <c r="F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</row>
    <row r="1127" spans="1:23" ht="13.2" x14ac:dyDescent="0.25">
      <c r="A1127" s="124"/>
      <c r="B1127" s="65"/>
      <c r="C1127" s="66"/>
      <c r="D1127" s="66"/>
      <c r="E1127" s="20"/>
      <c r="F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</row>
    <row r="1128" spans="1:23" ht="13.2" x14ac:dyDescent="0.25">
      <c r="A1128" s="124"/>
      <c r="B1128" s="65"/>
      <c r="C1128" s="66"/>
      <c r="D1128" s="66"/>
      <c r="E1128" s="20"/>
      <c r="F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</row>
    <row r="1129" spans="1:23" ht="13.2" x14ac:dyDescent="0.25">
      <c r="A1129" s="124"/>
      <c r="B1129" s="65"/>
      <c r="C1129" s="66"/>
      <c r="D1129" s="66"/>
      <c r="E1129" s="20"/>
      <c r="F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</row>
    <row r="1130" spans="1:23" ht="13.2" x14ac:dyDescent="0.25">
      <c r="A1130" s="124"/>
      <c r="B1130" s="65"/>
      <c r="C1130" s="66"/>
      <c r="D1130" s="66"/>
      <c r="E1130" s="20"/>
      <c r="F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</row>
    <row r="1131" spans="1:23" ht="13.2" x14ac:dyDescent="0.25">
      <c r="A1131" s="124"/>
      <c r="B1131" s="65"/>
      <c r="C1131" s="66"/>
      <c r="D1131" s="66"/>
      <c r="E1131" s="20"/>
      <c r="F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</row>
    <row r="1132" spans="1:23" ht="13.2" x14ac:dyDescent="0.25">
      <c r="A1132" s="124"/>
      <c r="B1132" s="65"/>
      <c r="C1132" s="66"/>
      <c r="D1132" s="66"/>
      <c r="E1132" s="20"/>
      <c r="F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</row>
    <row r="1133" spans="1:23" ht="13.2" x14ac:dyDescent="0.25">
      <c r="A1133" s="124"/>
      <c r="B1133" s="65"/>
      <c r="C1133" s="66"/>
      <c r="D1133" s="66"/>
      <c r="E1133" s="20"/>
      <c r="F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</row>
    <row r="1134" spans="1:23" ht="13.2" x14ac:dyDescent="0.25">
      <c r="A1134" s="124"/>
      <c r="B1134" s="65"/>
      <c r="C1134" s="66"/>
      <c r="D1134" s="66"/>
      <c r="E1134" s="20"/>
      <c r="F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</row>
    <row r="1135" spans="1:23" ht="13.2" x14ac:dyDescent="0.25">
      <c r="A1135" s="124"/>
      <c r="B1135" s="65"/>
      <c r="C1135" s="66"/>
      <c r="D1135" s="66"/>
      <c r="E1135" s="20"/>
      <c r="F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</row>
    <row r="1136" spans="1:23" ht="13.2" x14ac:dyDescent="0.25">
      <c r="A1136" s="124"/>
      <c r="B1136" s="65"/>
      <c r="C1136" s="66"/>
      <c r="D1136" s="66"/>
      <c r="E1136" s="20"/>
      <c r="F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</row>
    <row r="1137" spans="1:23" ht="13.2" x14ac:dyDescent="0.25">
      <c r="A1137" s="124"/>
      <c r="B1137" s="65"/>
      <c r="C1137" s="66"/>
      <c r="D1137" s="66"/>
      <c r="E1137" s="20"/>
      <c r="F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</row>
    <row r="1138" spans="1:23" ht="13.2" x14ac:dyDescent="0.25">
      <c r="A1138" s="124"/>
      <c r="B1138" s="65"/>
      <c r="C1138" s="66"/>
      <c r="D1138" s="66"/>
      <c r="E1138" s="20"/>
      <c r="F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</row>
    <row r="1139" spans="1:23" ht="13.2" x14ac:dyDescent="0.25">
      <c r="A1139" s="124"/>
      <c r="B1139" s="65"/>
      <c r="C1139" s="66"/>
      <c r="D1139" s="66"/>
      <c r="E1139" s="20"/>
      <c r="F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</row>
    <row r="1140" spans="1:23" ht="13.2" x14ac:dyDescent="0.25">
      <c r="A1140" s="124"/>
      <c r="B1140" s="65"/>
      <c r="C1140" s="66"/>
      <c r="D1140" s="66"/>
      <c r="E1140" s="20"/>
      <c r="F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</row>
    <row r="1141" spans="1:23" ht="13.2" x14ac:dyDescent="0.25">
      <c r="A1141" s="124"/>
      <c r="B1141" s="65"/>
      <c r="C1141" s="66"/>
      <c r="D1141" s="66"/>
      <c r="E1141" s="20"/>
      <c r="F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</row>
    <row r="1142" spans="1:23" ht="13.2" x14ac:dyDescent="0.25">
      <c r="A1142" s="124"/>
      <c r="B1142" s="65"/>
      <c r="C1142" s="66"/>
      <c r="D1142" s="66"/>
      <c r="E1142" s="20"/>
      <c r="F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</row>
    <row r="1143" spans="1:23" ht="13.2" x14ac:dyDescent="0.25">
      <c r="A1143" s="124"/>
      <c r="B1143" s="65"/>
      <c r="C1143" s="66"/>
      <c r="D1143" s="66"/>
      <c r="E1143" s="20"/>
      <c r="F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</row>
    <row r="1144" spans="1:23" ht="13.2" x14ac:dyDescent="0.25">
      <c r="A1144" s="124"/>
      <c r="B1144" s="65"/>
      <c r="C1144" s="66"/>
      <c r="D1144" s="66"/>
      <c r="E1144" s="20"/>
      <c r="F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</row>
    <row r="1145" spans="1:23" ht="13.2" x14ac:dyDescent="0.25">
      <c r="A1145" s="124"/>
      <c r="B1145" s="65"/>
      <c r="C1145" s="66"/>
      <c r="D1145" s="66"/>
      <c r="E1145" s="20"/>
      <c r="F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</row>
    <row r="1146" spans="1:23" ht="13.2" x14ac:dyDescent="0.25">
      <c r="A1146" s="124"/>
      <c r="B1146" s="65"/>
      <c r="C1146" s="66"/>
      <c r="D1146" s="66"/>
      <c r="E1146" s="20"/>
      <c r="F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</row>
    <row r="1147" spans="1:23" ht="13.2" x14ac:dyDescent="0.25">
      <c r="A1147" s="124"/>
      <c r="B1147" s="65"/>
      <c r="C1147" s="66"/>
      <c r="D1147" s="66"/>
      <c r="E1147" s="20"/>
      <c r="F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</row>
    <row r="1148" spans="1:23" ht="13.2" x14ac:dyDescent="0.25">
      <c r="A1148" s="124"/>
      <c r="B1148" s="65"/>
      <c r="C1148" s="66"/>
      <c r="D1148" s="66"/>
      <c r="E1148" s="20"/>
      <c r="F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</row>
    <row r="1149" spans="1:23" ht="13.2" x14ac:dyDescent="0.25">
      <c r="A1149" s="124"/>
      <c r="B1149" s="65"/>
      <c r="C1149" s="66"/>
      <c r="D1149" s="66"/>
      <c r="E1149" s="20"/>
      <c r="F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</row>
    <row r="1150" spans="1:23" ht="13.2" x14ac:dyDescent="0.25">
      <c r="A1150" s="124"/>
      <c r="B1150" s="65"/>
      <c r="C1150" s="66"/>
      <c r="D1150" s="66"/>
      <c r="E1150" s="20"/>
      <c r="F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</row>
    <row r="1151" spans="1:23" ht="13.2" x14ac:dyDescent="0.25">
      <c r="A1151" s="124"/>
      <c r="B1151" s="65"/>
      <c r="C1151" s="66"/>
      <c r="D1151" s="66"/>
      <c r="E1151" s="20"/>
      <c r="F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</row>
    <row r="1152" spans="1:23" ht="13.2" x14ac:dyDescent="0.25">
      <c r="A1152" s="124"/>
      <c r="B1152" s="65"/>
      <c r="C1152" s="66"/>
      <c r="D1152" s="66"/>
      <c r="E1152" s="20"/>
      <c r="F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</row>
    <row r="1153" spans="1:23" ht="13.2" x14ac:dyDescent="0.25">
      <c r="A1153" s="124"/>
      <c r="B1153" s="65"/>
      <c r="C1153" s="66"/>
      <c r="D1153" s="66"/>
      <c r="E1153" s="20"/>
      <c r="F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</row>
    <row r="1154" spans="1:23" ht="13.2" x14ac:dyDescent="0.25">
      <c r="A1154" s="124"/>
      <c r="B1154" s="65"/>
      <c r="C1154" s="66"/>
      <c r="D1154" s="66"/>
      <c r="E1154" s="20"/>
      <c r="F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</row>
    <row r="1155" spans="1:23" ht="13.2" x14ac:dyDescent="0.25">
      <c r="A1155" s="124"/>
      <c r="B1155" s="65"/>
      <c r="C1155" s="66"/>
      <c r="D1155" s="66"/>
      <c r="E1155" s="20"/>
      <c r="F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</row>
    <row r="1156" spans="1:23" ht="13.2" x14ac:dyDescent="0.25">
      <c r="A1156" s="124"/>
      <c r="B1156" s="65"/>
      <c r="C1156" s="66"/>
      <c r="D1156" s="66"/>
      <c r="E1156" s="20"/>
      <c r="F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</row>
    <row r="1157" spans="1:23" ht="13.2" x14ac:dyDescent="0.25">
      <c r="A1157" s="124"/>
      <c r="B1157" s="65"/>
      <c r="C1157" s="66"/>
      <c r="D1157" s="66"/>
      <c r="E1157" s="20"/>
      <c r="F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</row>
    <row r="1158" spans="1:23" ht="13.2" x14ac:dyDescent="0.25">
      <c r="A1158" s="124"/>
      <c r="B1158" s="65"/>
      <c r="C1158" s="66"/>
      <c r="D1158" s="66"/>
      <c r="E1158" s="20"/>
      <c r="F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</row>
    <row r="1159" spans="1:23" ht="13.2" x14ac:dyDescent="0.25">
      <c r="A1159" s="124"/>
      <c r="B1159" s="65"/>
      <c r="C1159" s="66"/>
      <c r="D1159" s="66"/>
      <c r="E1159" s="20"/>
      <c r="F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</row>
    <row r="1160" spans="1:23" ht="13.2" x14ac:dyDescent="0.25">
      <c r="A1160" s="124"/>
      <c r="B1160" s="65"/>
      <c r="C1160" s="66"/>
      <c r="D1160" s="66"/>
      <c r="E1160" s="20"/>
      <c r="F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</row>
    <row r="1161" spans="1:23" ht="13.2" x14ac:dyDescent="0.25">
      <c r="A1161" s="124"/>
      <c r="B1161" s="65"/>
      <c r="C1161" s="66"/>
      <c r="D1161" s="66"/>
      <c r="E1161" s="20"/>
      <c r="F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</row>
    <row r="1162" spans="1:23" ht="13.2" x14ac:dyDescent="0.25">
      <c r="A1162" s="124"/>
      <c r="B1162" s="65"/>
      <c r="C1162" s="66"/>
      <c r="D1162" s="66"/>
      <c r="E1162" s="20"/>
      <c r="F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</row>
    <row r="1163" spans="1:23" ht="13.2" x14ac:dyDescent="0.25">
      <c r="A1163" s="124"/>
      <c r="B1163" s="65"/>
      <c r="C1163" s="66"/>
      <c r="D1163" s="66"/>
      <c r="E1163" s="20"/>
      <c r="F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</row>
    <row r="1164" spans="1:23" ht="13.2" x14ac:dyDescent="0.25">
      <c r="A1164" s="124"/>
      <c r="B1164" s="65"/>
      <c r="C1164" s="66"/>
      <c r="D1164" s="66"/>
      <c r="E1164" s="20"/>
      <c r="F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</row>
    <row r="1165" spans="1:23" ht="13.2" x14ac:dyDescent="0.25">
      <c r="A1165" s="124"/>
      <c r="B1165" s="65"/>
      <c r="C1165" s="66"/>
      <c r="D1165" s="66"/>
      <c r="E1165" s="20"/>
      <c r="F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</row>
    <row r="1166" spans="1:23" ht="13.2" x14ac:dyDescent="0.25">
      <c r="A1166" s="124"/>
      <c r="B1166" s="65"/>
      <c r="C1166" s="66"/>
      <c r="D1166" s="66"/>
      <c r="E1166" s="20"/>
      <c r="F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</row>
    <row r="1167" spans="1:23" ht="13.2" x14ac:dyDescent="0.25">
      <c r="A1167" s="124"/>
      <c r="B1167" s="65"/>
      <c r="C1167" s="66"/>
      <c r="D1167" s="66"/>
      <c r="E1167" s="20"/>
      <c r="F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</row>
    <row r="1168" spans="1:23" ht="13.2" x14ac:dyDescent="0.25">
      <c r="A1168" s="124"/>
      <c r="B1168" s="65"/>
      <c r="C1168" s="66"/>
      <c r="D1168" s="66"/>
      <c r="E1168" s="20"/>
      <c r="F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</row>
    <row r="1169" spans="1:23" ht="13.2" x14ac:dyDescent="0.25">
      <c r="A1169" s="124"/>
      <c r="B1169" s="65"/>
      <c r="C1169" s="66"/>
      <c r="D1169" s="66"/>
      <c r="E1169" s="20"/>
      <c r="F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</row>
    <row r="1170" spans="1:23" ht="13.2" x14ac:dyDescent="0.25">
      <c r="A1170" s="124"/>
      <c r="B1170" s="65"/>
      <c r="C1170" s="66"/>
      <c r="D1170" s="66"/>
      <c r="E1170" s="20"/>
      <c r="F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</row>
    <row r="1171" spans="1:23" ht="13.2" x14ac:dyDescent="0.25">
      <c r="A1171" s="124"/>
      <c r="B1171" s="65"/>
      <c r="C1171" s="66"/>
      <c r="D1171" s="66"/>
      <c r="E1171" s="20"/>
      <c r="F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</row>
    <row r="1172" spans="1:23" ht="13.2" x14ac:dyDescent="0.25">
      <c r="A1172" s="124"/>
      <c r="B1172" s="65"/>
      <c r="C1172" s="66"/>
      <c r="D1172" s="66"/>
      <c r="E1172" s="20"/>
      <c r="F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</row>
    <row r="1173" spans="1:23" ht="13.2" x14ac:dyDescent="0.25">
      <c r="A1173" s="124"/>
      <c r="B1173" s="65"/>
      <c r="C1173" s="66"/>
      <c r="D1173" s="66"/>
      <c r="E1173" s="20"/>
      <c r="F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</row>
    <row r="1174" spans="1:23" ht="13.2" x14ac:dyDescent="0.25">
      <c r="A1174" s="124"/>
      <c r="B1174" s="65"/>
      <c r="C1174" s="66"/>
      <c r="D1174" s="66"/>
      <c r="E1174" s="20"/>
      <c r="F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</row>
    <row r="1175" spans="1:23" ht="13.2" x14ac:dyDescent="0.25">
      <c r="A1175" s="124"/>
      <c r="B1175" s="65"/>
      <c r="C1175" s="66"/>
      <c r="D1175" s="66"/>
      <c r="E1175" s="20"/>
      <c r="F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</row>
    <row r="1176" spans="1:23" ht="13.2" x14ac:dyDescent="0.25">
      <c r="A1176" s="124"/>
      <c r="B1176" s="65"/>
      <c r="C1176" s="66"/>
      <c r="D1176" s="66"/>
      <c r="E1176" s="20"/>
      <c r="F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</row>
    <row r="1177" spans="1:23" ht="13.2" x14ac:dyDescent="0.25">
      <c r="A1177" s="124"/>
      <c r="B1177" s="65"/>
      <c r="C1177" s="66"/>
      <c r="D1177" s="66"/>
      <c r="E1177" s="20"/>
      <c r="F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</row>
    <row r="1178" spans="1:23" ht="13.2" x14ac:dyDescent="0.25">
      <c r="A1178" s="124"/>
      <c r="B1178" s="65"/>
      <c r="C1178" s="66"/>
      <c r="D1178" s="66"/>
      <c r="E1178" s="20"/>
      <c r="F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</row>
    <row r="1179" spans="1:23" ht="13.2" x14ac:dyDescent="0.25">
      <c r="A1179" s="124"/>
      <c r="B1179" s="65"/>
      <c r="C1179" s="66"/>
      <c r="D1179" s="66"/>
      <c r="E1179" s="20"/>
      <c r="F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</row>
    <row r="1180" spans="1:23" ht="13.2" x14ac:dyDescent="0.25">
      <c r="A1180" s="124"/>
      <c r="B1180" s="65"/>
      <c r="C1180" s="66"/>
      <c r="D1180" s="66"/>
      <c r="E1180" s="20"/>
      <c r="F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</row>
    <row r="1181" spans="1:23" ht="13.2" x14ac:dyDescent="0.25">
      <c r="A1181" s="124"/>
      <c r="B1181" s="65"/>
      <c r="C1181" s="66"/>
      <c r="D1181" s="66"/>
      <c r="E1181" s="20"/>
      <c r="F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</row>
    <row r="1182" spans="1:23" ht="13.2" x14ac:dyDescent="0.25">
      <c r="A1182" s="124"/>
      <c r="B1182" s="65"/>
      <c r="C1182" s="66"/>
      <c r="D1182" s="66"/>
      <c r="E1182" s="20"/>
      <c r="F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</row>
    <row r="1183" spans="1:23" ht="13.2" x14ac:dyDescent="0.25">
      <c r="A1183" s="124"/>
      <c r="B1183" s="65"/>
      <c r="C1183" s="66"/>
      <c r="D1183" s="66"/>
      <c r="E1183" s="20"/>
      <c r="F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</row>
    <row r="1184" spans="1:23" ht="13.2" x14ac:dyDescent="0.25">
      <c r="A1184" s="124"/>
      <c r="B1184" s="65"/>
      <c r="C1184" s="66"/>
      <c r="D1184" s="66"/>
      <c r="E1184" s="20"/>
      <c r="F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</row>
    <row r="1185" spans="1:23" ht="13.2" x14ac:dyDescent="0.25">
      <c r="A1185" s="124"/>
      <c r="B1185" s="65"/>
      <c r="C1185" s="66"/>
      <c r="D1185" s="66"/>
      <c r="E1185" s="20"/>
      <c r="F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</row>
    <row r="1186" spans="1:23" ht="13.2" x14ac:dyDescent="0.25">
      <c r="A1186" s="124"/>
      <c r="B1186" s="65"/>
      <c r="C1186" s="66"/>
      <c r="D1186" s="66"/>
      <c r="E1186" s="20"/>
      <c r="F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</row>
    <row r="1187" spans="1:23" ht="13.2" x14ac:dyDescent="0.25">
      <c r="A1187" s="124"/>
      <c r="B1187" s="65"/>
      <c r="C1187" s="66"/>
      <c r="D1187" s="66"/>
      <c r="E1187" s="20"/>
      <c r="F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</row>
    <row r="1188" spans="1:23" ht="13.2" x14ac:dyDescent="0.25">
      <c r="A1188" s="124"/>
      <c r="B1188" s="65"/>
      <c r="C1188" s="66"/>
      <c r="D1188" s="66"/>
      <c r="E1188" s="20"/>
      <c r="F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</row>
    <row r="1189" spans="1:23" ht="13.2" x14ac:dyDescent="0.25">
      <c r="A1189" s="124"/>
      <c r="B1189" s="65"/>
      <c r="C1189" s="66"/>
      <c r="D1189" s="66"/>
      <c r="E1189" s="20"/>
      <c r="F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</row>
    <row r="1190" spans="1:23" ht="13.2" x14ac:dyDescent="0.25">
      <c r="A1190" s="124"/>
      <c r="B1190" s="65"/>
      <c r="C1190" s="66"/>
      <c r="D1190" s="66"/>
      <c r="E1190" s="20"/>
      <c r="F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</row>
    <row r="1191" spans="1:23" ht="13.2" x14ac:dyDescent="0.25">
      <c r="A1191" s="124"/>
      <c r="B1191" s="65"/>
      <c r="C1191" s="66"/>
      <c r="D1191" s="66"/>
      <c r="E1191" s="20"/>
      <c r="F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</row>
    <row r="1192" spans="1:23" ht="13.2" x14ac:dyDescent="0.25">
      <c r="A1192" s="124"/>
      <c r="B1192" s="65"/>
      <c r="C1192" s="66"/>
      <c r="D1192" s="66"/>
      <c r="E1192" s="20"/>
      <c r="F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</row>
    <row r="1193" spans="1:23" ht="13.2" x14ac:dyDescent="0.25">
      <c r="A1193" s="124"/>
      <c r="B1193" s="65"/>
      <c r="C1193" s="66"/>
      <c r="D1193" s="66"/>
      <c r="E1193" s="20"/>
      <c r="F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</row>
    <row r="1194" spans="1:23" ht="13.2" x14ac:dyDescent="0.25">
      <c r="A1194" s="124"/>
      <c r="B1194" s="65"/>
      <c r="C1194" s="66"/>
      <c r="D1194" s="66"/>
      <c r="E1194" s="20"/>
      <c r="F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</row>
    <row r="1195" spans="1:23" ht="13.2" x14ac:dyDescent="0.25">
      <c r="A1195" s="124"/>
      <c r="B1195" s="65"/>
      <c r="C1195" s="66"/>
      <c r="D1195" s="66"/>
      <c r="E1195" s="20"/>
      <c r="F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</row>
    <row r="1196" spans="1:23" ht="13.2" x14ac:dyDescent="0.25">
      <c r="A1196" s="124"/>
      <c r="B1196" s="65"/>
      <c r="C1196" s="66"/>
      <c r="D1196" s="66"/>
      <c r="E1196" s="20"/>
      <c r="F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</row>
    <row r="1197" spans="1:23" ht="13.2" x14ac:dyDescent="0.25">
      <c r="A1197" s="124"/>
      <c r="B1197" s="65"/>
      <c r="C1197" s="66"/>
      <c r="D1197" s="66"/>
      <c r="E1197" s="20"/>
      <c r="F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spans="1:23" ht="13.2" x14ac:dyDescent="0.25">
      <c r="A1198" s="124"/>
      <c r="B1198" s="65"/>
      <c r="C1198" s="66"/>
      <c r="D1198" s="66"/>
      <c r="E1198" s="20"/>
      <c r="F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</row>
    <row r="1199" spans="1:23" ht="13.2" x14ac:dyDescent="0.25">
      <c r="A1199" s="124"/>
      <c r="B1199" s="65"/>
      <c r="C1199" s="66"/>
      <c r="D1199" s="66"/>
      <c r="E1199" s="20"/>
      <c r="F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</row>
    <row r="1200" spans="1:23" ht="13.2" x14ac:dyDescent="0.25">
      <c r="A1200" s="124"/>
      <c r="B1200" s="65"/>
      <c r="C1200" s="66"/>
      <c r="D1200" s="66"/>
      <c r="E1200" s="20"/>
      <c r="F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</row>
    <row r="1201" spans="1:23" ht="13.2" x14ac:dyDescent="0.25">
      <c r="A1201" s="124"/>
      <c r="B1201" s="65"/>
      <c r="C1201" s="66"/>
      <c r="D1201" s="66"/>
      <c r="E1201" s="20"/>
      <c r="F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</row>
    <row r="1202" spans="1:23" ht="13.2" x14ac:dyDescent="0.25">
      <c r="A1202" s="124"/>
      <c r="B1202" s="65"/>
      <c r="C1202" s="66"/>
      <c r="D1202" s="66"/>
      <c r="E1202" s="20"/>
      <c r="F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</row>
    <row r="1203" spans="1:23" ht="13.2" x14ac:dyDescent="0.25">
      <c r="A1203" s="124"/>
      <c r="B1203" s="65"/>
      <c r="C1203" s="66"/>
      <c r="D1203" s="66"/>
      <c r="E1203" s="20"/>
      <c r="F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</row>
    <row r="1204" spans="1:23" ht="13.2" x14ac:dyDescent="0.25">
      <c r="A1204" s="124"/>
      <c r="B1204" s="65"/>
      <c r="C1204" s="66"/>
      <c r="D1204" s="66"/>
      <c r="E1204" s="20"/>
      <c r="F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</row>
    <row r="1205" spans="1:23" ht="13.2" x14ac:dyDescent="0.25">
      <c r="A1205" s="124"/>
      <c r="B1205" s="65"/>
      <c r="C1205" s="66"/>
      <c r="D1205" s="66"/>
      <c r="E1205" s="20"/>
      <c r="F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</row>
    <row r="1206" spans="1:23" ht="13.2" x14ac:dyDescent="0.25">
      <c r="A1206" s="124"/>
      <c r="B1206" s="65"/>
      <c r="C1206" s="66"/>
      <c r="D1206" s="66"/>
      <c r="E1206" s="20"/>
      <c r="F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</row>
    <row r="1207" spans="1:23" ht="13.2" x14ac:dyDescent="0.25">
      <c r="A1207" s="124"/>
      <c r="B1207" s="65"/>
      <c r="C1207" s="66"/>
      <c r="D1207" s="66"/>
      <c r="E1207" s="20"/>
      <c r="F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</row>
    <row r="1208" spans="1:23" ht="13.2" x14ac:dyDescent="0.25">
      <c r="A1208" s="124"/>
      <c r="B1208" s="65"/>
      <c r="C1208" s="66"/>
      <c r="D1208" s="66"/>
      <c r="E1208" s="20"/>
      <c r="F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</row>
    <row r="1209" spans="1:23" ht="13.2" x14ac:dyDescent="0.25">
      <c r="A1209" s="124"/>
      <c r="B1209" s="65"/>
      <c r="C1209" s="66"/>
      <c r="D1209" s="66"/>
      <c r="E1209" s="20"/>
      <c r="F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</row>
    <row r="1210" spans="1:23" ht="13.2" x14ac:dyDescent="0.25">
      <c r="A1210" s="124"/>
      <c r="B1210" s="65"/>
      <c r="C1210" s="66"/>
      <c r="D1210" s="66"/>
      <c r="E1210" s="20"/>
      <c r="F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</row>
    <row r="1211" spans="1:23" ht="13.2" x14ac:dyDescent="0.25">
      <c r="A1211" s="124"/>
      <c r="B1211" s="65"/>
      <c r="C1211" s="66"/>
      <c r="D1211" s="66"/>
      <c r="E1211" s="20"/>
      <c r="F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</row>
    <row r="1212" spans="1:23" ht="13.2" x14ac:dyDescent="0.25">
      <c r="A1212" s="124"/>
      <c r="B1212" s="65"/>
      <c r="C1212" s="66"/>
      <c r="D1212" s="66"/>
      <c r="E1212" s="20"/>
      <c r="F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</row>
    <row r="1213" spans="1:23" ht="13.2" x14ac:dyDescent="0.25">
      <c r="A1213" s="124"/>
      <c r="B1213" s="65"/>
      <c r="C1213" s="66"/>
      <c r="D1213" s="66"/>
      <c r="E1213" s="20"/>
      <c r="F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</row>
    <row r="1214" spans="1:23" ht="13.2" x14ac:dyDescent="0.25">
      <c r="A1214" s="124"/>
      <c r="B1214" s="65"/>
      <c r="C1214" s="66"/>
      <c r="D1214" s="66"/>
      <c r="E1214" s="20"/>
      <c r="F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</row>
    <row r="1215" spans="1:23" ht="13.2" x14ac:dyDescent="0.25">
      <c r="A1215" s="124"/>
      <c r="B1215" s="65"/>
      <c r="C1215" s="66"/>
      <c r="D1215" s="66"/>
      <c r="E1215" s="20"/>
      <c r="F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</row>
    <row r="1216" spans="1:23" ht="13.2" x14ac:dyDescent="0.25">
      <c r="A1216" s="124"/>
      <c r="B1216" s="65"/>
      <c r="C1216" s="66"/>
      <c r="D1216" s="66"/>
      <c r="E1216" s="20"/>
      <c r="F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</row>
    <row r="1217" spans="1:23" ht="13.2" x14ac:dyDescent="0.25">
      <c r="A1217" s="124"/>
      <c r="B1217" s="65"/>
      <c r="C1217" s="66"/>
      <c r="D1217" s="66"/>
      <c r="E1217" s="20"/>
      <c r="F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</row>
    <row r="1218" spans="1:23" ht="13.2" x14ac:dyDescent="0.25">
      <c r="A1218" s="124"/>
      <c r="B1218" s="65"/>
      <c r="C1218" s="66"/>
      <c r="D1218" s="66"/>
      <c r="E1218" s="20"/>
      <c r="F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</row>
    <row r="1219" spans="1:23" ht="13.2" x14ac:dyDescent="0.25">
      <c r="A1219" s="124"/>
      <c r="B1219" s="65"/>
      <c r="C1219" s="66"/>
      <c r="D1219" s="66"/>
      <c r="E1219" s="20"/>
      <c r="F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</row>
    <row r="1220" spans="1:23" ht="13.2" x14ac:dyDescent="0.25">
      <c r="A1220" s="124"/>
      <c r="B1220" s="65"/>
      <c r="C1220" s="66"/>
      <c r="D1220" s="66"/>
      <c r="E1220" s="20"/>
      <c r="F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</row>
    <row r="1221" spans="1:23" ht="13.2" x14ac:dyDescent="0.25">
      <c r="A1221" s="124"/>
      <c r="B1221" s="65"/>
      <c r="C1221" s="66"/>
      <c r="D1221" s="66"/>
      <c r="E1221" s="20"/>
      <c r="F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</row>
    <row r="1222" spans="1:23" ht="13.2" x14ac:dyDescent="0.25">
      <c r="A1222" s="124"/>
      <c r="B1222" s="65"/>
      <c r="C1222" s="66"/>
      <c r="D1222" s="66"/>
      <c r="E1222" s="20"/>
      <c r="F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</row>
    <row r="1223" spans="1:23" ht="13.2" x14ac:dyDescent="0.25">
      <c r="A1223" s="124"/>
      <c r="B1223" s="65"/>
      <c r="C1223" s="66"/>
      <c r="D1223" s="66"/>
      <c r="E1223" s="20"/>
      <c r="F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</row>
    <row r="1224" spans="1:23" ht="13.2" x14ac:dyDescent="0.25">
      <c r="A1224" s="124"/>
      <c r="B1224" s="65"/>
      <c r="C1224" s="66"/>
      <c r="D1224" s="66"/>
      <c r="E1224" s="20"/>
      <c r="F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</row>
    <row r="1225" spans="1:23" ht="13.2" x14ac:dyDescent="0.25">
      <c r="A1225" s="124"/>
      <c r="B1225" s="65"/>
      <c r="C1225" s="66"/>
      <c r="D1225" s="66"/>
      <c r="E1225" s="20"/>
      <c r="F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</row>
    <row r="1226" spans="1:23" ht="13.2" x14ac:dyDescent="0.25">
      <c r="A1226" s="124"/>
      <c r="B1226" s="65"/>
      <c r="C1226" s="66"/>
      <c r="D1226" s="66"/>
      <c r="E1226" s="20"/>
      <c r="F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</row>
    <row r="1227" spans="1:23" ht="13.2" x14ac:dyDescent="0.25">
      <c r="A1227" s="124"/>
      <c r="B1227" s="65"/>
      <c r="C1227" s="66"/>
      <c r="D1227" s="66"/>
      <c r="E1227" s="20"/>
      <c r="F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</row>
    <row r="1228" spans="1:23" ht="13.2" x14ac:dyDescent="0.25">
      <c r="A1228" s="124"/>
      <c r="B1228" s="65"/>
      <c r="C1228" s="66"/>
      <c r="D1228" s="66"/>
      <c r="E1228" s="20"/>
      <c r="F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</row>
    <row r="1229" spans="1:23" ht="13.2" x14ac:dyDescent="0.25">
      <c r="A1229" s="124"/>
      <c r="B1229" s="65"/>
      <c r="C1229" s="66"/>
      <c r="D1229" s="66"/>
      <c r="E1229" s="20"/>
      <c r="F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</row>
    <row r="1230" spans="1:23" ht="13.2" x14ac:dyDescent="0.25">
      <c r="A1230" s="124"/>
      <c r="B1230" s="65"/>
      <c r="C1230" s="66"/>
      <c r="D1230" s="66"/>
      <c r="E1230" s="20"/>
      <c r="F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</row>
    <row r="1231" spans="1:23" ht="13.2" x14ac:dyDescent="0.25">
      <c r="A1231" s="124"/>
      <c r="B1231" s="65"/>
      <c r="C1231" s="66"/>
      <c r="D1231" s="66"/>
      <c r="E1231" s="20"/>
      <c r="F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</row>
    <row r="1232" spans="1:23" ht="13.2" x14ac:dyDescent="0.25">
      <c r="A1232" s="124"/>
      <c r="B1232" s="65"/>
      <c r="C1232" s="66"/>
      <c r="D1232" s="66"/>
      <c r="E1232" s="20"/>
      <c r="F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spans="1:23" ht="13.2" x14ac:dyDescent="0.25">
      <c r="A1233" s="124"/>
      <c r="B1233" s="65"/>
      <c r="C1233" s="66"/>
      <c r="D1233" s="66"/>
      <c r="E1233" s="20"/>
      <c r="F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</row>
    <row r="1234" spans="1:23" ht="13.2" x14ac:dyDescent="0.25">
      <c r="A1234" s="124"/>
      <c r="B1234" s="65"/>
      <c r="C1234" s="66"/>
      <c r="D1234" s="66"/>
      <c r="E1234" s="20"/>
      <c r="F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</row>
    <row r="1235" spans="1:23" ht="13.2" x14ac:dyDescent="0.25">
      <c r="A1235" s="124"/>
      <c r="B1235" s="65"/>
      <c r="C1235" s="66"/>
      <c r="D1235" s="66"/>
      <c r="E1235" s="20"/>
      <c r="F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</row>
    <row r="1236" spans="1:23" ht="13.2" x14ac:dyDescent="0.25">
      <c r="A1236" s="124"/>
      <c r="B1236" s="65"/>
      <c r="C1236" s="66"/>
      <c r="D1236" s="66"/>
      <c r="E1236" s="20"/>
      <c r="F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</row>
    <row r="1237" spans="1:23" ht="13.2" x14ac:dyDescent="0.25">
      <c r="A1237" s="124"/>
      <c r="B1237" s="65"/>
      <c r="C1237" s="66"/>
      <c r="D1237" s="66"/>
      <c r="E1237" s="20"/>
      <c r="F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</row>
    <row r="1238" spans="1:23" ht="13.2" x14ac:dyDescent="0.25">
      <c r="A1238" s="124"/>
      <c r="B1238" s="65"/>
      <c r="C1238" s="66"/>
      <c r="D1238" s="66"/>
      <c r="E1238" s="20"/>
      <c r="F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</row>
    <row r="1239" spans="1:23" ht="13.2" x14ac:dyDescent="0.25">
      <c r="A1239" s="124"/>
      <c r="B1239" s="65"/>
      <c r="C1239" s="66"/>
      <c r="D1239" s="66"/>
      <c r="E1239" s="20"/>
      <c r="F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</row>
    <row r="1240" spans="1:23" ht="13.2" x14ac:dyDescent="0.25">
      <c r="A1240" s="124"/>
      <c r="B1240" s="65"/>
      <c r="C1240" s="66"/>
      <c r="D1240" s="66"/>
      <c r="E1240" s="20"/>
      <c r="F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</row>
    <row r="1241" spans="1:23" ht="13.2" x14ac:dyDescent="0.25">
      <c r="A1241" s="124"/>
      <c r="B1241" s="65"/>
      <c r="C1241" s="66"/>
      <c r="D1241" s="66"/>
      <c r="E1241" s="20"/>
      <c r="F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</row>
    <row r="1242" spans="1:23" ht="13.2" x14ac:dyDescent="0.25">
      <c r="A1242" s="124"/>
      <c r="B1242" s="65"/>
      <c r="C1242" s="66"/>
      <c r="D1242" s="66"/>
      <c r="E1242" s="20"/>
      <c r="F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</row>
    <row r="1243" spans="1:23" ht="13.2" x14ac:dyDescent="0.25">
      <c r="A1243" s="124"/>
      <c r="B1243" s="65"/>
      <c r="C1243" s="66"/>
      <c r="D1243" s="66"/>
      <c r="E1243" s="20"/>
      <c r="F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</row>
    <row r="1244" spans="1:23" ht="13.2" x14ac:dyDescent="0.25">
      <c r="A1244" s="124"/>
      <c r="B1244" s="65"/>
      <c r="C1244" s="66"/>
      <c r="D1244" s="66"/>
      <c r="E1244" s="20"/>
      <c r="F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</row>
    <row r="1245" spans="1:23" ht="13.2" x14ac:dyDescent="0.25">
      <c r="A1245" s="124"/>
      <c r="B1245" s="65"/>
      <c r="C1245" s="66"/>
      <c r="D1245" s="66"/>
      <c r="E1245" s="20"/>
      <c r="F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</row>
    <row r="1246" spans="1:23" ht="13.2" x14ac:dyDescent="0.25">
      <c r="A1246" s="124"/>
      <c r="B1246" s="65"/>
      <c r="C1246" s="66"/>
      <c r="D1246" s="66"/>
      <c r="E1246" s="20"/>
      <c r="F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</row>
    <row r="1247" spans="1:23" ht="13.2" x14ac:dyDescent="0.25">
      <c r="A1247" s="124"/>
      <c r="B1247" s="65"/>
      <c r="C1247" s="66"/>
      <c r="D1247" s="66"/>
      <c r="E1247" s="20"/>
      <c r="F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</row>
    <row r="1248" spans="1:23" ht="13.2" x14ac:dyDescent="0.25">
      <c r="A1248" s="124"/>
      <c r="B1248" s="65"/>
      <c r="C1248" s="66"/>
      <c r="D1248" s="66"/>
      <c r="E1248" s="20"/>
      <c r="F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</row>
    <row r="1249" spans="1:23" ht="13.2" x14ac:dyDescent="0.25">
      <c r="A1249" s="124"/>
      <c r="B1249" s="65"/>
      <c r="C1249" s="66"/>
      <c r="D1249" s="66"/>
      <c r="E1249" s="20"/>
      <c r="F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</row>
    <row r="1250" spans="1:23" ht="13.2" x14ac:dyDescent="0.25">
      <c r="A1250" s="124"/>
      <c r="B1250" s="65"/>
      <c r="C1250" s="66"/>
      <c r="D1250" s="66"/>
      <c r="E1250" s="20"/>
      <c r="F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</row>
    <row r="1251" spans="1:23" ht="13.2" x14ac:dyDescent="0.25">
      <c r="A1251" s="124"/>
      <c r="B1251" s="65"/>
      <c r="C1251" s="66"/>
      <c r="D1251" s="66"/>
      <c r="E1251" s="20"/>
      <c r="F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</row>
    <row r="1252" spans="1:23" ht="13.2" x14ac:dyDescent="0.25">
      <c r="A1252" s="124"/>
      <c r="B1252" s="65"/>
      <c r="C1252" s="66"/>
      <c r="D1252" s="66"/>
      <c r="E1252" s="20"/>
      <c r="F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</row>
    <row r="1253" spans="1:23" ht="13.2" x14ac:dyDescent="0.25">
      <c r="A1253" s="124"/>
      <c r="B1253" s="65"/>
      <c r="C1253" s="66"/>
      <c r="D1253" s="66"/>
      <c r="E1253" s="20"/>
      <c r="F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</row>
    <row r="1254" spans="1:23" ht="13.2" x14ac:dyDescent="0.25">
      <c r="A1254" s="124"/>
      <c r="B1254" s="65"/>
      <c r="C1254" s="66"/>
      <c r="D1254" s="66"/>
      <c r="E1254" s="20"/>
      <c r="F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</row>
    <row r="1255" spans="1:23" ht="13.2" x14ac:dyDescent="0.25">
      <c r="A1255" s="124"/>
      <c r="B1255" s="65"/>
      <c r="C1255" s="66"/>
      <c r="D1255" s="66"/>
      <c r="E1255" s="20"/>
      <c r="F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</row>
    <row r="1256" spans="1:23" ht="13.2" x14ac:dyDescent="0.25">
      <c r="A1256" s="124"/>
      <c r="B1256" s="65"/>
      <c r="C1256" s="66"/>
      <c r="D1256" s="66"/>
      <c r="E1256" s="20"/>
      <c r="F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</row>
    <row r="1257" spans="1:23" ht="13.2" x14ac:dyDescent="0.25">
      <c r="A1257" s="124"/>
      <c r="B1257" s="65"/>
      <c r="C1257" s="66"/>
      <c r="D1257" s="66"/>
      <c r="E1257" s="20"/>
      <c r="F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</row>
    <row r="1258" spans="1:23" ht="13.2" x14ac:dyDescent="0.25">
      <c r="A1258" s="124"/>
      <c r="B1258" s="65"/>
      <c r="C1258" s="66"/>
      <c r="D1258" s="66"/>
      <c r="E1258" s="20"/>
      <c r="F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</row>
    <row r="1259" spans="1:23" ht="13.2" x14ac:dyDescent="0.25">
      <c r="A1259" s="124"/>
      <c r="B1259" s="65"/>
      <c r="C1259" s="66"/>
      <c r="D1259" s="66"/>
      <c r="E1259" s="20"/>
      <c r="F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</row>
    <row r="1260" spans="1:23" ht="13.2" x14ac:dyDescent="0.25">
      <c r="A1260" s="124"/>
      <c r="B1260" s="65"/>
      <c r="C1260" s="66"/>
      <c r="D1260" s="66"/>
      <c r="E1260" s="20"/>
      <c r="F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</row>
    <row r="1261" spans="1:23" ht="13.2" x14ac:dyDescent="0.25">
      <c r="A1261" s="124"/>
      <c r="B1261" s="65"/>
      <c r="C1261" s="66"/>
      <c r="D1261" s="66"/>
      <c r="E1261" s="20"/>
      <c r="F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</row>
    <row r="1262" spans="1:23" ht="13.2" x14ac:dyDescent="0.25">
      <c r="A1262" s="124"/>
      <c r="B1262" s="65"/>
      <c r="C1262" s="66"/>
      <c r="D1262" s="66"/>
      <c r="E1262" s="20"/>
      <c r="F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</row>
    <row r="1263" spans="1:23" ht="13.2" x14ac:dyDescent="0.25">
      <c r="A1263" s="124"/>
      <c r="B1263" s="65"/>
      <c r="C1263" s="66"/>
      <c r="D1263" s="66"/>
      <c r="E1263" s="20"/>
      <c r="F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</row>
    <row r="1264" spans="1:23" ht="13.2" x14ac:dyDescent="0.25">
      <c r="A1264" s="124"/>
      <c r="B1264" s="65"/>
      <c r="C1264" s="66"/>
      <c r="D1264" s="66"/>
      <c r="E1264" s="20"/>
      <c r="F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</row>
    <row r="1265" spans="1:23" ht="13.2" x14ac:dyDescent="0.25">
      <c r="A1265" s="124"/>
      <c r="B1265" s="65"/>
      <c r="C1265" s="66"/>
      <c r="D1265" s="66"/>
      <c r="E1265" s="20"/>
      <c r="F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</row>
    <row r="1266" spans="1:23" ht="13.2" x14ac:dyDescent="0.25">
      <c r="A1266" s="124"/>
      <c r="B1266" s="65"/>
      <c r="C1266" s="66"/>
      <c r="D1266" s="66"/>
      <c r="E1266" s="20"/>
      <c r="F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</row>
    <row r="1267" spans="1:23" ht="13.2" x14ac:dyDescent="0.25">
      <c r="A1267" s="124"/>
      <c r="B1267" s="65"/>
      <c r="C1267" s="66"/>
      <c r="D1267" s="66"/>
      <c r="E1267" s="20"/>
      <c r="F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</row>
    <row r="1268" spans="1:23" ht="13.2" x14ac:dyDescent="0.25">
      <c r="A1268" s="124"/>
      <c r="B1268" s="65"/>
      <c r="C1268" s="66"/>
      <c r="D1268" s="66"/>
      <c r="E1268" s="20"/>
      <c r="F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W1754"/>
  <sheetViews>
    <sheetView topLeftCell="A516" workbookViewId="0">
      <selection activeCell="H519" sqref="H519"/>
    </sheetView>
  </sheetViews>
  <sheetFormatPr defaultColWidth="14.44140625" defaultRowHeight="15.75" customHeight="1" x14ac:dyDescent="0.25"/>
  <cols>
    <col min="1" max="1" width="6.88671875" customWidth="1"/>
    <col min="2" max="2" width="53.5546875" customWidth="1"/>
    <col min="3" max="3" width="18.109375" customWidth="1"/>
    <col min="4" max="4" width="22.33203125" customWidth="1"/>
    <col min="5" max="5" width="11.33203125" customWidth="1"/>
    <col min="6" max="6" width="10" customWidth="1"/>
    <col min="7" max="7" width="9.109375" customWidth="1"/>
    <col min="8" max="9" width="8.88671875" customWidth="1"/>
    <col min="10" max="10" width="9" customWidth="1"/>
    <col min="11" max="11" width="8.33203125" customWidth="1"/>
    <col min="12" max="12" width="8.44140625" customWidth="1"/>
    <col min="13" max="13" width="8.55468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163" t="s">
        <v>0</v>
      </c>
      <c r="B1" s="164" t="s">
        <v>2</v>
      </c>
      <c r="C1" s="164" t="s">
        <v>3</v>
      </c>
      <c r="D1" s="164" t="s">
        <v>4</v>
      </c>
      <c r="E1" s="163" t="s">
        <v>5</v>
      </c>
      <c r="F1" s="163" t="s">
        <v>18</v>
      </c>
      <c r="G1" s="163" t="s">
        <v>19</v>
      </c>
      <c r="H1" s="163" t="s">
        <v>20</v>
      </c>
      <c r="I1" s="163" t="s">
        <v>21</v>
      </c>
      <c r="J1" s="163" t="s">
        <v>22</v>
      </c>
      <c r="K1" s="163" t="s">
        <v>23</v>
      </c>
      <c r="L1" s="163" t="s">
        <v>24</v>
      </c>
      <c r="M1" s="163" t="s">
        <v>25</v>
      </c>
      <c r="N1" s="163" t="s">
        <v>26</v>
      </c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65">
        <v>1</v>
      </c>
      <c r="B2" s="166" t="s">
        <v>28</v>
      </c>
      <c r="C2" s="167"/>
      <c r="D2" s="167" t="s">
        <v>36</v>
      </c>
      <c r="E2" s="168" t="s">
        <v>40</v>
      </c>
      <c r="F2" s="165"/>
      <c r="G2" s="169"/>
      <c r="H2" s="169"/>
      <c r="I2" s="169"/>
      <c r="J2" s="169"/>
      <c r="K2" s="169"/>
      <c r="L2" s="169"/>
      <c r="M2" s="169"/>
      <c r="N2" s="169"/>
      <c r="O2" s="31"/>
      <c r="P2" s="31"/>
      <c r="Q2" s="31"/>
      <c r="R2" s="31"/>
      <c r="S2" s="31"/>
      <c r="T2" s="31"/>
      <c r="U2" s="31"/>
      <c r="V2" s="31"/>
      <c r="W2" s="31"/>
    </row>
    <row r="3" spans="1:23" ht="15.75" customHeight="1" x14ac:dyDescent="0.25">
      <c r="A3" s="165">
        <v>2</v>
      </c>
      <c r="B3" s="166" t="s">
        <v>56</v>
      </c>
      <c r="C3" s="167"/>
      <c r="D3" s="167" t="s">
        <v>36</v>
      </c>
      <c r="E3" s="168" t="s">
        <v>40</v>
      </c>
      <c r="F3" s="165"/>
      <c r="G3" s="169"/>
      <c r="H3" s="169"/>
      <c r="I3" s="169"/>
      <c r="J3" s="169"/>
      <c r="K3" s="169"/>
      <c r="L3" s="169"/>
      <c r="M3" s="169"/>
      <c r="N3" s="169"/>
      <c r="O3" s="31"/>
      <c r="P3" s="31"/>
      <c r="Q3" s="31"/>
      <c r="R3" s="31"/>
      <c r="S3" s="31"/>
      <c r="T3" s="31"/>
      <c r="U3" s="31"/>
      <c r="V3" s="31"/>
      <c r="W3" s="31"/>
    </row>
    <row r="4" spans="1:23" ht="15.75" customHeight="1" x14ac:dyDescent="0.25">
      <c r="A4" s="165">
        <v>3</v>
      </c>
      <c r="B4" s="166" t="s">
        <v>57</v>
      </c>
      <c r="C4" s="167"/>
      <c r="D4" s="167" t="s">
        <v>36</v>
      </c>
      <c r="E4" s="168" t="s">
        <v>40</v>
      </c>
      <c r="F4" s="165"/>
      <c r="G4" s="169"/>
      <c r="H4" s="169"/>
      <c r="I4" s="169"/>
      <c r="J4" s="169"/>
      <c r="K4" s="169"/>
      <c r="L4" s="169"/>
      <c r="M4" s="169"/>
      <c r="N4" s="169"/>
      <c r="O4" s="31"/>
      <c r="P4" s="31"/>
      <c r="Q4" s="45"/>
      <c r="R4" s="45"/>
      <c r="S4" s="45"/>
      <c r="T4" s="45"/>
      <c r="U4" s="45"/>
      <c r="V4" s="45"/>
      <c r="W4" s="31"/>
    </row>
    <row r="5" spans="1:23" ht="15.75" customHeight="1" x14ac:dyDescent="0.25">
      <c r="A5" s="165">
        <v>4</v>
      </c>
      <c r="B5" s="166" t="s">
        <v>194</v>
      </c>
      <c r="C5" s="166"/>
      <c r="D5" s="167" t="s">
        <v>36</v>
      </c>
      <c r="E5" s="168" t="s">
        <v>40</v>
      </c>
      <c r="F5" s="165"/>
      <c r="G5" s="165"/>
      <c r="H5" s="165"/>
      <c r="I5" s="165"/>
      <c r="J5" s="165"/>
      <c r="K5" s="165"/>
      <c r="L5" s="165"/>
      <c r="M5" s="165"/>
      <c r="N5" s="16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 x14ac:dyDescent="0.25">
      <c r="A6" s="165">
        <v>5</v>
      </c>
      <c r="B6" s="166" t="s">
        <v>207</v>
      </c>
      <c r="C6" s="166"/>
      <c r="D6" s="167" t="s">
        <v>36</v>
      </c>
      <c r="E6" s="168" t="s">
        <v>40</v>
      </c>
      <c r="F6" s="165"/>
      <c r="G6" s="165"/>
      <c r="H6" s="165"/>
      <c r="I6" s="165"/>
      <c r="J6" s="165"/>
      <c r="K6" s="165"/>
      <c r="L6" s="165"/>
      <c r="M6" s="165"/>
      <c r="N6" s="16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 x14ac:dyDescent="0.25">
      <c r="A7" s="165">
        <v>6</v>
      </c>
      <c r="B7" s="166" t="s">
        <v>208</v>
      </c>
      <c r="C7" s="166"/>
      <c r="D7" s="167" t="s">
        <v>36</v>
      </c>
      <c r="E7" s="168" t="s">
        <v>40</v>
      </c>
      <c r="F7" s="165"/>
      <c r="G7" s="165"/>
      <c r="H7" s="165"/>
      <c r="I7" s="165"/>
      <c r="J7" s="165"/>
      <c r="K7" s="165"/>
      <c r="L7" s="165"/>
      <c r="M7" s="165"/>
      <c r="N7" s="16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 x14ac:dyDescent="0.25">
      <c r="A8" s="165">
        <v>7</v>
      </c>
      <c r="B8" s="166" t="s">
        <v>211</v>
      </c>
      <c r="C8" s="166"/>
      <c r="D8" s="166" t="s">
        <v>126</v>
      </c>
      <c r="E8" s="168" t="s">
        <v>40</v>
      </c>
      <c r="F8" s="165"/>
      <c r="G8" s="165"/>
      <c r="H8" s="165"/>
      <c r="I8" s="165"/>
      <c r="J8" s="165"/>
      <c r="K8" s="165"/>
      <c r="L8" s="165"/>
      <c r="M8" s="165"/>
      <c r="N8" s="16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 x14ac:dyDescent="0.25">
      <c r="A9" s="165">
        <v>8</v>
      </c>
      <c r="B9" s="166" t="s">
        <v>214</v>
      </c>
      <c r="C9" s="166"/>
      <c r="D9" s="166" t="s">
        <v>98</v>
      </c>
      <c r="E9" s="168" t="s">
        <v>40</v>
      </c>
      <c r="F9" s="165"/>
      <c r="G9" s="165"/>
      <c r="H9" s="165"/>
      <c r="I9" s="165"/>
      <c r="J9" s="165"/>
      <c r="K9" s="165"/>
      <c r="L9" s="165"/>
      <c r="M9" s="165"/>
      <c r="N9" s="16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 x14ac:dyDescent="0.25">
      <c r="A10" s="165">
        <v>9</v>
      </c>
      <c r="B10" s="166" t="s">
        <v>221</v>
      </c>
      <c r="C10" s="166"/>
      <c r="D10" s="166" t="s">
        <v>98</v>
      </c>
      <c r="E10" s="168" t="s">
        <v>40</v>
      </c>
      <c r="F10" s="165"/>
      <c r="G10" s="165"/>
      <c r="H10" s="165"/>
      <c r="I10" s="165"/>
      <c r="J10" s="165"/>
      <c r="K10" s="165"/>
      <c r="L10" s="165"/>
      <c r="M10" s="165"/>
      <c r="N10" s="16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 x14ac:dyDescent="0.25">
      <c r="A11" s="165">
        <v>10</v>
      </c>
      <c r="B11" s="166" t="s">
        <v>224</v>
      </c>
      <c r="C11" s="166"/>
      <c r="D11" s="166" t="s">
        <v>98</v>
      </c>
      <c r="E11" s="168" t="s">
        <v>40</v>
      </c>
      <c r="F11" s="165"/>
      <c r="G11" s="165"/>
      <c r="H11" s="165"/>
      <c r="I11" s="165"/>
      <c r="J11" s="165"/>
      <c r="K11" s="165"/>
      <c r="L11" s="165"/>
      <c r="M11" s="165"/>
      <c r="N11" s="16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 x14ac:dyDescent="0.25">
      <c r="A12" s="165">
        <v>11</v>
      </c>
      <c r="B12" s="166" t="s">
        <v>229</v>
      </c>
      <c r="C12" s="167"/>
      <c r="D12" s="167" t="s">
        <v>98</v>
      </c>
      <c r="E12" s="168" t="s">
        <v>40</v>
      </c>
      <c r="F12" s="165"/>
      <c r="G12" s="165"/>
      <c r="H12" s="165"/>
      <c r="I12" s="165"/>
      <c r="J12" s="165"/>
      <c r="K12" s="165"/>
      <c r="L12" s="165"/>
      <c r="M12" s="165"/>
      <c r="N12" s="16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 x14ac:dyDescent="0.25">
      <c r="A13" s="165">
        <v>12</v>
      </c>
      <c r="B13" s="166" t="s">
        <v>234</v>
      </c>
      <c r="C13" s="166"/>
      <c r="D13" s="166" t="s">
        <v>98</v>
      </c>
      <c r="E13" s="168" t="s">
        <v>40</v>
      </c>
      <c r="F13" s="165"/>
      <c r="G13" s="165"/>
      <c r="H13" s="165"/>
      <c r="I13" s="165"/>
      <c r="J13" s="165"/>
      <c r="K13" s="165"/>
      <c r="L13" s="165"/>
      <c r="M13" s="165"/>
      <c r="N13" s="16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 x14ac:dyDescent="0.25">
      <c r="A14" s="165">
        <v>13</v>
      </c>
      <c r="B14" s="166" t="s">
        <v>237</v>
      </c>
      <c r="C14" s="166"/>
      <c r="D14" s="166" t="s">
        <v>98</v>
      </c>
      <c r="E14" s="168" t="s">
        <v>40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47"/>
      <c r="P14" s="45"/>
      <c r="Q14" s="45"/>
      <c r="R14" s="45"/>
      <c r="S14" s="45"/>
      <c r="T14" s="45"/>
      <c r="U14" s="45"/>
      <c r="V14" s="45"/>
      <c r="W14" s="45"/>
    </row>
    <row r="15" spans="1:23" ht="15.75" customHeight="1" x14ac:dyDescent="0.25">
      <c r="A15" s="165" t="s">
        <v>243</v>
      </c>
      <c r="B15" s="166" t="s">
        <v>244</v>
      </c>
      <c r="C15" s="166"/>
      <c r="D15" s="166" t="s">
        <v>98</v>
      </c>
      <c r="E15" s="168" t="s">
        <v>40</v>
      </c>
      <c r="F15" s="165"/>
      <c r="G15" s="165"/>
      <c r="H15" s="165"/>
      <c r="I15" s="165"/>
      <c r="J15" s="165"/>
      <c r="K15" s="165"/>
      <c r="L15" s="165"/>
      <c r="M15" s="165"/>
      <c r="N15" s="165"/>
      <c r="O15" s="47"/>
      <c r="P15" s="45"/>
      <c r="Q15" s="45"/>
      <c r="R15" s="45"/>
      <c r="S15" s="45"/>
      <c r="T15" s="45"/>
      <c r="U15" s="45"/>
      <c r="V15" s="45"/>
      <c r="W15" s="45"/>
    </row>
    <row r="16" spans="1:23" ht="15.75" customHeight="1" x14ac:dyDescent="0.25">
      <c r="A16" s="165">
        <v>14</v>
      </c>
      <c r="B16" s="166" t="s">
        <v>251</v>
      </c>
      <c r="C16" s="166"/>
      <c r="D16" s="166" t="s">
        <v>41</v>
      </c>
      <c r="E16" s="168" t="s">
        <v>40</v>
      </c>
      <c r="F16" s="165"/>
      <c r="G16" s="169"/>
      <c r="H16" s="169"/>
      <c r="I16" s="165"/>
      <c r="J16" s="169"/>
      <c r="K16" s="169"/>
      <c r="L16" s="169"/>
      <c r="M16" s="169"/>
      <c r="N16" s="169"/>
      <c r="O16" s="31"/>
      <c r="P16" s="31"/>
      <c r="Q16" s="45"/>
      <c r="R16" s="47"/>
      <c r="S16" s="47"/>
      <c r="T16" s="47"/>
      <c r="U16" s="47"/>
      <c r="V16" s="47"/>
      <c r="W16" s="31"/>
    </row>
    <row r="17" spans="1:23" ht="15.75" customHeight="1" x14ac:dyDescent="0.25">
      <c r="A17" s="165">
        <v>15</v>
      </c>
      <c r="B17" s="166" t="s">
        <v>258</v>
      </c>
      <c r="C17" s="166"/>
      <c r="D17" s="166" t="s">
        <v>41</v>
      </c>
      <c r="E17" s="168" t="s">
        <v>40</v>
      </c>
      <c r="F17" s="165"/>
      <c r="G17" s="169"/>
      <c r="H17" s="169"/>
      <c r="I17" s="165"/>
      <c r="J17" s="169"/>
      <c r="K17" s="169"/>
      <c r="L17" s="169"/>
      <c r="M17" s="169"/>
      <c r="N17" s="169"/>
      <c r="O17" s="31"/>
      <c r="P17" s="31"/>
      <c r="Q17" s="47"/>
      <c r="R17" s="47"/>
      <c r="S17" s="47"/>
      <c r="T17" s="47"/>
      <c r="U17" s="47"/>
      <c r="V17" s="45"/>
      <c r="W17" s="31"/>
    </row>
    <row r="18" spans="1:23" ht="15.75" customHeight="1" x14ac:dyDescent="0.25">
      <c r="A18" s="165">
        <v>16</v>
      </c>
      <c r="B18" s="166" t="s">
        <v>261</v>
      </c>
      <c r="C18" s="166"/>
      <c r="D18" s="166" t="s">
        <v>41</v>
      </c>
      <c r="E18" s="168" t="s">
        <v>40</v>
      </c>
      <c r="F18" s="165"/>
      <c r="G18" s="165"/>
      <c r="H18" s="165"/>
      <c r="I18" s="165"/>
      <c r="J18" s="165"/>
      <c r="K18" s="165"/>
      <c r="L18" s="165"/>
      <c r="M18" s="165"/>
      <c r="N18" s="16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 x14ac:dyDescent="0.25">
      <c r="A19" s="165">
        <v>17</v>
      </c>
      <c r="B19" s="166" t="s">
        <v>265</v>
      </c>
      <c r="C19" s="166"/>
      <c r="D19" s="166" t="s">
        <v>41</v>
      </c>
      <c r="E19" s="168" t="s">
        <v>40</v>
      </c>
      <c r="F19" s="165"/>
      <c r="G19" s="165"/>
      <c r="H19" s="165"/>
      <c r="I19" s="165"/>
      <c r="J19" s="165"/>
      <c r="K19" s="165"/>
      <c r="L19" s="165"/>
      <c r="M19" s="165"/>
      <c r="N19" s="16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 x14ac:dyDescent="0.25">
      <c r="A20" s="165">
        <v>18</v>
      </c>
      <c r="B20" s="166" t="s">
        <v>268</v>
      </c>
      <c r="C20" s="166"/>
      <c r="D20" s="166" t="s">
        <v>41</v>
      </c>
      <c r="E20" s="168" t="s">
        <v>40</v>
      </c>
      <c r="F20" s="165"/>
      <c r="G20" s="165"/>
      <c r="H20" s="165"/>
      <c r="I20" s="165"/>
      <c r="J20" s="165"/>
      <c r="K20" s="165"/>
      <c r="L20" s="165"/>
      <c r="M20" s="165"/>
      <c r="N20" s="16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 x14ac:dyDescent="0.25">
      <c r="A21" s="165">
        <v>19</v>
      </c>
      <c r="B21" s="166" t="s">
        <v>274</v>
      </c>
      <c r="C21" s="166"/>
      <c r="D21" s="166" t="s">
        <v>75</v>
      </c>
      <c r="E21" s="168" t="s">
        <v>40</v>
      </c>
      <c r="F21" s="165"/>
      <c r="G21" s="165"/>
      <c r="H21" s="165"/>
      <c r="I21" s="165"/>
      <c r="J21" s="165"/>
      <c r="K21" s="165"/>
      <c r="L21" s="169"/>
      <c r="M21" s="165"/>
      <c r="N21" s="16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 x14ac:dyDescent="0.25">
      <c r="A22" s="165">
        <v>20</v>
      </c>
      <c r="B22" s="166" t="s">
        <v>283</v>
      </c>
      <c r="C22" s="166"/>
      <c r="D22" s="166" t="s">
        <v>75</v>
      </c>
      <c r="E22" s="168" t="s">
        <v>40</v>
      </c>
      <c r="F22" s="165"/>
      <c r="G22" s="165"/>
      <c r="H22" s="165"/>
      <c r="I22" s="165"/>
      <c r="J22" s="165"/>
      <c r="K22" s="165"/>
      <c r="L22" s="169"/>
      <c r="M22" s="165"/>
      <c r="N22" s="16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 x14ac:dyDescent="0.25">
      <c r="A23" s="165">
        <v>21</v>
      </c>
      <c r="B23" s="166" t="s">
        <v>288</v>
      </c>
      <c r="C23" s="166"/>
      <c r="D23" s="166" t="s">
        <v>75</v>
      </c>
      <c r="E23" s="168" t="s">
        <v>40</v>
      </c>
      <c r="F23" s="170"/>
      <c r="G23" s="168"/>
      <c r="H23" s="168"/>
      <c r="I23" s="168"/>
      <c r="J23" s="168"/>
      <c r="K23" s="168"/>
      <c r="L23" s="168"/>
      <c r="M23" s="168"/>
      <c r="N23" s="168"/>
      <c r="O23" s="45"/>
      <c r="P23" s="45"/>
      <c r="Q23" s="41"/>
      <c r="R23" s="45"/>
      <c r="S23" s="45"/>
      <c r="T23" s="45"/>
      <c r="U23" s="41"/>
      <c r="V23" s="45"/>
      <c r="W23" s="45"/>
    </row>
    <row r="24" spans="1:23" ht="15.75" customHeight="1" x14ac:dyDescent="0.25">
      <c r="A24" s="165">
        <v>22</v>
      </c>
      <c r="B24" s="166" t="s">
        <v>294</v>
      </c>
      <c r="C24" s="166"/>
      <c r="D24" s="166" t="s">
        <v>42</v>
      </c>
      <c r="E24" s="168" t="s">
        <v>40</v>
      </c>
      <c r="F24" s="165"/>
      <c r="G24" s="165"/>
      <c r="H24" s="165"/>
      <c r="I24" s="165"/>
      <c r="J24" s="165"/>
      <c r="K24" s="165"/>
      <c r="L24" s="169"/>
      <c r="M24" s="165"/>
      <c r="N24" s="165"/>
      <c r="O24" s="45"/>
      <c r="P24" s="45"/>
      <c r="Q24" s="45"/>
      <c r="R24" s="53"/>
      <c r="S24" s="45"/>
      <c r="T24" s="45"/>
      <c r="U24" s="45"/>
      <c r="V24" s="45"/>
      <c r="W24" s="45"/>
    </row>
    <row r="25" spans="1:23" ht="15.75" customHeight="1" x14ac:dyDescent="0.25">
      <c r="A25" s="165">
        <v>23</v>
      </c>
      <c r="B25" s="166" t="s">
        <v>308</v>
      </c>
      <c r="C25" s="166"/>
      <c r="D25" s="166" t="s">
        <v>42</v>
      </c>
      <c r="E25" s="168" t="s">
        <v>40</v>
      </c>
      <c r="F25" s="165"/>
      <c r="G25" s="165"/>
      <c r="H25" s="165"/>
      <c r="I25" s="165"/>
      <c r="J25" s="165"/>
      <c r="K25" s="165"/>
      <c r="L25" s="169"/>
      <c r="M25" s="165"/>
      <c r="N25" s="165"/>
      <c r="O25" s="45"/>
      <c r="P25" s="45"/>
      <c r="Q25" s="45"/>
      <c r="R25" s="53"/>
      <c r="S25" s="45"/>
      <c r="T25" s="45"/>
      <c r="U25" s="45"/>
      <c r="V25" s="45"/>
      <c r="W25" s="45"/>
    </row>
    <row r="26" spans="1:23" ht="15.75" customHeight="1" x14ac:dyDescent="0.25">
      <c r="A26" s="165">
        <v>24</v>
      </c>
      <c r="B26" s="166" t="s">
        <v>322</v>
      </c>
      <c r="C26" s="166"/>
      <c r="D26" s="166" t="s">
        <v>42</v>
      </c>
      <c r="E26" s="168" t="s">
        <v>40</v>
      </c>
      <c r="F26" s="165"/>
      <c r="G26" s="165"/>
      <c r="H26" s="165"/>
      <c r="I26" s="165"/>
      <c r="J26" s="165"/>
      <c r="K26" s="165"/>
      <c r="L26" s="169"/>
      <c r="M26" s="165"/>
      <c r="N26" s="16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 x14ac:dyDescent="0.25">
      <c r="A27" s="165" t="s">
        <v>327</v>
      </c>
      <c r="B27" s="166" t="s">
        <v>329</v>
      </c>
      <c r="C27" s="166"/>
      <c r="D27" s="166" t="s">
        <v>42</v>
      </c>
      <c r="E27" s="168" t="s">
        <v>40</v>
      </c>
      <c r="F27" s="165"/>
      <c r="G27" s="165"/>
      <c r="H27" s="165"/>
      <c r="I27" s="165"/>
      <c r="J27" s="165"/>
      <c r="K27" s="165"/>
      <c r="L27" s="169"/>
      <c r="M27" s="165"/>
      <c r="N27" s="16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 x14ac:dyDescent="0.25">
      <c r="A28" s="168">
        <v>25</v>
      </c>
      <c r="B28" s="166" t="s">
        <v>335</v>
      </c>
      <c r="C28" s="166"/>
      <c r="D28" s="166" t="s">
        <v>42</v>
      </c>
      <c r="E28" s="168" t="s">
        <v>40</v>
      </c>
      <c r="F28" s="165"/>
      <c r="G28" s="168"/>
      <c r="H28" s="168"/>
      <c r="I28" s="168"/>
      <c r="J28" s="168"/>
      <c r="K28" s="168"/>
      <c r="L28" s="168"/>
      <c r="M28" s="168"/>
      <c r="N28" s="168"/>
      <c r="O28" s="45"/>
      <c r="P28" s="45"/>
      <c r="Q28" s="45"/>
      <c r="R28" s="47"/>
      <c r="S28" s="47"/>
      <c r="T28" s="47"/>
      <c r="U28" s="45"/>
      <c r="V28" s="45"/>
      <c r="W28" s="45"/>
    </row>
    <row r="29" spans="1:23" ht="13.2" x14ac:dyDescent="0.25">
      <c r="A29" s="165">
        <v>26</v>
      </c>
      <c r="B29" s="166" t="s">
        <v>342</v>
      </c>
      <c r="C29" s="166"/>
      <c r="D29" s="166" t="s">
        <v>74</v>
      </c>
      <c r="E29" s="168" t="s">
        <v>40</v>
      </c>
      <c r="F29" s="165"/>
      <c r="G29" s="165"/>
      <c r="H29" s="165"/>
      <c r="I29" s="165"/>
      <c r="J29" s="165"/>
      <c r="K29" s="165"/>
      <c r="L29" s="169"/>
      <c r="M29" s="165"/>
      <c r="N29" s="165"/>
      <c r="O29" s="27"/>
      <c r="P29" s="45"/>
      <c r="Q29" s="45"/>
      <c r="R29" s="45"/>
      <c r="S29" s="45"/>
      <c r="T29" s="45"/>
      <c r="U29" s="45"/>
      <c r="V29" s="45"/>
      <c r="W29" s="45"/>
    </row>
    <row r="30" spans="1:23" ht="13.2" x14ac:dyDescent="0.25">
      <c r="A30" s="165">
        <v>27</v>
      </c>
      <c r="B30" s="166" t="s">
        <v>350</v>
      </c>
      <c r="C30" s="166"/>
      <c r="D30" s="166" t="s">
        <v>74</v>
      </c>
      <c r="E30" s="168" t="s">
        <v>40</v>
      </c>
      <c r="F30" s="165"/>
      <c r="G30" s="165"/>
      <c r="H30" s="165"/>
      <c r="I30" s="165"/>
      <c r="J30" s="165"/>
      <c r="K30" s="165"/>
      <c r="L30" s="169"/>
      <c r="M30" s="165"/>
      <c r="N30" s="165"/>
      <c r="O30" s="47"/>
      <c r="P30" s="45"/>
      <c r="Q30" s="45"/>
      <c r="R30" s="45"/>
      <c r="S30" s="45"/>
      <c r="T30" s="45"/>
      <c r="U30" s="45"/>
      <c r="V30" s="45"/>
      <c r="W30" s="45"/>
    </row>
    <row r="31" spans="1:23" ht="13.2" x14ac:dyDescent="0.25">
      <c r="A31" s="165">
        <v>28</v>
      </c>
      <c r="B31" s="166" t="s">
        <v>356</v>
      </c>
      <c r="C31" s="166"/>
      <c r="D31" s="166" t="s">
        <v>112</v>
      </c>
      <c r="E31" s="168" t="s">
        <v>40</v>
      </c>
      <c r="F31" s="165"/>
      <c r="G31" s="165"/>
      <c r="H31" s="165"/>
      <c r="I31" s="165"/>
      <c r="J31" s="165"/>
      <c r="K31" s="165"/>
      <c r="L31" s="165"/>
      <c r="M31" s="165"/>
      <c r="N31" s="16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3.2" x14ac:dyDescent="0.25">
      <c r="A32" s="165">
        <v>29</v>
      </c>
      <c r="B32" s="166" t="s">
        <v>363</v>
      </c>
      <c r="C32" s="166"/>
      <c r="D32" s="166" t="s">
        <v>77</v>
      </c>
      <c r="E32" s="168" t="s">
        <v>40</v>
      </c>
      <c r="F32" s="165"/>
      <c r="G32" s="165"/>
      <c r="H32" s="165"/>
      <c r="I32" s="165"/>
      <c r="J32" s="165"/>
      <c r="K32" s="165"/>
      <c r="L32" s="169"/>
      <c r="M32" s="165"/>
      <c r="N32" s="165"/>
      <c r="O32" s="45"/>
      <c r="P32" s="45"/>
      <c r="Q32" s="45"/>
      <c r="R32" s="47"/>
      <c r="S32" s="47"/>
      <c r="T32" s="47"/>
      <c r="U32" s="47"/>
      <c r="V32" s="45"/>
      <c r="W32" s="45"/>
    </row>
    <row r="33" spans="1:23" ht="13.2" x14ac:dyDescent="0.25">
      <c r="A33" s="165">
        <v>30</v>
      </c>
      <c r="B33" s="166" t="s">
        <v>370</v>
      </c>
      <c r="C33" s="166"/>
      <c r="D33" s="166" t="s">
        <v>77</v>
      </c>
      <c r="E33" s="168" t="s">
        <v>40</v>
      </c>
      <c r="F33" s="165"/>
      <c r="G33" s="165"/>
      <c r="H33" s="165"/>
      <c r="I33" s="165"/>
      <c r="J33" s="165"/>
      <c r="K33" s="165"/>
      <c r="L33" s="169"/>
      <c r="M33" s="165"/>
      <c r="N33" s="165"/>
      <c r="O33" s="45"/>
      <c r="P33" s="45"/>
      <c r="Q33" s="45"/>
      <c r="R33" s="47"/>
      <c r="S33" s="47"/>
      <c r="T33" s="47"/>
      <c r="U33" s="47"/>
      <c r="V33" s="45"/>
      <c r="W33" s="45"/>
    </row>
    <row r="34" spans="1:23" ht="13.2" x14ac:dyDescent="0.25">
      <c r="A34" s="165">
        <v>31</v>
      </c>
      <c r="B34" s="166" t="s">
        <v>375</v>
      </c>
      <c r="C34" s="166"/>
      <c r="D34" s="166" t="s">
        <v>77</v>
      </c>
      <c r="E34" s="168" t="s">
        <v>40</v>
      </c>
      <c r="F34" s="165"/>
      <c r="G34" s="165"/>
      <c r="H34" s="165"/>
      <c r="I34" s="165"/>
      <c r="J34" s="165"/>
      <c r="K34" s="165"/>
      <c r="L34" s="169"/>
      <c r="M34" s="165"/>
      <c r="N34" s="165"/>
      <c r="O34" s="45"/>
      <c r="P34" s="45"/>
      <c r="Q34" s="45"/>
      <c r="R34" s="47"/>
      <c r="S34" s="47"/>
      <c r="T34" s="47"/>
      <c r="U34" s="45"/>
      <c r="V34" s="45"/>
      <c r="W34" s="45"/>
    </row>
    <row r="35" spans="1:23" ht="13.2" x14ac:dyDescent="0.25">
      <c r="A35" s="165">
        <v>32</v>
      </c>
      <c r="B35" s="166" t="s">
        <v>382</v>
      </c>
      <c r="C35" s="166"/>
      <c r="D35" s="166" t="s">
        <v>77</v>
      </c>
      <c r="E35" s="168" t="s">
        <v>40</v>
      </c>
      <c r="F35" s="165"/>
      <c r="G35" s="165"/>
      <c r="H35" s="165"/>
      <c r="I35" s="165"/>
      <c r="J35" s="165"/>
      <c r="K35" s="165"/>
      <c r="L35" s="169"/>
      <c r="M35" s="165"/>
      <c r="N35" s="165"/>
      <c r="O35" s="45"/>
      <c r="P35" s="45"/>
      <c r="Q35" s="47"/>
      <c r="R35" s="47"/>
      <c r="S35" s="47"/>
      <c r="T35" s="47"/>
      <c r="U35" s="47"/>
      <c r="V35" s="45"/>
      <c r="W35" s="45"/>
    </row>
    <row r="36" spans="1:23" ht="13.2" x14ac:dyDescent="0.25">
      <c r="A36" s="165">
        <v>33</v>
      </c>
      <c r="B36" s="166" t="s">
        <v>387</v>
      </c>
      <c r="C36" s="166"/>
      <c r="D36" s="166" t="s">
        <v>77</v>
      </c>
      <c r="E36" s="168" t="s">
        <v>40</v>
      </c>
      <c r="F36" s="165"/>
      <c r="G36" s="165"/>
      <c r="H36" s="165"/>
      <c r="I36" s="165"/>
      <c r="J36" s="165"/>
      <c r="K36" s="165"/>
      <c r="L36" s="169"/>
      <c r="M36" s="165"/>
      <c r="N36" s="165"/>
      <c r="O36" s="45"/>
      <c r="P36" s="45"/>
      <c r="Q36" s="47"/>
      <c r="R36" s="47"/>
      <c r="S36" s="47"/>
      <c r="T36" s="47"/>
      <c r="U36" s="47"/>
      <c r="V36" s="45"/>
      <c r="W36" s="45"/>
    </row>
    <row r="37" spans="1:23" ht="13.2" x14ac:dyDescent="0.25">
      <c r="A37" s="165">
        <v>34</v>
      </c>
      <c r="B37" s="166" t="s">
        <v>396</v>
      </c>
      <c r="C37" s="166"/>
      <c r="D37" s="166" t="s">
        <v>77</v>
      </c>
      <c r="E37" s="168" t="s">
        <v>40</v>
      </c>
      <c r="F37" s="165"/>
      <c r="G37" s="165"/>
      <c r="H37" s="165"/>
      <c r="I37" s="165"/>
      <c r="J37" s="165"/>
      <c r="K37" s="165"/>
      <c r="L37" s="169"/>
      <c r="M37" s="165"/>
      <c r="N37" s="165"/>
      <c r="O37" s="45"/>
      <c r="P37" s="45"/>
      <c r="Q37" s="45"/>
      <c r="R37" s="47"/>
      <c r="S37" s="47"/>
      <c r="T37" s="47"/>
      <c r="U37" s="47"/>
      <c r="V37" s="45"/>
      <c r="W37" s="45"/>
    </row>
    <row r="38" spans="1:23" ht="13.2" x14ac:dyDescent="0.25">
      <c r="A38" s="165">
        <v>35</v>
      </c>
      <c r="B38" s="166" t="s">
        <v>403</v>
      </c>
      <c r="C38" s="166"/>
      <c r="D38" s="166" t="s">
        <v>77</v>
      </c>
      <c r="E38" s="168" t="s">
        <v>40</v>
      </c>
      <c r="F38" s="165"/>
      <c r="G38" s="165"/>
      <c r="H38" s="165"/>
      <c r="I38" s="165"/>
      <c r="J38" s="165"/>
      <c r="K38" s="165"/>
      <c r="L38" s="165"/>
      <c r="M38" s="165"/>
      <c r="N38" s="165"/>
      <c r="O38" s="45"/>
      <c r="P38" s="45"/>
      <c r="Q38" s="45"/>
      <c r="R38" s="47"/>
      <c r="S38" s="47"/>
      <c r="T38" s="47"/>
      <c r="U38" s="47"/>
      <c r="V38" s="47"/>
      <c r="W38" s="45"/>
    </row>
    <row r="39" spans="1:23" ht="13.2" x14ac:dyDescent="0.25">
      <c r="A39" s="168">
        <v>36</v>
      </c>
      <c r="B39" s="166" t="s">
        <v>409</v>
      </c>
      <c r="C39" s="166"/>
      <c r="D39" s="166" t="s">
        <v>77</v>
      </c>
      <c r="E39" s="168" t="s">
        <v>40</v>
      </c>
      <c r="F39" s="165"/>
      <c r="G39" s="168"/>
      <c r="H39" s="168"/>
      <c r="I39" s="168"/>
      <c r="J39" s="168"/>
      <c r="K39" s="168"/>
      <c r="L39" s="168"/>
      <c r="M39" s="168"/>
      <c r="N39" s="168"/>
      <c r="O39" s="45"/>
      <c r="P39" s="45"/>
      <c r="Q39" s="47"/>
      <c r="R39" s="47"/>
      <c r="S39" s="47"/>
      <c r="T39" s="47"/>
      <c r="U39" s="47"/>
      <c r="V39" s="45"/>
      <c r="W39" s="45"/>
    </row>
    <row r="40" spans="1:23" ht="13.2" x14ac:dyDescent="0.25">
      <c r="A40" s="165">
        <v>37</v>
      </c>
      <c r="B40" s="166" t="s">
        <v>417</v>
      </c>
      <c r="C40" s="166"/>
      <c r="D40" s="166" t="s">
        <v>116</v>
      </c>
      <c r="E40" s="168" t="s">
        <v>40</v>
      </c>
      <c r="F40" s="165"/>
      <c r="G40" s="165"/>
      <c r="H40" s="165"/>
      <c r="I40" s="165"/>
      <c r="J40" s="165"/>
      <c r="K40" s="165"/>
      <c r="L40" s="165"/>
      <c r="M40" s="165"/>
      <c r="N40" s="165"/>
      <c r="O40" s="47"/>
      <c r="P40" s="45"/>
      <c r="Q40" s="45"/>
      <c r="R40" s="45"/>
      <c r="S40" s="45"/>
      <c r="T40" s="45"/>
      <c r="U40" s="45"/>
      <c r="V40" s="45"/>
      <c r="W40" s="45"/>
    </row>
    <row r="41" spans="1:23" ht="13.2" x14ac:dyDescent="0.25">
      <c r="A41" s="165">
        <v>38</v>
      </c>
      <c r="B41" s="166" t="s">
        <v>424</v>
      </c>
      <c r="C41" s="166"/>
      <c r="D41" s="166" t="s">
        <v>116</v>
      </c>
      <c r="E41" s="168" t="s">
        <v>40</v>
      </c>
      <c r="F41" s="165"/>
      <c r="G41" s="165"/>
      <c r="H41" s="165"/>
      <c r="I41" s="165"/>
      <c r="J41" s="165"/>
      <c r="K41" s="165"/>
      <c r="L41" s="165"/>
      <c r="M41" s="165"/>
      <c r="N41" s="16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3.2" x14ac:dyDescent="0.25">
      <c r="A42" s="165">
        <v>39</v>
      </c>
      <c r="B42" s="166" t="s">
        <v>431</v>
      </c>
      <c r="C42" s="166"/>
      <c r="D42" s="166" t="s">
        <v>116</v>
      </c>
      <c r="E42" s="168" t="s">
        <v>40</v>
      </c>
      <c r="F42" s="165"/>
      <c r="G42" s="165"/>
      <c r="H42" s="165"/>
      <c r="I42" s="165"/>
      <c r="J42" s="165"/>
      <c r="K42" s="165"/>
      <c r="L42" s="165"/>
      <c r="M42" s="165"/>
      <c r="N42" s="165"/>
      <c r="O42" s="47"/>
      <c r="P42" s="45"/>
      <c r="Q42" s="45"/>
      <c r="R42" s="45"/>
      <c r="S42" s="45"/>
      <c r="T42" s="45"/>
      <c r="U42" s="45"/>
      <c r="V42" s="45"/>
      <c r="W42" s="45"/>
    </row>
    <row r="43" spans="1:23" ht="13.2" x14ac:dyDescent="0.25">
      <c r="A43" s="165">
        <v>40</v>
      </c>
      <c r="B43" s="166" t="s">
        <v>441</v>
      </c>
      <c r="C43" s="166"/>
      <c r="D43" s="166" t="s">
        <v>88</v>
      </c>
      <c r="E43" s="168" t="s">
        <v>40</v>
      </c>
      <c r="F43" s="165"/>
      <c r="G43" s="165"/>
      <c r="H43" s="165"/>
      <c r="I43" s="165"/>
      <c r="J43" s="165"/>
      <c r="K43" s="165"/>
      <c r="L43" s="165"/>
      <c r="M43" s="165"/>
      <c r="N43" s="16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3.2" x14ac:dyDescent="0.25">
      <c r="A44" s="165">
        <v>41</v>
      </c>
      <c r="B44" s="166" t="s">
        <v>448</v>
      </c>
      <c r="C44" s="166"/>
      <c r="D44" s="166" t="s">
        <v>88</v>
      </c>
      <c r="E44" s="168" t="s">
        <v>40</v>
      </c>
      <c r="F44" s="165"/>
      <c r="G44" s="165"/>
      <c r="H44" s="165"/>
      <c r="I44" s="165"/>
      <c r="J44" s="165"/>
      <c r="K44" s="165"/>
      <c r="L44" s="165"/>
      <c r="M44" s="165"/>
      <c r="N44" s="16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3.2" x14ac:dyDescent="0.25">
      <c r="A45" s="165">
        <v>42</v>
      </c>
      <c r="B45" s="166" t="s">
        <v>453</v>
      </c>
      <c r="C45" s="166"/>
      <c r="D45" s="166" t="s">
        <v>66</v>
      </c>
      <c r="E45" s="168" t="s">
        <v>40</v>
      </c>
      <c r="F45" s="165"/>
      <c r="G45" s="165"/>
      <c r="H45" s="165"/>
      <c r="I45" s="165"/>
      <c r="J45" s="165"/>
      <c r="K45" s="165"/>
      <c r="L45" s="165"/>
      <c r="M45" s="165"/>
      <c r="N45" s="165"/>
      <c r="O45" s="47"/>
      <c r="P45" s="45"/>
      <c r="Q45" s="45"/>
      <c r="R45" s="45"/>
      <c r="S45" s="45"/>
      <c r="T45" s="45"/>
      <c r="U45" s="45"/>
      <c r="V45" s="45"/>
      <c r="W45" s="45"/>
    </row>
    <row r="46" spans="1:23" ht="13.2" x14ac:dyDescent="0.25">
      <c r="A46" s="165">
        <v>43</v>
      </c>
      <c r="B46" s="166" t="s">
        <v>458</v>
      </c>
      <c r="C46" s="166"/>
      <c r="D46" s="166" t="s">
        <v>66</v>
      </c>
      <c r="E46" s="168" t="s">
        <v>40</v>
      </c>
      <c r="F46" s="165"/>
      <c r="G46" s="165"/>
      <c r="H46" s="165"/>
      <c r="I46" s="165"/>
      <c r="J46" s="165"/>
      <c r="K46" s="165"/>
      <c r="L46" s="165"/>
      <c r="M46" s="165"/>
      <c r="N46" s="165"/>
      <c r="O46" s="47"/>
      <c r="P46" s="45"/>
      <c r="Q46" s="45"/>
      <c r="R46" s="45"/>
      <c r="S46" s="45"/>
      <c r="T46" s="45"/>
      <c r="U46" s="45"/>
      <c r="V46" s="45"/>
      <c r="W46" s="45"/>
    </row>
    <row r="47" spans="1:23" ht="13.2" x14ac:dyDescent="0.25">
      <c r="A47" s="165">
        <v>44</v>
      </c>
      <c r="B47" s="166" t="s">
        <v>465</v>
      </c>
      <c r="C47" s="166"/>
      <c r="D47" s="166" t="s">
        <v>66</v>
      </c>
      <c r="E47" s="168" t="s">
        <v>40</v>
      </c>
      <c r="F47" s="165"/>
      <c r="G47" s="165"/>
      <c r="H47" s="165"/>
      <c r="I47" s="165"/>
      <c r="J47" s="165"/>
      <c r="K47" s="165"/>
      <c r="L47" s="165"/>
      <c r="M47" s="165"/>
      <c r="N47" s="165"/>
      <c r="O47" s="47"/>
      <c r="P47" s="45"/>
      <c r="Q47" s="45"/>
      <c r="R47" s="45"/>
      <c r="S47" s="45"/>
      <c r="T47" s="45"/>
      <c r="U47" s="45"/>
      <c r="V47" s="45"/>
      <c r="W47" s="45"/>
    </row>
    <row r="48" spans="1:23" ht="13.2" x14ac:dyDescent="0.25">
      <c r="A48" s="171"/>
      <c r="B48" s="172"/>
      <c r="C48" s="172"/>
      <c r="D48" s="172"/>
      <c r="E48" s="171"/>
      <c r="F48" s="171"/>
      <c r="G48" s="173"/>
      <c r="H48" s="173"/>
      <c r="I48" s="173"/>
      <c r="J48" s="173"/>
      <c r="K48" s="173"/>
      <c r="L48" s="173"/>
      <c r="M48" s="173"/>
      <c r="N48" s="173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3.2" x14ac:dyDescent="0.25">
      <c r="A49" s="163" t="s">
        <v>0</v>
      </c>
      <c r="B49" s="164" t="s">
        <v>2</v>
      </c>
      <c r="C49" s="164" t="s">
        <v>3</v>
      </c>
      <c r="D49" s="164" t="s">
        <v>4</v>
      </c>
      <c r="E49" s="163" t="s">
        <v>5</v>
      </c>
      <c r="F49" s="163" t="s">
        <v>54</v>
      </c>
      <c r="G49" s="163" t="s">
        <v>19</v>
      </c>
      <c r="H49" s="163" t="s">
        <v>20</v>
      </c>
      <c r="I49" s="163" t="s">
        <v>21</v>
      </c>
      <c r="J49" s="163" t="s">
        <v>22</v>
      </c>
      <c r="K49" s="163" t="s">
        <v>23</v>
      </c>
      <c r="L49" s="163" t="s">
        <v>24</v>
      </c>
      <c r="M49" s="163" t="s">
        <v>25</v>
      </c>
      <c r="N49" s="163" t="s">
        <v>26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3.2" x14ac:dyDescent="0.25">
      <c r="A50" s="165">
        <v>1</v>
      </c>
      <c r="B50" s="166" t="s">
        <v>28</v>
      </c>
      <c r="C50" s="167"/>
      <c r="D50" s="167" t="s">
        <v>36</v>
      </c>
      <c r="E50" s="165" t="s">
        <v>32</v>
      </c>
      <c r="F50" s="165"/>
      <c r="G50" s="169"/>
      <c r="H50" s="169"/>
      <c r="I50" s="169"/>
      <c r="J50" s="169"/>
      <c r="K50" s="169"/>
      <c r="L50" s="169"/>
      <c r="M50" s="169"/>
      <c r="N50" s="169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3.2" x14ac:dyDescent="0.25">
      <c r="A51" s="165">
        <v>2</v>
      </c>
      <c r="B51" s="166" t="s">
        <v>56</v>
      </c>
      <c r="C51" s="167"/>
      <c r="D51" s="167" t="s">
        <v>36</v>
      </c>
      <c r="E51" s="165" t="s">
        <v>32</v>
      </c>
      <c r="F51" s="165"/>
      <c r="G51" s="169"/>
      <c r="H51" s="169"/>
      <c r="I51" s="169"/>
      <c r="J51" s="169"/>
      <c r="K51" s="169"/>
      <c r="L51" s="169"/>
      <c r="M51" s="169"/>
      <c r="N51" s="169"/>
      <c r="O51" s="31"/>
      <c r="P51" s="31"/>
      <c r="Q51" s="45"/>
      <c r="R51" s="45"/>
      <c r="S51" s="45"/>
      <c r="T51" s="45"/>
      <c r="U51" s="45"/>
      <c r="V51" s="45"/>
      <c r="W51" s="31"/>
    </row>
    <row r="52" spans="1:23" ht="13.2" x14ac:dyDescent="0.25">
      <c r="A52" s="165">
        <v>3</v>
      </c>
      <c r="B52" s="166" t="s">
        <v>57</v>
      </c>
      <c r="C52" s="167"/>
      <c r="D52" s="167" t="s">
        <v>36</v>
      </c>
      <c r="E52" s="165" t="s">
        <v>32</v>
      </c>
      <c r="F52" s="165"/>
      <c r="G52" s="165"/>
      <c r="H52" s="165"/>
      <c r="I52" s="165"/>
      <c r="J52" s="165"/>
      <c r="K52" s="165"/>
      <c r="L52" s="165"/>
      <c r="M52" s="165"/>
      <c r="N52" s="16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3.2" x14ac:dyDescent="0.25">
      <c r="A53" s="165">
        <v>4</v>
      </c>
      <c r="B53" s="166" t="s">
        <v>194</v>
      </c>
      <c r="C53" s="166"/>
      <c r="D53" s="167" t="s">
        <v>36</v>
      </c>
      <c r="E53" s="165" t="s">
        <v>32</v>
      </c>
      <c r="F53" s="165"/>
      <c r="G53" s="165"/>
      <c r="H53" s="165"/>
      <c r="I53" s="165"/>
      <c r="J53" s="165"/>
      <c r="K53" s="165"/>
      <c r="L53" s="165"/>
      <c r="M53" s="165"/>
      <c r="N53" s="16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3.2" x14ac:dyDescent="0.25">
      <c r="A54" s="165">
        <v>5</v>
      </c>
      <c r="B54" s="166" t="s">
        <v>207</v>
      </c>
      <c r="C54" s="166"/>
      <c r="D54" s="167" t="s">
        <v>36</v>
      </c>
      <c r="E54" s="165" t="s">
        <v>32</v>
      </c>
      <c r="F54" s="165"/>
      <c r="G54" s="165"/>
      <c r="H54" s="165"/>
      <c r="I54" s="165"/>
      <c r="J54" s="165"/>
      <c r="K54" s="165"/>
      <c r="L54" s="165"/>
      <c r="M54" s="165"/>
      <c r="N54" s="16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3.2" x14ac:dyDescent="0.25">
      <c r="A55" s="165">
        <v>6</v>
      </c>
      <c r="B55" s="166" t="s">
        <v>208</v>
      </c>
      <c r="C55" s="166"/>
      <c r="D55" s="167" t="s">
        <v>36</v>
      </c>
      <c r="E55" s="165" t="s">
        <v>32</v>
      </c>
      <c r="F55" s="165"/>
      <c r="G55" s="165"/>
      <c r="H55" s="165"/>
      <c r="I55" s="165"/>
      <c r="J55" s="165"/>
      <c r="K55" s="165"/>
      <c r="L55" s="165"/>
      <c r="M55" s="165"/>
      <c r="N55" s="16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3.2" x14ac:dyDescent="0.25">
      <c r="A56" s="165">
        <v>7</v>
      </c>
      <c r="B56" s="166" t="s">
        <v>211</v>
      </c>
      <c r="C56" s="166"/>
      <c r="D56" s="166" t="s">
        <v>126</v>
      </c>
      <c r="E56" s="165" t="s">
        <v>32</v>
      </c>
      <c r="F56" s="165"/>
      <c r="G56" s="165"/>
      <c r="H56" s="165"/>
      <c r="I56" s="165"/>
      <c r="J56" s="165"/>
      <c r="K56" s="165"/>
      <c r="L56" s="165"/>
      <c r="M56" s="165"/>
      <c r="N56" s="16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3.2" x14ac:dyDescent="0.25">
      <c r="A57" s="165">
        <v>8</v>
      </c>
      <c r="B57" s="166" t="s">
        <v>214</v>
      </c>
      <c r="C57" s="166"/>
      <c r="D57" s="166" t="s">
        <v>98</v>
      </c>
      <c r="E57" s="165" t="s">
        <v>32</v>
      </c>
      <c r="F57" s="165"/>
      <c r="G57" s="165"/>
      <c r="H57" s="165"/>
      <c r="I57" s="165"/>
      <c r="J57" s="165"/>
      <c r="K57" s="165"/>
      <c r="L57" s="165"/>
      <c r="M57" s="165"/>
      <c r="N57" s="16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3.2" x14ac:dyDescent="0.25">
      <c r="A58" s="165">
        <v>9</v>
      </c>
      <c r="B58" s="166" t="s">
        <v>221</v>
      </c>
      <c r="C58" s="166"/>
      <c r="D58" s="166" t="s">
        <v>98</v>
      </c>
      <c r="E58" s="165" t="s">
        <v>32</v>
      </c>
      <c r="F58" s="165"/>
      <c r="G58" s="165"/>
      <c r="H58" s="165"/>
      <c r="I58" s="165"/>
      <c r="J58" s="165"/>
      <c r="K58" s="165"/>
      <c r="L58" s="165"/>
      <c r="M58" s="165"/>
      <c r="N58" s="16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3.2" x14ac:dyDescent="0.25">
      <c r="A59" s="165">
        <v>10</v>
      </c>
      <c r="B59" s="166" t="s">
        <v>224</v>
      </c>
      <c r="C59" s="166"/>
      <c r="D59" s="166" t="s">
        <v>98</v>
      </c>
      <c r="E59" s="165" t="s">
        <v>32</v>
      </c>
      <c r="F59" s="165"/>
      <c r="G59" s="165"/>
      <c r="H59" s="165"/>
      <c r="I59" s="165"/>
      <c r="J59" s="165"/>
      <c r="K59" s="165"/>
      <c r="L59" s="165"/>
      <c r="M59" s="165"/>
      <c r="N59" s="16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3.2" x14ac:dyDescent="0.25">
      <c r="A60" s="165">
        <v>11</v>
      </c>
      <c r="B60" s="166" t="s">
        <v>229</v>
      </c>
      <c r="C60" s="167"/>
      <c r="D60" s="167" t="s">
        <v>98</v>
      </c>
      <c r="E60" s="165" t="s">
        <v>32</v>
      </c>
      <c r="F60" s="165"/>
      <c r="G60" s="165"/>
      <c r="H60" s="165"/>
      <c r="I60" s="165"/>
      <c r="J60" s="165"/>
      <c r="K60" s="165"/>
      <c r="L60" s="165"/>
      <c r="M60" s="165"/>
      <c r="N60" s="16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3.2" x14ac:dyDescent="0.25">
      <c r="A61" s="165">
        <v>12</v>
      </c>
      <c r="B61" s="166" t="s">
        <v>234</v>
      </c>
      <c r="C61" s="166"/>
      <c r="D61" s="166" t="s">
        <v>98</v>
      </c>
      <c r="E61" s="165" t="s">
        <v>32</v>
      </c>
      <c r="F61" s="165"/>
      <c r="G61" s="165"/>
      <c r="H61" s="165"/>
      <c r="I61" s="165"/>
      <c r="J61" s="165"/>
      <c r="K61" s="165"/>
      <c r="L61" s="165"/>
      <c r="M61" s="165"/>
      <c r="N61" s="165"/>
      <c r="O61" s="27"/>
      <c r="P61" s="45"/>
      <c r="Q61" s="45"/>
      <c r="R61" s="45"/>
      <c r="S61" s="45"/>
      <c r="T61" s="45"/>
      <c r="U61" s="45"/>
      <c r="V61" s="45"/>
      <c r="W61" s="45"/>
    </row>
    <row r="62" spans="1:23" ht="13.2" x14ac:dyDescent="0.25">
      <c r="A62" s="165">
        <v>13</v>
      </c>
      <c r="B62" s="166" t="s">
        <v>237</v>
      </c>
      <c r="C62" s="166"/>
      <c r="D62" s="166" t="s">
        <v>98</v>
      </c>
      <c r="E62" s="165" t="s">
        <v>32</v>
      </c>
      <c r="F62" s="165"/>
      <c r="G62" s="165"/>
      <c r="H62" s="165"/>
      <c r="I62" s="165"/>
      <c r="J62" s="165"/>
      <c r="K62" s="165"/>
      <c r="L62" s="165"/>
      <c r="M62" s="165"/>
      <c r="N62" s="165"/>
      <c r="O62" s="27"/>
      <c r="P62" s="45"/>
      <c r="Q62" s="45"/>
      <c r="R62" s="45"/>
      <c r="S62" s="45"/>
      <c r="T62" s="45"/>
      <c r="U62" s="45"/>
      <c r="V62" s="45"/>
      <c r="W62" s="45"/>
    </row>
    <row r="63" spans="1:23" ht="13.2" x14ac:dyDescent="0.25">
      <c r="A63" s="165" t="s">
        <v>243</v>
      </c>
      <c r="B63" s="166" t="s">
        <v>244</v>
      </c>
      <c r="C63" s="166"/>
      <c r="D63" s="166" t="s">
        <v>98</v>
      </c>
      <c r="E63" s="165" t="s">
        <v>32</v>
      </c>
      <c r="F63" s="165"/>
      <c r="G63" s="169"/>
      <c r="H63" s="169"/>
      <c r="I63" s="165"/>
      <c r="J63" s="169"/>
      <c r="K63" s="169"/>
      <c r="L63" s="169"/>
      <c r="M63" s="169"/>
      <c r="N63" s="169"/>
      <c r="O63" s="31"/>
      <c r="P63" s="31"/>
      <c r="Q63" s="45"/>
      <c r="R63" s="27"/>
      <c r="S63" s="27"/>
      <c r="T63" s="27"/>
      <c r="U63" s="27"/>
      <c r="V63" s="27"/>
      <c r="W63" s="31"/>
    </row>
    <row r="64" spans="1:23" ht="13.2" x14ac:dyDescent="0.25">
      <c r="A64" s="165">
        <v>14</v>
      </c>
      <c r="B64" s="166" t="s">
        <v>251</v>
      </c>
      <c r="C64" s="166"/>
      <c r="D64" s="166" t="s">
        <v>41</v>
      </c>
      <c r="E64" s="165" t="s">
        <v>32</v>
      </c>
      <c r="F64" s="165"/>
      <c r="G64" s="169"/>
      <c r="H64" s="169"/>
      <c r="I64" s="165"/>
      <c r="J64" s="165"/>
      <c r="K64" s="165"/>
      <c r="L64" s="165"/>
      <c r="M64" s="165"/>
      <c r="N64" s="169"/>
      <c r="O64" s="31"/>
      <c r="P64" s="31"/>
      <c r="Q64" s="27"/>
      <c r="R64" s="45"/>
      <c r="S64" s="27"/>
      <c r="T64" s="45"/>
      <c r="U64" s="27"/>
      <c r="V64" s="45"/>
      <c r="W64" s="31"/>
    </row>
    <row r="65" spans="1:23" ht="13.2" x14ac:dyDescent="0.25">
      <c r="A65" s="165">
        <v>15</v>
      </c>
      <c r="B65" s="166" t="s">
        <v>258</v>
      </c>
      <c r="C65" s="166"/>
      <c r="D65" s="166" t="s">
        <v>41</v>
      </c>
      <c r="E65" s="165" t="s">
        <v>32</v>
      </c>
      <c r="F65" s="165"/>
      <c r="G65" s="165"/>
      <c r="H65" s="165"/>
      <c r="I65" s="165"/>
      <c r="J65" s="165"/>
      <c r="K65" s="165"/>
      <c r="L65" s="165"/>
      <c r="M65" s="165"/>
      <c r="N65" s="16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3.2" x14ac:dyDescent="0.25">
      <c r="A66" s="165">
        <v>16</v>
      </c>
      <c r="B66" s="166" t="s">
        <v>261</v>
      </c>
      <c r="C66" s="166"/>
      <c r="D66" s="166" t="s">
        <v>41</v>
      </c>
      <c r="E66" s="165" t="s">
        <v>32</v>
      </c>
      <c r="F66" s="165"/>
      <c r="G66" s="165"/>
      <c r="H66" s="165"/>
      <c r="I66" s="165"/>
      <c r="J66" s="165"/>
      <c r="K66" s="165"/>
      <c r="L66" s="165"/>
      <c r="M66" s="165"/>
      <c r="N66" s="16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3.2" x14ac:dyDescent="0.25">
      <c r="A67" s="165">
        <v>17</v>
      </c>
      <c r="B67" s="166" t="s">
        <v>265</v>
      </c>
      <c r="C67" s="166"/>
      <c r="D67" s="166" t="s">
        <v>41</v>
      </c>
      <c r="E67" s="165" t="s">
        <v>32</v>
      </c>
      <c r="F67" s="165"/>
      <c r="G67" s="165"/>
      <c r="H67" s="165"/>
      <c r="I67" s="165"/>
      <c r="J67" s="165"/>
      <c r="K67" s="165"/>
      <c r="L67" s="165"/>
      <c r="M67" s="165"/>
      <c r="N67" s="16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3.2" x14ac:dyDescent="0.25">
      <c r="A68" s="165">
        <v>18</v>
      </c>
      <c r="B68" s="166" t="s">
        <v>268</v>
      </c>
      <c r="C68" s="166"/>
      <c r="D68" s="166" t="s">
        <v>41</v>
      </c>
      <c r="E68" s="165" t="s">
        <v>32</v>
      </c>
      <c r="F68" s="165"/>
      <c r="G68" s="165"/>
      <c r="H68" s="165"/>
      <c r="I68" s="165"/>
      <c r="J68" s="165"/>
      <c r="K68" s="165"/>
      <c r="L68" s="169"/>
      <c r="M68" s="165"/>
      <c r="N68" s="16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3.2" x14ac:dyDescent="0.25">
      <c r="A69" s="165">
        <v>19</v>
      </c>
      <c r="B69" s="166" t="s">
        <v>274</v>
      </c>
      <c r="C69" s="166"/>
      <c r="D69" s="166" t="s">
        <v>75</v>
      </c>
      <c r="E69" s="165" t="s">
        <v>32</v>
      </c>
      <c r="F69" s="165"/>
      <c r="G69" s="165"/>
      <c r="H69" s="165"/>
      <c r="I69" s="165"/>
      <c r="J69" s="165"/>
      <c r="K69" s="165"/>
      <c r="L69" s="169"/>
      <c r="M69" s="165"/>
      <c r="N69" s="16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3.2" x14ac:dyDescent="0.25">
      <c r="A70" s="165">
        <v>20</v>
      </c>
      <c r="B70" s="166" t="s">
        <v>283</v>
      </c>
      <c r="C70" s="166"/>
      <c r="D70" s="166" t="s">
        <v>75</v>
      </c>
      <c r="E70" s="165" t="s">
        <v>32</v>
      </c>
      <c r="F70" s="170"/>
      <c r="G70" s="168"/>
      <c r="H70" s="168"/>
      <c r="I70" s="168"/>
      <c r="J70" s="168"/>
      <c r="K70" s="168"/>
      <c r="L70" s="168"/>
      <c r="M70" s="168"/>
      <c r="N70" s="168"/>
      <c r="O70" s="45"/>
      <c r="P70" s="45"/>
      <c r="Q70" s="41"/>
      <c r="R70" s="45"/>
      <c r="S70" s="45"/>
      <c r="T70" s="45"/>
      <c r="U70" s="41"/>
      <c r="V70" s="45"/>
      <c r="W70" s="45"/>
    </row>
    <row r="71" spans="1:23" ht="13.2" x14ac:dyDescent="0.25">
      <c r="A71" s="165">
        <v>21</v>
      </c>
      <c r="B71" s="166" t="s">
        <v>288</v>
      </c>
      <c r="C71" s="166"/>
      <c r="D71" s="166" t="s">
        <v>75</v>
      </c>
      <c r="E71" s="165" t="s">
        <v>32</v>
      </c>
      <c r="F71" s="165"/>
      <c r="G71" s="165"/>
      <c r="H71" s="165"/>
      <c r="I71" s="165"/>
      <c r="J71" s="165"/>
      <c r="K71" s="165"/>
      <c r="L71" s="169"/>
      <c r="M71" s="165"/>
      <c r="N71" s="165"/>
      <c r="O71" s="45"/>
      <c r="P71" s="45"/>
      <c r="Q71" s="45"/>
      <c r="R71" s="53"/>
      <c r="S71" s="45"/>
      <c r="T71" s="45"/>
      <c r="U71" s="45"/>
      <c r="V71" s="45"/>
      <c r="W71" s="45"/>
    </row>
    <row r="72" spans="1:23" ht="13.2" x14ac:dyDescent="0.25">
      <c r="A72" s="165">
        <v>22</v>
      </c>
      <c r="B72" s="166" t="s">
        <v>294</v>
      </c>
      <c r="C72" s="166"/>
      <c r="D72" s="166" t="s">
        <v>42</v>
      </c>
      <c r="E72" s="165" t="s">
        <v>32</v>
      </c>
      <c r="F72" s="165"/>
      <c r="G72" s="165"/>
      <c r="H72" s="165"/>
      <c r="I72" s="165"/>
      <c r="J72" s="165"/>
      <c r="K72" s="165"/>
      <c r="L72" s="169"/>
      <c r="M72" s="165"/>
      <c r="N72" s="165"/>
      <c r="O72" s="45"/>
      <c r="P72" s="45"/>
      <c r="Q72" s="45"/>
      <c r="R72" s="53"/>
      <c r="S72" s="45"/>
      <c r="T72" s="45"/>
      <c r="U72" s="45"/>
      <c r="V72" s="45"/>
      <c r="W72" s="45"/>
    </row>
    <row r="73" spans="1:23" ht="13.2" x14ac:dyDescent="0.25">
      <c r="A73" s="165">
        <v>23</v>
      </c>
      <c r="B73" s="166" t="s">
        <v>308</v>
      </c>
      <c r="C73" s="166"/>
      <c r="D73" s="166" t="s">
        <v>42</v>
      </c>
      <c r="E73" s="165" t="s">
        <v>32</v>
      </c>
      <c r="F73" s="165"/>
      <c r="G73" s="165"/>
      <c r="H73" s="165"/>
      <c r="I73" s="165"/>
      <c r="J73" s="165"/>
      <c r="K73" s="165"/>
      <c r="L73" s="169"/>
      <c r="M73" s="165"/>
      <c r="N73" s="16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3.2" x14ac:dyDescent="0.25">
      <c r="A74" s="165">
        <v>24</v>
      </c>
      <c r="B74" s="166" t="s">
        <v>322</v>
      </c>
      <c r="C74" s="166"/>
      <c r="D74" s="166" t="s">
        <v>42</v>
      </c>
      <c r="E74" s="165" t="s">
        <v>32</v>
      </c>
      <c r="F74" s="165"/>
      <c r="G74" s="165"/>
      <c r="H74" s="165"/>
      <c r="I74" s="165"/>
      <c r="J74" s="165"/>
      <c r="K74" s="165"/>
      <c r="L74" s="169"/>
      <c r="M74" s="165"/>
      <c r="N74" s="16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3.2" x14ac:dyDescent="0.25">
      <c r="A75" s="165" t="s">
        <v>327</v>
      </c>
      <c r="B75" s="166" t="s">
        <v>329</v>
      </c>
      <c r="C75" s="166"/>
      <c r="D75" s="166" t="s">
        <v>42</v>
      </c>
      <c r="E75" s="165" t="s">
        <v>32</v>
      </c>
      <c r="F75" s="165"/>
      <c r="G75" s="168"/>
      <c r="H75" s="168"/>
      <c r="I75" s="168"/>
      <c r="J75" s="168"/>
      <c r="K75" s="168"/>
      <c r="L75" s="168"/>
      <c r="M75" s="168"/>
      <c r="N75" s="168"/>
      <c r="O75" s="45"/>
      <c r="P75" s="45"/>
      <c r="Q75" s="45"/>
      <c r="R75" s="27"/>
      <c r="S75" s="27"/>
      <c r="T75" s="27"/>
      <c r="U75" s="45"/>
      <c r="V75" s="45"/>
      <c r="W75" s="45"/>
    </row>
    <row r="76" spans="1:23" ht="13.2" x14ac:dyDescent="0.25">
      <c r="A76" s="168">
        <v>25</v>
      </c>
      <c r="B76" s="166" t="s">
        <v>335</v>
      </c>
      <c r="C76" s="166"/>
      <c r="D76" s="166" t="s">
        <v>42</v>
      </c>
      <c r="E76" s="165" t="s">
        <v>32</v>
      </c>
      <c r="F76" s="165"/>
      <c r="G76" s="165"/>
      <c r="H76" s="165"/>
      <c r="I76" s="168"/>
      <c r="J76" s="168"/>
      <c r="K76" s="168"/>
      <c r="L76" s="169"/>
      <c r="M76" s="165"/>
      <c r="N76" s="165"/>
      <c r="O76" s="27"/>
      <c r="P76" s="45"/>
      <c r="Q76" s="45"/>
      <c r="R76" s="45"/>
      <c r="S76" s="45"/>
      <c r="T76" s="45"/>
      <c r="U76" s="45"/>
      <c r="V76" s="45"/>
      <c r="W76" s="45"/>
    </row>
    <row r="77" spans="1:23" ht="13.2" x14ac:dyDescent="0.25">
      <c r="A77" s="165">
        <v>26</v>
      </c>
      <c r="B77" s="166" t="s">
        <v>342</v>
      </c>
      <c r="C77" s="166"/>
      <c r="D77" s="166" t="s">
        <v>74</v>
      </c>
      <c r="E77" s="165" t="s">
        <v>32</v>
      </c>
      <c r="F77" s="165"/>
      <c r="G77" s="165"/>
      <c r="H77" s="165"/>
      <c r="I77" s="165"/>
      <c r="J77" s="165"/>
      <c r="K77" s="165"/>
      <c r="L77" s="169"/>
      <c r="M77" s="165"/>
      <c r="N77" s="165"/>
      <c r="O77" s="27"/>
      <c r="P77" s="45"/>
      <c r="Q77" s="45"/>
      <c r="R77" s="45"/>
      <c r="S77" s="45"/>
      <c r="T77" s="45"/>
      <c r="U77" s="45"/>
      <c r="V77" s="45"/>
      <c r="W77" s="45"/>
    </row>
    <row r="78" spans="1:23" ht="13.2" x14ac:dyDescent="0.25">
      <c r="A78" s="165">
        <v>27</v>
      </c>
      <c r="B78" s="166" t="s">
        <v>350</v>
      </c>
      <c r="C78" s="166"/>
      <c r="D78" s="166" t="s">
        <v>74</v>
      </c>
      <c r="E78" s="165" t="s">
        <v>32</v>
      </c>
      <c r="F78" s="165"/>
      <c r="G78" s="165"/>
      <c r="H78" s="165"/>
      <c r="I78" s="165"/>
      <c r="J78" s="165"/>
      <c r="K78" s="165"/>
      <c r="L78" s="165"/>
      <c r="M78" s="165"/>
      <c r="N78" s="16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3.2" x14ac:dyDescent="0.25">
      <c r="A79" s="165">
        <v>28</v>
      </c>
      <c r="B79" s="166" t="s">
        <v>356</v>
      </c>
      <c r="C79" s="166"/>
      <c r="D79" s="166" t="s">
        <v>112</v>
      </c>
      <c r="E79" s="165" t="s">
        <v>32</v>
      </c>
      <c r="F79" s="165"/>
      <c r="G79" s="165"/>
      <c r="H79" s="165"/>
      <c r="I79" s="165"/>
      <c r="J79" s="165"/>
      <c r="K79" s="165"/>
      <c r="L79" s="169"/>
      <c r="M79" s="165"/>
      <c r="N79" s="165"/>
      <c r="O79" s="45"/>
      <c r="P79" s="45"/>
      <c r="Q79" s="45"/>
      <c r="R79" s="27"/>
      <c r="S79" s="27"/>
      <c r="T79" s="27"/>
      <c r="U79" s="27"/>
      <c r="V79" s="45"/>
      <c r="W79" s="45"/>
    </row>
    <row r="80" spans="1:23" ht="13.2" x14ac:dyDescent="0.25">
      <c r="A80" s="165">
        <v>29</v>
      </c>
      <c r="B80" s="166" t="s">
        <v>363</v>
      </c>
      <c r="C80" s="166"/>
      <c r="D80" s="166" t="s">
        <v>77</v>
      </c>
      <c r="E80" s="165" t="s">
        <v>32</v>
      </c>
      <c r="F80" s="165"/>
      <c r="G80" s="165"/>
      <c r="H80" s="165"/>
      <c r="I80" s="165"/>
      <c r="J80" s="165"/>
      <c r="K80" s="165"/>
      <c r="L80" s="165"/>
      <c r="M80" s="165"/>
      <c r="N80" s="165"/>
      <c r="O80" s="45"/>
      <c r="P80" s="45"/>
      <c r="Q80" s="45"/>
      <c r="R80" s="27"/>
      <c r="S80" s="27"/>
      <c r="T80" s="27"/>
      <c r="U80" s="27"/>
      <c r="V80" s="45"/>
      <c r="W80" s="45"/>
    </row>
    <row r="81" spans="1:23" ht="13.2" x14ac:dyDescent="0.25">
      <c r="A81" s="165">
        <v>30</v>
      </c>
      <c r="B81" s="166" t="s">
        <v>370</v>
      </c>
      <c r="C81" s="166"/>
      <c r="D81" s="166" t="s">
        <v>77</v>
      </c>
      <c r="E81" s="165" t="s">
        <v>32</v>
      </c>
      <c r="F81" s="165"/>
      <c r="G81" s="165"/>
      <c r="H81" s="165"/>
      <c r="I81" s="165"/>
      <c r="J81" s="165"/>
      <c r="K81" s="165"/>
      <c r="L81" s="165"/>
      <c r="M81" s="165"/>
      <c r="N81" s="165"/>
      <c r="O81" s="45"/>
      <c r="P81" s="45"/>
      <c r="Q81" s="45"/>
      <c r="R81" s="27"/>
      <c r="S81" s="27"/>
      <c r="T81" s="27"/>
      <c r="U81" s="45"/>
      <c r="V81" s="45"/>
      <c r="W81" s="45"/>
    </row>
    <row r="82" spans="1:23" ht="13.2" x14ac:dyDescent="0.25">
      <c r="A82" s="165">
        <v>31</v>
      </c>
      <c r="B82" s="166" t="s">
        <v>375</v>
      </c>
      <c r="C82" s="166"/>
      <c r="D82" s="166" t="s">
        <v>77</v>
      </c>
      <c r="E82" s="165" t="s">
        <v>32</v>
      </c>
      <c r="F82" s="165"/>
      <c r="G82" s="165"/>
      <c r="H82" s="165"/>
      <c r="I82" s="165"/>
      <c r="J82" s="165"/>
      <c r="K82" s="165"/>
      <c r="L82" s="169"/>
      <c r="M82" s="165"/>
      <c r="N82" s="165"/>
      <c r="O82" s="45"/>
      <c r="P82" s="45"/>
      <c r="Q82" s="27"/>
      <c r="R82" s="27"/>
      <c r="S82" s="27"/>
      <c r="T82" s="27"/>
      <c r="U82" s="27"/>
      <c r="V82" s="45"/>
      <c r="W82" s="45"/>
    </row>
    <row r="83" spans="1:23" ht="13.2" x14ac:dyDescent="0.25">
      <c r="A83" s="165">
        <v>32</v>
      </c>
      <c r="B83" s="166" t="s">
        <v>382</v>
      </c>
      <c r="C83" s="166"/>
      <c r="D83" s="166" t="s">
        <v>77</v>
      </c>
      <c r="E83" s="165" t="s">
        <v>32</v>
      </c>
      <c r="F83" s="165"/>
      <c r="G83" s="165"/>
      <c r="H83" s="165"/>
      <c r="I83" s="165"/>
      <c r="J83" s="165"/>
      <c r="K83" s="165"/>
      <c r="L83" s="165"/>
      <c r="M83" s="165"/>
      <c r="N83" s="165"/>
      <c r="O83" s="45"/>
      <c r="P83" s="45"/>
      <c r="Q83" s="27"/>
      <c r="R83" s="27"/>
      <c r="S83" s="27"/>
      <c r="T83" s="27"/>
      <c r="U83" s="27"/>
      <c r="V83" s="45"/>
      <c r="W83" s="45"/>
    </row>
    <row r="84" spans="1:23" ht="13.2" x14ac:dyDescent="0.25">
      <c r="A84" s="165">
        <v>33</v>
      </c>
      <c r="B84" s="166" t="s">
        <v>387</v>
      </c>
      <c r="C84" s="166"/>
      <c r="D84" s="166" t="s">
        <v>77</v>
      </c>
      <c r="E84" s="165" t="s">
        <v>32</v>
      </c>
      <c r="F84" s="165"/>
      <c r="G84" s="165"/>
      <c r="H84" s="165"/>
      <c r="I84" s="165"/>
      <c r="J84" s="165"/>
      <c r="K84" s="165"/>
      <c r="L84" s="165"/>
      <c r="M84" s="165"/>
      <c r="N84" s="165"/>
      <c r="O84" s="45"/>
      <c r="P84" s="45"/>
      <c r="Q84" s="45"/>
      <c r="R84" s="27"/>
      <c r="S84" s="27"/>
      <c r="T84" s="27"/>
      <c r="U84" s="27"/>
      <c r="V84" s="45"/>
      <c r="W84" s="45"/>
    </row>
    <row r="85" spans="1:23" ht="13.2" x14ac:dyDescent="0.25">
      <c r="A85" s="165">
        <v>34</v>
      </c>
      <c r="B85" s="166" t="s">
        <v>396</v>
      </c>
      <c r="C85" s="166"/>
      <c r="D85" s="166" t="s">
        <v>77</v>
      </c>
      <c r="E85" s="165" t="s">
        <v>32</v>
      </c>
      <c r="F85" s="165"/>
      <c r="G85" s="165"/>
      <c r="H85" s="165"/>
      <c r="I85" s="165"/>
      <c r="J85" s="165"/>
      <c r="K85" s="165"/>
      <c r="L85" s="165"/>
      <c r="M85" s="165"/>
      <c r="N85" s="165"/>
      <c r="O85" s="45"/>
      <c r="P85" s="45"/>
      <c r="Q85" s="45"/>
      <c r="R85" s="27"/>
      <c r="S85" s="27"/>
      <c r="T85" s="27"/>
      <c r="U85" s="27"/>
      <c r="V85" s="27"/>
      <c r="W85" s="45"/>
    </row>
    <row r="86" spans="1:23" ht="13.2" x14ac:dyDescent="0.25">
      <c r="A86" s="165">
        <v>35</v>
      </c>
      <c r="B86" s="166" t="s">
        <v>403</v>
      </c>
      <c r="C86" s="166"/>
      <c r="D86" s="166" t="s">
        <v>77</v>
      </c>
      <c r="E86" s="165" t="s">
        <v>32</v>
      </c>
      <c r="F86" s="165"/>
      <c r="G86" s="168"/>
      <c r="H86" s="168"/>
      <c r="I86" s="165"/>
      <c r="J86" s="165"/>
      <c r="K86" s="165"/>
      <c r="L86" s="165"/>
      <c r="M86" s="165"/>
      <c r="N86" s="168"/>
      <c r="O86" s="45"/>
      <c r="P86" s="45"/>
      <c r="Q86" s="27"/>
      <c r="R86" s="27"/>
      <c r="S86" s="27"/>
      <c r="T86" s="27"/>
      <c r="U86" s="27"/>
      <c r="V86" s="45"/>
      <c r="W86" s="45"/>
    </row>
    <row r="87" spans="1:23" ht="13.2" x14ac:dyDescent="0.25">
      <c r="A87" s="168">
        <v>36</v>
      </c>
      <c r="B87" s="166" t="s">
        <v>409</v>
      </c>
      <c r="C87" s="166"/>
      <c r="D87" s="166" t="s">
        <v>77</v>
      </c>
      <c r="E87" s="165" t="s">
        <v>32</v>
      </c>
      <c r="F87" s="165"/>
      <c r="G87" s="165"/>
      <c r="H87" s="168"/>
      <c r="I87" s="168"/>
      <c r="J87" s="168"/>
      <c r="K87" s="168"/>
      <c r="L87" s="168"/>
      <c r="M87" s="165"/>
      <c r="N87" s="165"/>
      <c r="O87" s="27"/>
      <c r="P87" s="45"/>
      <c r="Q87" s="45"/>
      <c r="R87" s="45"/>
      <c r="S87" s="45"/>
      <c r="T87" s="45"/>
      <c r="U87" s="45"/>
      <c r="V87" s="45"/>
      <c r="W87" s="45"/>
    </row>
    <row r="88" spans="1:23" ht="13.2" x14ac:dyDescent="0.25">
      <c r="A88" s="165">
        <v>37</v>
      </c>
      <c r="B88" s="166" t="s">
        <v>417</v>
      </c>
      <c r="C88" s="166"/>
      <c r="D88" s="166" t="s">
        <v>116</v>
      </c>
      <c r="E88" s="165" t="s">
        <v>32</v>
      </c>
      <c r="F88" s="165"/>
      <c r="G88" s="165"/>
      <c r="H88" s="165"/>
      <c r="I88" s="165"/>
      <c r="J88" s="165"/>
      <c r="K88" s="165"/>
      <c r="L88" s="165"/>
      <c r="M88" s="165"/>
      <c r="N88" s="16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3.2" x14ac:dyDescent="0.25">
      <c r="A89" s="165">
        <v>38</v>
      </c>
      <c r="B89" s="166" t="s">
        <v>424</v>
      </c>
      <c r="C89" s="166"/>
      <c r="D89" s="166" t="s">
        <v>116</v>
      </c>
      <c r="E89" s="165" t="s">
        <v>32</v>
      </c>
      <c r="F89" s="165"/>
      <c r="G89" s="165"/>
      <c r="H89" s="165"/>
      <c r="I89" s="165"/>
      <c r="J89" s="165"/>
      <c r="K89" s="165"/>
      <c r="L89" s="165"/>
      <c r="M89" s="165"/>
      <c r="N89" s="165"/>
      <c r="O89" s="27"/>
      <c r="P89" s="45"/>
      <c r="Q89" s="45"/>
      <c r="R89" s="45"/>
      <c r="S89" s="45"/>
      <c r="T89" s="45"/>
      <c r="U89" s="45"/>
      <c r="V89" s="45"/>
      <c r="W89" s="45"/>
    </row>
    <row r="90" spans="1:23" ht="13.2" x14ac:dyDescent="0.25">
      <c r="A90" s="165">
        <v>39</v>
      </c>
      <c r="B90" s="166" t="s">
        <v>431</v>
      </c>
      <c r="C90" s="166"/>
      <c r="D90" s="166" t="s">
        <v>116</v>
      </c>
      <c r="E90" s="165" t="s">
        <v>32</v>
      </c>
      <c r="F90" s="165"/>
      <c r="G90" s="165"/>
      <c r="H90" s="165"/>
      <c r="I90" s="165"/>
      <c r="J90" s="165"/>
      <c r="K90" s="165"/>
      <c r="L90" s="165"/>
      <c r="M90" s="165"/>
      <c r="N90" s="16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3.2" x14ac:dyDescent="0.25">
      <c r="A91" s="165">
        <v>40</v>
      </c>
      <c r="B91" s="166" t="s">
        <v>441</v>
      </c>
      <c r="C91" s="166"/>
      <c r="D91" s="166" t="s">
        <v>88</v>
      </c>
      <c r="E91" s="165" t="s">
        <v>32</v>
      </c>
      <c r="F91" s="165"/>
      <c r="G91" s="165"/>
      <c r="H91" s="165"/>
      <c r="I91" s="165"/>
      <c r="J91" s="165"/>
      <c r="K91" s="165"/>
      <c r="L91" s="165"/>
      <c r="M91" s="165"/>
      <c r="N91" s="16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3.2" x14ac:dyDescent="0.25">
      <c r="A92" s="165">
        <v>41</v>
      </c>
      <c r="B92" s="166" t="s">
        <v>448</v>
      </c>
      <c r="C92" s="166"/>
      <c r="D92" s="166" t="s">
        <v>88</v>
      </c>
      <c r="E92" s="165" t="s">
        <v>32</v>
      </c>
      <c r="F92" s="165"/>
      <c r="G92" s="165"/>
      <c r="H92" s="165"/>
      <c r="I92" s="165"/>
      <c r="J92" s="165"/>
      <c r="K92" s="165"/>
      <c r="L92" s="165"/>
      <c r="M92" s="165"/>
      <c r="N92" s="165"/>
      <c r="O92" s="27"/>
      <c r="P92" s="45"/>
      <c r="Q92" s="45"/>
      <c r="R92" s="45"/>
      <c r="S92" s="45"/>
      <c r="T92" s="45"/>
      <c r="U92" s="45"/>
      <c r="V92" s="45"/>
      <c r="W92" s="45"/>
    </row>
    <row r="93" spans="1:23" ht="13.2" x14ac:dyDescent="0.25">
      <c r="A93" s="165">
        <v>42</v>
      </c>
      <c r="B93" s="166" t="s">
        <v>453</v>
      </c>
      <c r="C93" s="166"/>
      <c r="D93" s="166" t="s">
        <v>66</v>
      </c>
      <c r="E93" s="165" t="s">
        <v>32</v>
      </c>
      <c r="F93" s="165"/>
      <c r="G93" s="165"/>
      <c r="H93" s="165"/>
      <c r="I93" s="165"/>
      <c r="J93" s="165"/>
      <c r="K93" s="165"/>
      <c r="L93" s="165"/>
      <c r="M93" s="165"/>
      <c r="N93" s="165"/>
      <c r="O93" s="27"/>
      <c r="P93" s="45"/>
      <c r="Q93" s="45"/>
      <c r="R93" s="45"/>
      <c r="S93" s="45"/>
      <c r="T93" s="45"/>
      <c r="U93" s="45"/>
      <c r="V93" s="45"/>
      <c r="W93" s="45"/>
    </row>
    <row r="94" spans="1:23" ht="13.2" x14ac:dyDescent="0.25">
      <c r="A94" s="165">
        <v>43</v>
      </c>
      <c r="B94" s="166" t="s">
        <v>458</v>
      </c>
      <c r="C94" s="166"/>
      <c r="D94" s="166" t="s">
        <v>66</v>
      </c>
      <c r="E94" s="165" t="s">
        <v>32</v>
      </c>
      <c r="F94" s="165"/>
      <c r="G94" s="165"/>
      <c r="H94" s="165"/>
      <c r="I94" s="165"/>
      <c r="J94" s="165"/>
      <c r="K94" s="165"/>
      <c r="L94" s="165"/>
      <c r="M94" s="165"/>
      <c r="N94" s="165"/>
      <c r="O94" s="27"/>
      <c r="P94" s="45"/>
      <c r="Q94" s="45"/>
      <c r="R94" s="45"/>
      <c r="S94" s="45"/>
      <c r="T94" s="45"/>
      <c r="U94" s="45"/>
      <c r="V94" s="45"/>
      <c r="W94" s="45"/>
    </row>
    <row r="95" spans="1:23" ht="13.2" x14ac:dyDescent="0.25">
      <c r="A95" s="165">
        <v>44</v>
      </c>
      <c r="B95" s="166" t="s">
        <v>465</v>
      </c>
      <c r="C95" s="166"/>
      <c r="D95" s="166" t="s">
        <v>66</v>
      </c>
      <c r="E95" s="165" t="s">
        <v>32</v>
      </c>
      <c r="F95" s="165"/>
      <c r="G95" s="163"/>
      <c r="H95" s="163"/>
      <c r="I95" s="163"/>
      <c r="J95" s="163"/>
      <c r="K95" s="163"/>
      <c r="L95" s="163"/>
      <c r="M95" s="163"/>
      <c r="N95" s="163"/>
      <c r="O95" s="4"/>
      <c r="P95" s="4"/>
      <c r="Q95" s="4"/>
      <c r="R95" s="4"/>
      <c r="S95" s="4"/>
      <c r="T95" s="4"/>
      <c r="U95" s="4"/>
      <c r="V95" s="4"/>
      <c r="W95" s="4"/>
    </row>
    <row r="96" spans="1:23" ht="13.2" x14ac:dyDescent="0.25">
      <c r="A96" s="171"/>
      <c r="B96" s="174"/>
      <c r="C96" s="174"/>
      <c r="D96" s="174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4"/>
      <c r="P96" s="4"/>
      <c r="Q96" s="4"/>
      <c r="R96" s="4"/>
      <c r="S96" s="4"/>
      <c r="T96" s="4"/>
      <c r="U96" s="4"/>
      <c r="V96" s="4"/>
      <c r="W96" s="4"/>
    </row>
    <row r="97" spans="1:23" ht="13.2" x14ac:dyDescent="0.25">
      <c r="A97" s="163" t="s">
        <v>0</v>
      </c>
      <c r="B97" s="164" t="s">
        <v>2</v>
      </c>
      <c r="C97" s="164" t="s">
        <v>3</v>
      </c>
      <c r="D97" s="164" t="s">
        <v>4</v>
      </c>
      <c r="E97" s="163" t="s">
        <v>5</v>
      </c>
      <c r="F97" s="169" t="s">
        <v>54</v>
      </c>
      <c r="G97" s="169" t="s">
        <v>19</v>
      </c>
      <c r="H97" s="169" t="s">
        <v>20</v>
      </c>
      <c r="I97" s="169" t="s">
        <v>21</v>
      </c>
      <c r="J97" s="169" t="s">
        <v>22</v>
      </c>
      <c r="K97" s="169" t="s">
        <v>23</v>
      </c>
      <c r="L97" s="169" t="s">
        <v>24</v>
      </c>
      <c r="M97" s="169" t="s">
        <v>25</v>
      </c>
      <c r="N97" s="169" t="s">
        <v>26</v>
      </c>
      <c r="O97" s="77"/>
      <c r="P97" s="77"/>
      <c r="Q97" s="77"/>
      <c r="R97" s="77"/>
      <c r="S97" s="77"/>
      <c r="T97" s="77"/>
      <c r="U97" s="77"/>
      <c r="V97" s="77"/>
      <c r="W97" s="77"/>
    </row>
    <row r="98" spans="1:23" ht="13.2" x14ac:dyDescent="0.25">
      <c r="A98" s="165">
        <v>45</v>
      </c>
      <c r="B98" s="166" t="s">
        <v>556</v>
      </c>
      <c r="C98" s="166"/>
      <c r="D98" s="166" t="s">
        <v>55</v>
      </c>
      <c r="E98" s="165" t="s">
        <v>40</v>
      </c>
      <c r="F98" s="165"/>
      <c r="G98" s="165"/>
      <c r="H98" s="165"/>
      <c r="I98" s="165"/>
      <c r="J98" s="165"/>
      <c r="K98" s="165"/>
      <c r="L98" s="165"/>
      <c r="M98" s="165"/>
      <c r="N98" s="165"/>
      <c r="O98" s="77"/>
      <c r="P98" s="77"/>
      <c r="Q98" s="77"/>
      <c r="R98" s="77"/>
      <c r="S98" s="77"/>
      <c r="T98" s="77"/>
      <c r="U98" s="77"/>
      <c r="V98" s="77"/>
      <c r="W98" s="77"/>
    </row>
    <row r="99" spans="1:23" ht="13.2" x14ac:dyDescent="0.25">
      <c r="A99" s="165">
        <v>46</v>
      </c>
      <c r="B99" s="166" t="s">
        <v>557</v>
      </c>
      <c r="C99" s="166"/>
      <c r="D99" s="166" t="s">
        <v>55</v>
      </c>
      <c r="E99" s="165" t="s">
        <v>40</v>
      </c>
      <c r="F99" s="165"/>
      <c r="G99" s="165"/>
      <c r="H99" s="165"/>
      <c r="I99" s="165"/>
      <c r="J99" s="165"/>
      <c r="K99" s="165"/>
      <c r="L99" s="165"/>
      <c r="M99" s="165"/>
      <c r="N99" s="165"/>
      <c r="O99" s="77"/>
      <c r="P99" s="77"/>
      <c r="Q99" s="77"/>
      <c r="R99" s="77"/>
      <c r="S99" s="77"/>
      <c r="T99" s="77"/>
      <c r="U99" s="77"/>
      <c r="V99" s="77"/>
      <c r="W99" s="77"/>
    </row>
    <row r="100" spans="1:23" ht="13.2" x14ac:dyDescent="0.25">
      <c r="A100" s="165">
        <v>47</v>
      </c>
      <c r="B100" s="166" t="s">
        <v>558</v>
      </c>
      <c r="C100" s="166"/>
      <c r="D100" s="166" t="s">
        <v>55</v>
      </c>
      <c r="E100" s="165" t="s">
        <v>40</v>
      </c>
      <c r="F100" s="165"/>
      <c r="G100" s="165"/>
      <c r="H100" s="165"/>
      <c r="I100" s="165"/>
      <c r="J100" s="165"/>
      <c r="K100" s="165"/>
      <c r="L100" s="165"/>
      <c r="M100" s="165"/>
      <c r="N100" s="165"/>
      <c r="O100" s="77"/>
      <c r="P100" s="77"/>
      <c r="Q100" s="77"/>
      <c r="R100" s="77"/>
      <c r="S100" s="77"/>
      <c r="T100" s="77"/>
      <c r="U100" s="77"/>
      <c r="V100" s="77"/>
      <c r="W100" s="77"/>
    </row>
    <row r="101" spans="1:23" ht="13.2" x14ac:dyDescent="0.25">
      <c r="A101" s="165">
        <v>48</v>
      </c>
      <c r="B101" s="166" t="s">
        <v>559</v>
      </c>
      <c r="C101" s="166"/>
      <c r="D101" s="166" t="s">
        <v>55</v>
      </c>
      <c r="E101" s="165" t="s">
        <v>40</v>
      </c>
      <c r="F101" s="165"/>
      <c r="G101" s="165"/>
      <c r="H101" s="165"/>
      <c r="I101" s="165"/>
      <c r="J101" s="165"/>
      <c r="K101" s="165"/>
      <c r="L101" s="165"/>
      <c r="M101" s="165"/>
      <c r="N101" s="165"/>
      <c r="O101" s="77"/>
      <c r="P101" s="77"/>
      <c r="Q101" s="77"/>
      <c r="R101" s="77"/>
      <c r="S101" s="77"/>
      <c r="T101" s="77"/>
      <c r="U101" s="77"/>
      <c r="V101" s="77"/>
      <c r="W101" s="77"/>
    </row>
    <row r="102" spans="1:23" ht="13.2" x14ac:dyDescent="0.25">
      <c r="A102" s="165">
        <v>49</v>
      </c>
      <c r="B102" s="166" t="s">
        <v>560</v>
      </c>
      <c r="C102" s="166"/>
      <c r="D102" s="166" t="s">
        <v>55</v>
      </c>
      <c r="E102" s="165" t="s">
        <v>40</v>
      </c>
      <c r="F102" s="165"/>
      <c r="G102" s="165"/>
      <c r="H102" s="165"/>
      <c r="I102" s="165"/>
      <c r="J102" s="165"/>
      <c r="K102" s="165"/>
      <c r="L102" s="165"/>
      <c r="M102" s="165"/>
      <c r="N102" s="165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3" ht="13.2" x14ac:dyDescent="0.25">
      <c r="A103" s="165">
        <v>50</v>
      </c>
      <c r="B103" s="166" t="s">
        <v>561</v>
      </c>
      <c r="C103" s="166"/>
      <c r="D103" s="166" t="s">
        <v>55</v>
      </c>
      <c r="E103" s="165" t="s">
        <v>40</v>
      </c>
      <c r="F103" s="165"/>
      <c r="G103" s="165"/>
      <c r="H103" s="165"/>
      <c r="I103" s="165"/>
      <c r="J103" s="165"/>
      <c r="K103" s="165"/>
      <c r="L103" s="165"/>
      <c r="M103" s="165"/>
      <c r="N103" s="165"/>
      <c r="O103" s="77"/>
      <c r="P103" s="77"/>
      <c r="Q103" s="77"/>
      <c r="R103" s="77"/>
      <c r="S103" s="77"/>
      <c r="T103" s="77"/>
      <c r="U103" s="77"/>
      <c r="V103" s="77"/>
      <c r="W103" s="77"/>
    </row>
    <row r="104" spans="1:23" ht="13.2" x14ac:dyDescent="0.25">
      <c r="A104" s="168">
        <v>51</v>
      </c>
      <c r="B104" s="166" t="s">
        <v>562</v>
      </c>
      <c r="C104" s="166"/>
      <c r="D104" s="166" t="s">
        <v>55</v>
      </c>
      <c r="E104" s="165" t="s">
        <v>40</v>
      </c>
      <c r="F104" s="165"/>
      <c r="G104" s="168"/>
      <c r="H104" s="168"/>
      <c r="I104" s="168"/>
      <c r="J104" s="168"/>
      <c r="K104" s="168"/>
      <c r="L104" s="168"/>
      <c r="M104" s="168"/>
      <c r="N104" s="168"/>
      <c r="O104" s="77"/>
      <c r="P104" s="77"/>
      <c r="Q104" s="77"/>
      <c r="R104" s="77"/>
      <c r="S104" s="77"/>
      <c r="T104" s="77"/>
      <c r="U104" s="77"/>
      <c r="V104" s="77"/>
      <c r="W104" s="77"/>
    </row>
    <row r="105" spans="1:23" ht="13.2" x14ac:dyDescent="0.25">
      <c r="A105" s="165">
        <v>52</v>
      </c>
      <c r="B105" s="166" t="s">
        <v>563</v>
      </c>
      <c r="C105" s="166"/>
      <c r="D105" s="166" t="s">
        <v>31</v>
      </c>
      <c r="E105" s="165" t="s">
        <v>40</v>
      </c>
      <c r="F105" s="165"/>
      <c r="G105" s="165"/>
      <c r="H105" s="165"/>
      <c r="I105" s="165"/>
      <c r="J105" s="165"/>
      <c r="K105" s="165"/>
      <c r="L105" s="165"/>
      <c r="M105" s="165"/>
      <c r="N105" s="165"/>
      <c r="O105" s="77"/>
      <c r="P105" s="77"/>
      <c r="Q105" s="77"/>
      <c r="R105" s="77"/>
      <c r="S105" s="77"/>
      <c r="T105" s="77"/>
      <c r="U105" s="77"/>
      <c r="V105" s="77"/>
      <c r="W105" s="77"/>
    </row>
    <row r="106" spans="1:23" ht="13.2" x14ac:dyDescent="0.25">
      <c r="A106" s="165">
        <v>53</v>
      </c>
      <c r="B106" s="166" t="s">
        <v>564</v>
      </c>
      <c r="C106" s="166"/>
      <c r="D106" s="166" t="s">
        <v>31</v>
      </c>
      <c r="E106" s="165" t="s">
        <v>40</v>
      </c>
      <c r="F106" s="165"/>
      <c r="G106" s="165"/>
      <c r="H106" s="165"/>
      <c r="I106" s="165"/>
      <c r="J106" s="165"/>
      <c r="K106" s="165"/>
      <c r="L106" s="165"/>
      <c r="M106" s="165"/>
      <c r="N106" s="165"/>
      <c r="O106" s="77"/>
      <c r="P106" s="77"/>
      <c r="Q106" s="77"/>
      <c r="R106" s="77"/>
      <c r="S106" s="77"/>
      <c r="T106" s="77"/>
      <c r="U106" s="77"/>
      <c r="V106" s="77"/>
      <c r="W106" s="77"/>
    </row>
    <row r="107" spans="1:23" ht="13.2" x14ac:dyDescent="0.25">
      <c r="A107" s="165">
        <v>54</v>
      </c>
      <c r="B107" s="166" t="s">
        <v>565</v>
      </c>
      <c r="C107" s="166"/>
      <c r="D107" s="166" t="s">
        <v>31</v>
      </c>
      <c r="E107" s="165" t="s">
        <v>40</v>
      </c>
      <c r="F107" s="165"/>
      <c r="G107" s="165"/>
      <c r="H107" s="165"/>
      <c r="I107" s="165"/>
      <c r="J107" s="165"/>
      <c r="K107" s="165"/>
      <c r="L107" s="165"/>
      <c r="M107" s="165"/>
      <c r="N107" s="165"/>
      <c r="O107" s="77"/>
      <c r="P107" s="77"/>
      <c r="Q107" s="77"/>
      <c r="R107" s="77"/>
      <c r="S107" s="77"/>
      <c r="T107" s="77"/>
      <c r="U107" s="77"/>
      <c r="V107" s="77"/>
      <c r="W107" s="77"/>
    </row>
    <row r="108" spans="1:23" ht="13.2" x14ac:dyDescent="0.25">
      <c r="A108" s="165">
        <v>55</v>
      </c>
      <c r="B108" s="166" t="s">
        <v>566</v>
      </c>
      <c r="C108" s="166"/>
      <c r="D108" s="166" t="s">
        <v>31</v>
      </c>
      <c r="E108" s="165" t="s">
        <v>40</v>
      </c>
      <c r="F108" s="165"/>
      <c r="G108" s="165"/>
      <c r="H108" s="165"/>
      <c r="I108" s="165"/>
      <c r="J108" s="165"/>
      <c r="K108" s="165"/>
      <c r="L108" s="165"/>
      <c r="M108" s="165"/>
      <c r="N108" s="165"/>
      <c r="O108" s="77"/>
      <c r="P108" s="77"/>
      <c r="Q108" s="77"/>
      <c r="R108" s="77"/>
      <c r="S108" s="77"/>
      <c r="T108" s="77"/>
      <c r="U108" s="77"/>
      <c r="V108" s="77"/>
      <c r="W108" s="77"/>
    </row>
    <row r="109" spans="1:23" ht="13.2" x14ac:dyDescent="0.25">
      <c r="A109" s="165">
        <v>56</v>
      </c>
      <c r="B109" s="166" t="s">
        <v>567</v>
      </c>
      <c r="C109" s="166"/>
      <c r="D109" s="166" t="s">
        <v>114</v>
      </c>
      <c r="E109" s="165" t="s">
        <v>40</v>
      </c>
      <c r="F109" s="165"/>
      <c r="G109" s="169"/>
      <c r="H109" s="169"/>
      <c r="I109" s="169"/>
      <c r="J109" s="169"/>
      <c r="K109" s="169"/>
      <c r="L109" s="169"/>
      <c r="M109" s="169"/>
      <c r="N109" s="169"/>
      <c r="O109" s="77"/>
      <c r="P109" s="77"/>
      <c r="Q109" s="77"/>
      <c r="R109" s="77"/>
      <c r="S109" s="77"/>
      <c r="T109" s="77"/>
      <c r="U109" s="77"/>
      <c r="V109" s="77"/>
      <c r="W109" s="77"/>
    </row>
    <row r="110" spans="1:23" ht="13.2" x14ac:dyDescent="0.25">
      <c r="A110" s="165">
        <v>57</v>
      </c>
      <c r="B110" s="166" t="s">
        <v>568</v>
      </c>
      <c r="C110" s="166"/>
      <c r="D110" s="166" t="s">
        <v>114</v>
      </c>
      <c r="E110" s="165" t="s">
        <v>40</v>
      </c>
      <c r="F110" s="165"/>
      <c r="G110" s="165"/>
      <c r="H110" s="165"/>
      <c r="I110" s="165"/>
      <c r="J110" s="165"/>
      <c r="K110" s="165"/>
      <c r="L110" s="165"/>
      <c r="M110" s="165"/>
      <c r="N110" s="165"/>
      <c r="O110" s="77"/>
      <c r="P110" s="77"/>
      <c r="Q110" s="77"/>
      <c r="R110" s="77"/>
      <c r="S110" s="77"/>
      <c r="T110" s="77"/>
      <c r="U110" s="77"/>
      <c r="V110" s="77"/>
      <c r="W110" s="77"/>
    </row>
    <row r="111" spans="1:23" ht="13.2" x14ac:dyDescent="0.25">
      <c r="A111" s="165">
        <v>58</v>
      </c>
      <c r="B111" s="166" t="s">
        <v>569</v>
      </c>
      <c r="C111" s="166"/>
      <c r="D111" s="166" t="s">
        <v>114</v>
      </c>
      <c r="E111" s="165" t="s">
        <v>40</v>
      </c>
      <c r="F111" s="165"/>
      <c r="G111" s="165"/>
      <c r="H111" s="165"/>
      <c r="I111" s="165"/>
      <c r="J111" s="165"/>
      <c r="K111" s="165"/>
      <c r="L111" s="165"/>
      <c r="M111" s="165"/>
      <c r="N111" s="165"/>
      <c r="O111" s="77"/>
      <c r="P111" s="77"/>
      <c r="Q111" s="77"/>
      <c r="R111" s="77"/>
      <c r="S111" s="77"/>
      <c r="T111" s="77"/>
      <c r="U111" s="77"/>
      <c r="V111" s="77"/>
      <c r="W111" s="77"/>
    </row>
    <row r="112" spans="1:23" ht="13.2" x14ac:dyDescent="0.25">
      <c r="A112" s="165">
        <v>59</v>
      </c>
      <c r="B112" s="166" t="s">
        <v>570</v>
      </c>
      <c r="C112" s="166"/>
      <c r="D112" s="166" t="s">
        <v>114</v>
      </c>
      <c r="E112" s="165" t="s">
        <v>40</v>
      </c>
      <c r="F112" s="165"/>
      <c r="G112" s="165"/>
      <c r="H112" s="165"/>
      <c r="I112" s="165"/>
      <c r="J112" s="165"/>
      <c r="K112" s="165"/>
      <c r="L112" s="165"/>
      <c r="M112" s="165"/>
      <c r="N112" s="165"/>
      <c r="O112" s="77"/>
      <c r="P112" s="77"/>
      <c r="Q112" s="77"/>
      <c r="R112" s="77"/>
      <c r="S112" s="77"/>
      <c r="T112" s="77"/>
      <c r="U112" s="77"/>
      <c r="V112" s="77"/>
      <c r="W112" s="77"/>
    </row>
    <row r="113" spans="1:23" ht="13.2" x14ac:dyDescent="0.25">
      <c r="A113" s="165">
        <v>60</v>
      </c>
      <c r="B113" s="166" t="s">
        <v>571</v>
      </c>
      <c r="C113" s="166"/>
      <c r="D113" s="166" t="s">
        <v>130</v>
      </c>
      <c r="E113" s="165" t="s">
        <v>40</v>
      </c>
      <c r="F113" s="165"/>
      <c r="G113" s="165"/>
      <c r="H113" s="165"/>
      <c r="I113" s="165"/>
      <c r="J113" s="165"/>
      <c r="K113" s="165"/>
      <c r="L113" s="165"/>
      <c r="M113" s="165"/>
      <c r="N113" s="165"/>
      <c r="O113" s="77"/>
      <c r="P113" s="77"/>
      <c r="Q113" s="77"/>
      <c r="R113" s="77"/>
      <c r="S113" s="77"/>
      <c r="T113" s="77"/>
      <c r="U113" s="77"/>
      <c r="V113" s="77"/>
      <c r="W113" s="77"/>
    </row>
    <row r="114" spans="1:23" ht="13.2" x14ac:dyDescent="0.25">
      <c r="A114" s="165">
        <v>61</v>
      </c>
      <c r="B114" s="166" t="s">
        <v>572</v>
      </c>
      <c r="C114" s="166"/>
      <c r="D114" s="166" t="s">
        <v>130</v>
      </c>
      <c r="E114" s="165" t="s">
        <v>40</v>
      </c>
      <c r="F114" s="165"/>
      <c r="G114" s="165"/>
      <c r="H114" s="165"/>
      <c r="I114" s="165"/>
      <c r="J114" s="165"/>
      <c r="K114" s="165"/>
      <c r="L114" s="165"/>
      <c r="M114" s="165"/>
      <c r="N114" s="165"/>
      <c r="O114" s="77"/>
      <c r="P114" s="77"/>
      <c r="Q114" s="77"/>
      <c r="R114" s="77"/>
      <c r="S114" s="77"/>
      <c r="T114" s="77"/>
      <c r="U114" s="77"/>
      <c r="V114" s="77"/>
      <c r="W114" s="77"/>
    </row>
    <row r="115" spans="1:23" ht="13.2" x14ac:dyDescent="0.25">
      <c r="A115" s="165">
        <v>62</v>
      </c>
      <c r="B115" s="166" t="s">
        <v>573</v>
      </c>
      <c r="C115" s="166"/>
      <c r="D115" s="166" t="s">
        <v>130</v>
      </c>
      <c r="E115" s="165" t="s">
        <v>40</v>
      </c>
      <c r="F115" s="165"/>
      <c r="G115" s="165"/>
      <c r="H115" s="165"/>
      <c r="I115" s="165"/>
      <c r="J115" s="165"/>
      <c r="K115" s="165"/>
      <c r="L115" s="165"/>
      <c r="M115" s="165"/>
      <c r="N115" s="165"/>
      <c r="O115" s="77"/>
      <c r="P115" s="77"/>
      <c r="Q115" s="77"/>
      <c r="R115" s="77"/>
      <c r="S115" s="77"/>
      <c r="T115" s="77"/>
      <c r="U115" s="77"/>
      <c r="V115" s="77"/>
      <c r="W115" s="77"/>
    </row>
    <row r="116" spans="1:23" ht="13.2" x14ac:dyDescent="0.25">
      <c r="A116" s="165">
        <v>63</v>
      </c>
      <c r="B116" s="166" t="s">
        <v>574</v>
      </c>
      <c r="C116" s="166"/>
      <c r="D116" s="166" t="s">
        <v>130</v>
      </c>
      <c r="E116" s="165" t="s">
        <v>40</v>
      </c>
      <c r="F116" s="165"/>
      <c r="G116" s="165"/>
      <c r="H116" s="165"/>
      <c r="I116" s="165"/>
      <c r="J116" s="165"/>
      <c r="K116" s="165"/>
      <c r="L116" s="165"/>
      <c r="M116" s="165"/>
      <c r="N116" s="165"/>
      <c r="O116" s="77"/>
      <c r="P116" s="77"/>
      <c r="Q116" s="77"/>
      <c r="R116" s="77"/>
      <c r="S116" s="77"/>
      <c r="T116" s="77"/>
      <c r="U116" s="77"/>
      <c r="V116" s="77"/>
      <c r="W116" s="77"/>
    </row>
    <row r="117" spans="1:23" ht="13.2" x14ac:dyDescent="0.25">
      <c r="A117" s="168">
        <v>64</v>
      </c>
      <c r="B117" s="166" t="s">
        <v>575</v>
      </c>
      <c r="C117" s="166"/>
      <c r="D117" s="166" t="s">
        <v>130</v>
      </c>
      <c r="E117" s="165" t="s">
        <v>40</v>
      </c>
      <c r="F117" s="165"/>
      <c r="G117" s="168"/>
      <c r="H117" s="168"/>
      <c r="I117" s="168"/>
      <c r="J117" s="168"/>
      <c r="K117" s="168"/>
      <c r="L117" s="168"/>
      <c r="M117" s="168"/>
      <c r="N117" s="168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ht="13.2" x14ac:dyDescent="0.25">
      <c r="A118" s="168">
        <v>65</v>
      </c>
      <c r="B118" s="166" t="s">
        <v>576</v>
      </c>
      <c r="C118" s="166"/>
      <c r="D118" s="166" t="s">
        <v>130</v>
      </c>
      <c r="E118" s="165" t="s">
        <v>40</v>
      </c>
      <c r="F118" s="165"/>
      <c r="G118" s="168"/>
      <c r="H118" s="168"/>
      <c r="I118" s="168"/>
      <c r="J118" s="168"/>
      <c r="K118" s="168"/>
      <c r="L118" s="168"/>
      <c r="M118" s="168"/>
      <c r="N118" s="168"/>
      <c r="O118" s="77"/>
      <c r="P118" s="77"/>
      <c r="Q118" s="77"/>
      <c r="R118" s="77"/>
      <c r="S118" s="77"/>
      <c r="T118" s="77"/>
      <c r="U118" s="77"/>
      <c r="V118" s="77"/>
      <c r="W118" s="77"/>
    </row>
    <row r="119" spans="1:23" ht="13.2" x14ac:dyDescent="0.25">
      <c r="A119" s="165">
        <v>66</v>
      </c>
      <c r="B119" s="166" t="s">
        <v>577</v>
      </c>
      <c r="C119" s="166"/>
      <c r="D119" s="166" t="s">
        <v>91</v>
      </c>
      <c r="E119" s="165" t="s">
        <v>40</v>
      </c>
      <c r="F119" s="165"/>
      <c r="G119" s="165"/>
      <c r="H119" s="165"/>
      <c r="I119" s="165"/>
      <c r="J119" s="165"/>
      <c r="K119" s="165"/>
      <c r="L119" s="165"/>
      <c r="M119" s="165"/>
      <c r="N119" s="165"/>
      <c r="O119" s="77"/>
      <c r="P119" s="77"/>
      <c r="Q119" s="77"/>
      <c r="R119" s="77"/>
      <c r="S119" s="77"/>
      <c r="T119" s="77"/>
      <c r="U119" s="77"/>
      <c r="V119" s="77"/>
      <c r="W119" s="77"/>
    </row>
    <row r="120" spans="1:23" ht="13.2" x14ac:dyDescent="0.25">
      <c r="A120" s="165">
        <v>67</v>
      </c>
      <c r="B120" s="166" t="s">
        <v>578</v>
      </c>
      <c r="C120" s="166"/>
      <c r="D120" s="166" t="s">
        <v>91</v>
      </c>
      <c r="E120" s="165" t="s">
        <v>40</v>
      </c>
      <c r="F120" s="165"/>
      <c r="G120" s="165"/>
      <c r="H120" s="165"/>
      <c r="I120" s="165"/>
      <c r="J120" s="165"/>
      <c r="K120" s="165"/>
      <c r="L120" s="165"/>
      <c r="M120" s="165"/>
      <c r="N120" s="165"/>
      <c r="O120" s="77"/>
      <c r="P120" s="77"/>
      <c r="Q120" s="77"/>
      <c r="R120" s="77"/>
      <c r="S120" s="77"/>
      <c r="T120" s="77"/>
      <c r="U120" s="77"/>
      <c r="V120" s="77"/>
      <c r="W120" s="77"/>
    </row>
    <row r="121" spans="1:23" ht="13.2" x14ac:dyDescent="0.25">
      <c r="A121" s="165">
        <v>68</v>
      </c>
      <c r="B121" s="166" t="s">
        <v>579</v>
      </c>
      <c r="C121" s="166"/>
      <c r="D121" s="166" t="s">
        <v>91</v>
      </c>
      <c r="E121" s="165" t="s">
        <v>40</v>
      </c>
      <c r="F121" s="165"/>
      <c r="G121" s="165"/>
      <c r="H121" s="165"/>
      <c r="I121" s="165"/>
      <c r="J121" s="165"/>
      <c r="K121" s="165"/>
      <c r="L121" s="165"/>
      <c r="M121" s="165"/>
      <c r="N121" s="165"/>
      <c r="O121" s="77"/>
      <c r="P121" s="77"/>
      <c r="Q121" s="77"/>
      <c r="R121" s="77"/>
      <c r="S121" s="77"/>
      <c r="T121" s="77"/>
      <c r="U121" s="77"/>
      <c r="V121" s="77"/>
      <c r="W121" s="77"/>
    </row>
    <row r="122" spans="1:23" ht="13.2" x14ac:dyDescent="0.25">
      <c r="A122" s="165">
        <v>69</v>
      </c>
      <c r="B122" s="166" t="s">
        <v>580</v>
      </c>
      <c r="C122" s="166"/>
      <c r="D122" s="166" t="s">
        <v>91</v>
      </c>
      <c r="E122" s="165" t="s">
        <v>40</v>
      </c>
      <c r="F122" s="165"/>
      <c r="G122" s="165"/>
      <c r="H122" s="165"/>
      <c r="I122" s="165"/>
      <c r="J122" s="165"/>
      <c r="K122" s="165"/>
      <c r="L122" s="165"/>
      <c r="M122" s="165"/>
      <c r="N122" s="165"/>
      <c r="O122" s="77"/>
      <c r="P122" s="77"/>
      <c r="Q122" s="77"/>
      <c r="R122" s="77"/>
      <c r="S122" s="77"/>
      <c r="T122" s="77"/>
      <c r="U122" s="77"/>
      <c r="V122" s="77"/>
      <c r="W122" s="77"/>
    </row>
    <row r="123" spans="1:23" ht="13.2" x14ac:dyDescent="0.25">
      <c r="A123" s="165">
        <v>70</v>
      </c>
      <c r="B123" s="166" t="s">
        <v>581</v>
      </c>
      <c r="C123" s="166"/>
      <c r="D123" s="166" t="s">
        <v>91</v>
      </c>
      <c r="E123" s="165" t="s">
        <v>40</v>
      </c>
      <c r="F123" s="165"/>
      <c r="G123" s="165"/>
      <c r="H123" s="165"/>
      <c r="I123" s="165"/>
      <c r="J123" s="165"/>
      <c r="K123" s="165"/>
      <c r="L123" s="165"/>
      <c r="M123" s="165"/>
      <c r="N123" s="165"/>
      <c r="O123" s="77"/>
      <c r="P123" s="77"/>
      <c r="Q123" s="77"/>
      <c r="R123" s="77"/>
      <c r="S123" s="77"/>
      <c r="T123" s="77"/>
      <c r="U123" s="77"/>
      <c r="V123" s="77"/>
      <c r="W123" s="77"/>
    </row>
    <row r="124" spans="1:23" ht="13.2" x14ac:dyDescent="0.25">
      <c r="A124" s="165">
        <v>71</v>
      </c>
      <c r="B124" s="166" t="s">
        <v>582</v>
      </c>
      <c r="C124" s="166"/>
      <c r="D124" s="166" t="s">
        <v>91</v>
      </c>
      <c r="E124" s="165" t="s">
        <v>40</v>
      </c>
      <c r="F124" s="165"/>
      <c r="G124" s="165"/>
      <c r="H124" s="165"/>
      <c r="I124" s="165"/>
      <c r="J124" s="165"/>
      <c r="K124" s="165"/>
      <c r="L124" s="165"/>
      <c r="M124" s="165"/>
      <c r="N124" s="165"/>
      <c r="O124" s="77"/>
      <c r="P124" s="77"/>
      <c r="Q124" s="77"/>
      <c r="R124" s="77"/>
      <c r="S124" s="77"/>
      <c r="T124" s="77"/>
      <c r="U124" s="77"/>
      <c r="V124" s="77"/>
      <c r="W124" s="77"/>
    </row>
    <row r="125" spans="1:23" ht="13.2" x14ac:dyDescent="0.25">
      <c r="A125" s="165">
        <v>72</v>
      </c>
      <c r="B125" s="166" t="s">
        <v>583</v>
      </c>
      <c r="C125" s="166"/>
      <c r="D125" s="166" t="s">
        <v>91</v>
      </c>
      <c r="E125" s="165" t="s">
        <v>40</v>
      </c>
      <c r="F125" s="165"/>
      <c r="G125" s="165"/>
      <c r="H125" s="165"/>
      <c r="I125" s="165"/>
      <c r="J125" s="165"/>
      <c r="K125" s="165"/>
      <c r="L125" s="165"/>
      <c r="M125" s="165"/>
      <c r="N125" s="165"/>
      <c r="O125" s="77"/>
      <c r="P125" s="77"/>
      <c r="Q125" s="77"/>
      <c r="R125" s="77"/>
      <c r="S125" s="77"/>
      <c r="T125" s="77"/>
      <c r="U125" s="77"/>
      <c r="V125" s="77"/>
      <c r="W125" s="77"/>
    </row>
    <row r="126" spans="1:23" ht="13.2" x14ac:dyDescent="0.25">
      <c r="A126" s="165">
        <v>73</v>
      </c>
      <c r="B126" s="166" t="s">
        <v>584</v>
      </c>
      <c r="C126" s="166"/>
      <c r="D126" s="166" t="s">
        <v>91</v>
      </c>
      <c r="E126" s="165" t="s">
        <v>40</v>
      </c>
      <c r="F126" s="165"/>
      <c r="G126" s="165"/>
      <c r="H126" s="165"/>
      <c r="I126" s="165"/>
      <c r="J126" s="165"/>
      <c r="K126" s="165"/>
      <c r="L126" s="165"/>
      <c r="M126" s="165"/>
      <c r="N126" s="165"/>
      <c r="O126" s="77"/>
      <c r="P126" s="77"/>
      <c r="Q126" s="77"/>
      <c r="R126" s="77"/>
      <c r="S126" s="77"/>
      <c r="T126" s="77"/>
      <c r="U126" s="77"/>
      <c r="V126" s="77"/>
      <c r="W126" s="77"/>
    </row>
    <row r="127" spans="1:23" ht="13.2" x14ac:dyDescent="0.25">
      <c r="A127" s="165">
        <v>74</v>
      </c>
      <c r="B127" s="166" t="s">
        <v>585</v>
      </c>
      <c r="C127" s="166"/>
      <c r="D127" s="166" t="s">
        <v>91</v>
      </c>
      <c r="E127" s="165" t="s">
        <v>40</v>
      </c>
      <c r="F127" s="165"/>
      <c r="G127" s="165"/>
      <c r="H127" s="165"/>
      <c r="I127" s="165"/>
      <c r="J127" s="165"/>
      <c r="K127" s="165"/>
      <c r="L127" s="165"/>
      <c r="M127" s="165"/>
      <c r="N127" s="165"/>
      <c r="O127" s="77"/>
      <c r="P127" s="77"/>
      <c r="Q127" s="77"/>
      <c r="R127" s="77"/>
      <c r="S127" s="77"/>
      <c r="T127" s="77"/>
      <c r="U127" s="77"/>
      <c r="V127" s="77"/>
      <c r="W127" s="77"/>
    </row>
    <row r="128" spans="1:23" ht="13.2" x14ac:dyDescent="0.25">
      <c r="A128" s="165">
        <v>75</v>
      </c>
      <c r="B128" s="166" t="s">
        <v>586</v>
      </c>
      <c r="C128" s="166"/>
      <c r="D128" s="166" t="s">
        <v>91</v>
      </c>
      <c r="E128" s="165" t="s">
        <v>40</v>
      </c>
      <c r="F128" s="165"/>
      <c r="G128" s="165"/>
      <c r="H128" s="165"/>
      <c r="I128" s="165"/>
      <c r="J128" s="165"/>
      <c r="K128" s="165"/>
      <c r="L128" s="165"/>
      <c r="M128" s="165"/>
      <c r="N128" s="165"/>
      <c r="O128" s="77"/>
      <c r="P128" s="77"/>
      <c r="Q128" s="77"/>
      <c r="R128" s="77"/>
      <c r="S128" s="77"/>
      <c r="T128" s="77"/>
      <c r="U128" s="77"/>
      <c r="V128" s="77"/>
      <c r="W128" s="77"/>
    </row>
    <row r="129" spans="1:23" ht="13.2" x14ac:dyDescent="0.25">
      <c r="A129" s="165">
        <v>76</v>
      </c>
      <c r="B129" s="166" t="s">
        <v>587</v>
      </c>
      <c r="C129" s="166"/>
      <c r="D129" s="166" t="s">
        <v>80</v>
      </c>
      <c r="E129" s="165" t="s">
        <v>40</v>
      </c>
      <c r="F129" s="165"/>
      <c r="G129" s="165"/>
      <c r="H129" s="165"/>
      <c r="I129" s="165"/>
      <c r="J129" s="165"/>
      <c r="K129" s="165"/>
      <c r="L129" s="165"/>
      <c r="M129" s="165"/>
      <c r="N129" s="165"/>
      <c r="O129" s="77"/>
      <c r="P129" s="77"/>
      <c r="Q129" s="77"/>
      <c r="R129" s="77"/>
      <c r="S129" s="77"/>
      <c r="T129" s="77"/>
      <c r="U129" s="77"/>
      <c r="V129" s="77"/>
      <c r="W129" s="77"/>
    </row>
    <row r="130" spans="1:23" ht="13.2" x14ac:dyDescent="0.25">
      <c r="A130" s="165" t="s">
        <v>588</v>
      </c>
      <c r="B130" s="166" t="s">
        <v>589</v>
      </c>
      <c r="C130" s="166"/>
      <c r="D130" s="166" t="s">
        <v>80</v>
      </c>
      <c r="E130" s="165" t="s">
        <v>40</v>
      </c>
      <c r="F130" s="165"/>
      <c r="G130" s="165"/>
      <c r="H130" s="165"/>
      <c r="I130" s="165"/>
      <c r="J130" s="165"/>
      <c r="K130" s="165"/>
      <c r="L130" s="165"/>
      <c r="M130" s="165"/>
      <c r="N130" s="165"/>
      <c r="O130" s="77"/>
      <c r="P130" s="77"/>
      <c r="Q130" s="77"/>
      <c r="R130" s="77"/>
      <c r="S130" s="77"/>
      <c r="T130" s="77"/>
      <c r="U130" s="77"/>
      <c r="V130" s="77"/>
      <c r="W130" s="77"/>
    </row>
    <row r="131" spans="1:23" ht="13.2" x14ac:dyDescent="0.25">
      <c r="A131" s="165">
        <v>77</v>
      </c>
      <c r="B131" s="166" t="s">
        <v>590</v>
      </c>
      <c r="C131" s="166"/>
      <c r="D131" s="166" t="s">
        <v>80</v>
      </c>
      <c r="E131" s="165" t="s">
        <v>40</v>
      </c>
      <c r="F131" s="170"/>
      <c r="G131" s="168"/>
      <c r="H131" s="168"/>
      <c r="I131" s="168"/>
      <c r="J131" s="168"/>
      <c r="K131" s="168"/>
      <c r="L131" s="168"/>
      <c r="M131" s="168"/>
      <c r="N131" s="168"/>
      <c r="O131" s="77"/>
      <c r="P131" s="77"/>
      <c r="Q131" s="77"/>
      <c r="R131" s="77"/>
      <c r="S131" s="77"/>
      <c r="T131" s="77"/>
      <c r="U131" s="77"/>
      <c r="V131" s="77"/>
      <c r="W131" s="77"/>
    </row>
    <row r="132" spans="1:23" ht="13.2" x14ac:dyDescent="0.25">
      <c r="A132" s="165">
        <v>78</v>
      </c>
      <c r="B132" s="166" t="s">
        <v>591</v>
      </c>
      <c r="C132" s="166"/>
      <c r="D132" s="166" t="s">
        <v>35</v>
      </c>
      <c r="E132" s="165" t="s">
        <v>40</v>
      </c>
      <c r="F132" s="165"/>
      <c r="G132" s="165"/>
      <c r="H132" s="165"/>
      <c r="I132" s="165"/>
      <c r="J132" s="165"/>
      <c r="K132" s="165"/>
      <c r="L132" s="165"/>
      <c r="M132" s="165"/>
      <c r="N132" s="165"/>
      <c r="O132" s="77"/>
      <c r="P132" s="77"/>
      <c r="Q132" s="77"/>
      <c r="R132" s="77"/>
      <c r="S132" s="77"/>
      <c r="T132" s="77"/>
      <c r="U132" s="77"/>
      <c r="V132" s="77"/>
      <c r="W132" s="77"/>
    </row>
    <row r="133" spans="1:23" ht="13.2" x14ac:dyDescent="0.25">
      <c r="A133" s="165">
        <v>79</v>
      </c>
      <c r="B133" s="166" t="s">
        <v>592</v>
      </c>
      <c r="C133" s="166"/>
      <c r="D133" s="166" t="s">
        <v>35</v>
      </c>
      <c r="E133" s="165" t="s">
        <v>40</v>
      </c>
      <c r="F133" s="165"/>
      <c r="G133" s="165"/>
      <c r="H133" s="165"/>
      <c r="I133" s="165"/>
      <c r="J133" s="165"/>
      <c r="K133" s="165"/>
      <c r="L133" s="165"/>
      <c r="M133" s="165"/>
      <c r="N133" s="165"/>
      <c r="O133" s="77"/>
      <c r="P133" s="77"/>
      <c r="Q133" s="77"/>
      <c r="R133" s="77"/>
      <c r="S133" s="77"/>
      <c r="T133" s="77"/>
      <c r="U133" s="77"/>
      <c r="V133" s="77"/>
      <c r="W133" s="77"/>
    </row>
    <row r="134" spans="1:23" ht="13.2" x14ac:dyDescent="0.25">
      <c r="A134" s="165">
        <v>80</v>
      </c>
      <c r="B134" s="166" t="s">
        <v>593</v>
      </c>
      <c r="C134" s="166"/>
      <c r="D134" s="166" t="s">
        <v>93</v>
      </c>
      <c r="E134" s="165" t="s">
        <v>40</v>
      </c>
      <c r="F134" s="165"/>
      <c r="G134" s="165"/>
      <c r="H134" s="165"/>
      <c r="I134" s="165"/>
      <c r="J134" s="165"/>
      <c r="K134" s="165"/>
      <c r="L134" s="165"/>
      <c r="M134" s="165"/>
      <c r="N134" s="165"/>
      <c r="O134" s="77"/>
      <c r="P134" s="77"/>
      <c r="Q134" s="77"/>
      <c r="R134" s="77"/>
      <c r="S134" s="77"/>
      <c r="T134" s="77"/>
      <c r="U134" s="77"/>
      <c r="V134" s="77"/>
      <c r="W134" s="77"/>
    </row>
    <row r="135" spans="1:23" ht="13.2" x14ac:dyDescent="0.25">
      <c r="A135" s="165">
        <v>81</v>
      </c>
      <c r="B135" s="166" t="s">
        <v>594</v>
      </c>
      <c r="C135" s="166"/>
      <c r="D135" s="166" t="s">
        <v>93</v>
      </c>
      <c r="E135" s="165" t="s">
        <v>40</v>
      </c>
      <c r="F135" s="165"/>
      <c r="G135" s="165"/>
      <c r="H135" s="165"/>
      <c r="I135" s="165"/>
      <c r="J135" s="165"/>
      <c r="K135" s="165"/>
      <c r="L135" s="165"/>
      <c r="M135" s="165"/>
      <c r="N135" s="165"/>
      <c r="O135" s="77"/>
      <c r="P135" s="77"/>
      <c r="Q135" s="77"/>
      <c r="R135" s="77"/>
      <c r="S135" s="77"/>
      <c r="T135" s="77"/>
      <c r="U135" s="77"/>
      <c r="V135" s="77"/>
      <c r="W135" s="77"/>
    </row>
    <row r="136" spans="1:23" ht="13.2" x14ac:dyDescent="0.25">
      <c r="A136" s="165">
        <v>82</v>
      </c>
      <c r="B136" s="166" t="s">
        <v>595</v>
      </c>
      <c r="C136" s="166"/>
      <c r="D136" s="166" t="s">
        <v>93</v>
      </c>
      <c r="E136" s="165" t="s">
        <v>40</v>
      </c>
      <c r="F136" s="165"/>
      <c r="G136" s="165"/>
      <c r="H136" s="165"/>
      <c r="I136" s="165"/>
      <c r="J136" s="165"/>
      <c r="K136" s="165"/>
      <c r="L136" s="165"/>
      <c r="M136" s="165"/>
      <c r="N136" s="165"/>
      <c r="O136" s="77"/>
      <c r="P136" s="77"/>
      <c r="Q136" s="77"/>
      <c r="R136" s="77"/>
      <c r="S136" s="77"/>
      <c r="T136" s="77"/>
      <c r="U136" s="77"/>
      <c r="V136" s="77"/>
      <c r="W136" s="77"/>
    </row>
    <row r="137" spans="1:23" ht="13.2" x14ac:dyDescent="0.25">
      <c r="A137" s="165">
        <v>83</v>
      </c>
      <c r="B137" s="166" t="s">
        <v>596</v>
      </c>
      <c r="C137" s="166"/>
      <c r="D137" s="166" t="s">
        <v>131</v>
      </c>
      <c r="E137" s="165" t="s">
        <v>40</v>
      </c>
      <c r="F137" s="165"/>
      <c r="G137" s="165"/>
      <c r="H137" s="165"/>
      <c r="I137" s="165"/>
      <c r="J137" s="165"/>
      <c r="K137" s="165"/>
      <c r="L137" s="165"/>
      <c r="M137" s="165"/>
      <c r="N137" s="165"/>
      <c r="O137" s="77"/>
      <c r="P137" s="77"/>
      <c r="Q137" s="77"/>
      <c r="R137" s="77"/>
      <c r="S137" s="77"/>
      <c r="T137" s="77"/>
      <c r="U137" s="77"/>
      <c r="V137" s="77"/>
      <c r="W137" s="77"/>
    </row>
    <row r="138" spans="1:23" ht="13.2" x14ac:dyDescent="0.25">
      <c r="A138" s="165">
        <v>84</v>
      </c>
      <c r="B138" s="166" t="s">
        <v>597</v>
      </c>
      <c r="C138" s="166"/>
      <c r="D138" s="166" t="s">
        <v>131</v>
      </c>
      <c r="E138" s="165" t="s">
        <v>40</v>
      </c>
      <c r="F138" s="165"/>
      <c r="G138" s="165"/>
      <c r="H138" s="165"/>
      <c r="I138" s="165"/>
      <c r="J138" s="165"/>
      <c r="K138" s="165"/>
      <c r="L138" s="165"/>
      <c r="M138" s="165"/>
      <c r="N138" s="165"/>
      <c r="O138" s="77"/>
      <c r="P138" s="77"/>
      <c r="Q138" s="77"/>
      <c r="R138" s="77"/>
      <c r="S138" s="77"/>
      <c r="T138" s="77"/>
      <c r="U138" s="77"/>
      <c r="V138" s="77"/>
      <c r="W138" s="77"/>
    </row>
    <row r="139" spans="1:23" ht="13.2" x14ac:dyDescent="0.25">
      <c r="A139" s="165">
        <v>85</v>
      </c>
      <c r="B139" s="166" t="s">
        <v>598</v>
      </c>
      <c r="C139" s="166"/>
      <c r="D139" s="166" t="s">
        <v>46</v>
      </c>
      <c r="E139" s="165" t="s">
        <v>40</v>
      </c>
      <c r="F139" s="165"/>
      <c r="G139" s="165"/>
      <c r="H139" s="170"/>
      <c r="I139" s="170"/>
      <c r="J139" s="170"/>
      <c r="K139" s="170"/>
      <c r="L139" s="170"/>
      <c r="M139" s="170"/>
      <c r="N139" s="165"/>
      <c r="O139" s="77"/>
      <c r="P139" s="77"/>
      <c r="Q139" s="77"/>
      <c r="R139" s="77"/>
      <c r="S139" s="77"/>
      <c r="T139" s="77"/>
      <c r="U139" s="77"/>
      <c r="V139" s="77"/>
      <c r="W139" s="77"/>
    </row>
    <row r="140" spans="1:23" ht="13.2" x14ac:dyDescent="0.25">
      <c r="A140" s="165" t="s">
        <v>599</v>
      </c>
      <c r="B140" s="166" t="s">
        <v>600</v>
      </c>
      <c r="C140" s="166"/>
      <c r="D140" s="166" t="s">
        <v>46</v>
      </c>
      <c r="E140" s="165" t="s">
        <v>40</v>
      </c>
      <c r="F140" s="165"/>
      <c r="G140" s="165"/>
      <c r="H140" s="170"/>
      <c r="I140" s="170"/>
      <c r="J140" s="170"/>
      <c r="K140" s="170"/>
      <c r="L140" s="170"/>
      <c r="M140" s="170"/>
      <c r="N140" s="165"/>
      <c r="O140" s="77"/>
      <c r="P140" s="77"/>
      <c r="Q140" s="77"/>
      <c r="R140" s="77"/>
      <c r="S140" s="77"/>
      <c r="T140" s="77"/>
      <c r="U140" s="77"/>
      <c r="V140" s="77"/>
      <c r="W140" s="77"/>
    </row>
    <row r="141" spans="1:23" ht="13.2" x14ac:dyDescent="0.25">
      <c r="A141" s="165">
        <v>86</v>
      </c>
      <c r="B141" s="166" t="s">
        <v>601</v>
      </c>
      <c r="C141" s="166"/>
      <c r="D141" s="166" t="s">
        <v>46</v>
      </c>
      <c r="E141" s="165" t="s">
        <v>40</v>
      </c>
      <c r="F141" s="165"/>
      <c r="G141" s="165"/>
      <c r="H141" s="165"/>
      <c r="I141" s="165"/>
      <c r="J141" s="165"/>
      <c r="K141" s="165"/>
      <c r="L141" s="165"/>
      <c r="M141" s="165"/>
      <c r="N141" s="165"/>
      <c r="O141" s="77"/>
      <c r="P141" s="77"/>
      <c r="Q141" s="77"/>
      <c r="R141" s="77"/>
      <c r="S141" s="77"/>
      <c r="T141" s="77"/>
      <c r="U141" s="77"/>
      <c r="V141" s="77"/>
      <c r="W141" s="77"/>
    </row>
    <row r="142" spans="1:23" ht="13.2" x14ac:dyDescent="0.25">
      <c r="A142" s="165">
        <v>87</v>
      </c>
      <c r="B142" s="166" t="s">
        <v>602</v>
      </c>
      <c r="C142" s="166"/>
      <c r="D142" s="166" t="s">
        <v>46</v>
      </c>
      <c r="E142" s="165" t="s">
        <v>40</v>
      </c>
      <c r="F142" s="165"/>
      <c r="G142" s="165"/>
      <c r="H142" s="165"/>
      <c r="I142" s="165"/>
      <c r="J142" s="165"/>
      <c r="K142" s="165"/>
      <c r="L142" s="165"/>
      <c r="M142" s="165"/>
      <c r="N142" s="165"/>
      <c r="O142" s="77"/>
      <c r="P142" s="77"/>
      <c r="Q142" s="77"/>
      <c r="R142" s="77"/>
      <c r="S142" s="77"/>
      <c r="T142" s="77"/>
      <c r="U142" s="77"/>
      <c r="V142" s="77"/>
      <c r="W142" s="77"/>
    </row>
    <row r="143" spans="1:23" ht="13.2" x14ac:dyDescent="0.25">
      <c r="A143" s="165" t="s">
        <v>603</v>
      </c>
      <c r="B143" s="166" t="s">
        <v>604</v>
      </c>
      <c r="C143" s="166"/>
      <c r="D143" s="166" t="s">
        <v>46</v>
      </c>
      <c r="E143" s="165" t="s">
        <v>40</v>
      </c>
      <c r="F143" s="165"/>
      <c r="G143" s="165"/>
      <c r="H143" s="165"/>
      <c r="I143" s="165"/>
      <c r="J143" s="165"/>
      <c r="K143" s="165"/>
      <c r="L143" s="165"/>
      <c r="M143" s="165"/>
      <c r="N143" s="165"/>
      <c r="O143" s="77"/>
      <c r="P143" s="77"/>
      <c r="Q143" s="77"/>
      <c r="R143" s="77"/>
      <c r="S143" s="77"/>
      <c r="T143" s="77"/>
      <c r="U143" s="77"/>
      <c r="V143" s="77"/>
      <c r="W143" s="77"/>
    </row>
    <row r="144" spans="1:23" ht="13.2" x14ac:dyDescent="0.25">
      <c r="A144" s="165">
        <v>88</v>
      </c>
      <c r="B144" s="166" t="s">
        <v>605</v>
      </c>
      <c r="C144" s="166"/>
      <c r="D144" s="166" t="s">
        <v>46</v>
      </c>
      <c r="E144" s="165" t="s">
        <v>40</v>
      </c>
      <c r="F144" s="165"/>
      <c r="G144" s="165"/>
      <c r="H144" s="165"/>
      <c r="I144" s="165"/>
      <c r="J144" s="165"/>
      <c r="K144" s="165"/>
      <c r="L144" s="165"/>
      <c r="M144" s="165"/>
      <c r="N144" s="165"/>
      <c r="O144" s="77"/>
      <c r="P144" s="77"/>
      <c r="Q144" s="77"/>
      <c r="R144" s="77"/>
      <c r="S144" s="77"/>
      <c r="T144" s="77"/>
      <c r="U144" s="77"/>
      <c r="V144" s="77"/>
      <c r="W144" s="77"/>
    </row>
    <row r="145" spans="1:23" ht="13.2" x14ac:dyDescent="0.25">
      <c r="A145" s="165" t="s">
        <v>606</v>
      </c>
      <c r="B145" s="166" t="s">
        <v>607</v>
      </c>
      <c r="C145" s="166"/>
      <c r="D145" s="166" t="s">
        <v>46</v>
      </c>
      <c r="E145" s="165" t="s">
        <v>40</v>
      </c>
      <c r="F145" s="165"/>
      <c r="G145" s="165"/>
      <c r="H145" s="165"/>
      <c r="I145" s="165"/>
      <c r="J145" s="165"/>
      <c r="K145" s="165"/>
      <c r="L145" s="165"/>
      <c r="M145" s="165"/>
      <c r="N145" s="165"/>
      <c r="O145" s="77"/>
      <c r="P145" s="77"/>
      <c r="Q145" s="77"/>
      <c r="R145" s="77"/>
      <c r="S145" s="77"/>
      <c r="T145" s="77"/>
      <c r="U145" s="77"/>
      <c r="V145" s="77"/>
      <c r="W145" s="77"/>
    </row>
    <row r="146" spans="1:23" ht="13.2" x14ac:dyDescent="0.25">
      <c r="A146" s="165">
        <v>89</v>
      </c>
      <c r="B146" s="166" t="s">
        <v>608</v>
      </c>
      <c r="C146" s="166"/>
      <c r="D146" s="166" t="s">
        <v>102</v>
      </c>
      <c r="E146" s="165" t="s">
        <v>40</v>
      </c>
      <c r="F146" s="165"/>
      <c r="G146" s="165"/>
      <c r="H146" s="165"/>
      <c r="I146" s="165"/>
      <c r="J146" s="165"/>
      <c r="K146" s="165"/>
      <c r="L146" s="165"/>
      <c r="M146" s="165"/>
      <c r="N146" s="165"/>
      <c r="O146" s="77"/>
      <c r="P146" s="77"/>
      <c r="Q146" s="77"/>
      <c r="R146" s="77"/>
      <c r="S146" s="77"/>
      <c r="T146" s="77"/>
      <c r="U146" s="77"/>
      <c r="V146" s="77"/>
      <c r="W146" s="77"/>
    </row>
    <row r="147" spans="1:23" ht="13.2" x14ac:dyDescent="0.25">
      <c r="A147" s="175"/>
      <c r="B147" s="175"/>
      <c r="C147" s="176"/>
      <c r="D147" s="176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77"/>
      <c r="P147" s="77"/>
      <c r="Q147" s="77"/>
      <c r="R147" s="77"/>
      <c r="S147" s="77"/>
      <c r="T147" s="77"/>
      <c r="U147" s="77"/>
      <c r="V147" s="77"/>
      <c r="W147" s="77"/>
    </row>
    <row r="148" spans="1:23" ht="13.2" x14ac:dyDescent="0.25">
      <c r="A148" s="163" t="s">
        <v>0</v>
      </c>
      <c r="B148" s="164" t="s">
        <v>2</v>
      </c>
      <c r="C148" s="164" t="s">
        <v>3</v>
      </c>
      <c r="D148" s="164" t="s">
        <v>4</v>
      </c>
      <c r="E148" s="163" t="s">
        <v>5</v>
      </c>
      <c r="F148" s="169" t="s">
        <v>54</v>
      </c>
      <c r="G148" s="169" t="s">
        <v>65</v>
      </c>
      <c r="H148" s="169" t="s">
        <v>7</v>
      </c>
      <c r="I148" s="169" t="s">
        <v>8</v>
      </c>
      <c r="J148" s="169" t="s">
        <v>9</v>
      </c>
      <c r="K148" s="169" t="s">
        <v>10</v>
      </c>
      <c r="L148" s="169" t="s">
        <v>79</v>
      </c>
      <c r="M148" s="169" t="s">
        <v>82</v>
      </c>
      <c r="N148" s="169" t="s">
        <v>26</v>
      </c>
      <c r="O148" s="77"/>
      <c r="P148" s="77"/>
      <c r="Q148" s="77"/>
      <c r="R148" s="77"/>
      <c r="S148" s="77"/>
      <c r="T148" s="77"/>
      <c r="U148" s="77"/>
      <c r="V148" s="77"/>
      <c r="W148" s="77"/>
    </row>
    <row r="149" spans="1:23" ht="13.2" x14ac:dyDescent="0.25">
      <c r="A149" s="165">
        <v>45</v>
      </c>
      <c r="B149" s="166" t="s">
        <v>556</v>
      </c>
      <c r="C149" s="166"/>
      <c r="D149" s="166" t="s">
        <v>55</v>
      </c>
      <c r="E149" s="165" t="s">
        <v>32</v>
      </c>
      <c r="F149" s="165"/>
      <c r="G149" s="165"/>
      <c r="H149" s="165"/>
      <c r="I149" s="165"/>
      <c r="J149" s="165"/>
      <c r="K149" s="165"/>
      <c r="L149" s="165"/>
      <c r="M149" s="165"/>
      <c r="N149" s="165"/>
      <c r="O149" s="77"/>
      <c r="P149" s="77"/>
      <c r="Q149" s="77"/>
      <c r="R149" s="77"/>
      <c r="S149" s="77"/>
      <c r="T149" s="77"/>
      <c r="U149" s="77"/>
      <c r="V149" s="77"/>
      <c r="W149" s="77"/>
    </row>
    <row r="150" spans="1:23" ht="13.2" x14ac:dyDescent="0.25">
      <c r="A150" s="165">
        <v>46</v>
      </c>
      <c r="B150" s="166" t="s">
        <v>557</v>
      </c>
      <c r="C150" s="166"/>
      <c r="D150" s="166" t="s">
        <v>55</v>
      </c>
      <c r="E150" s="165" t="s">
        <v>32</v>
      </c>
      <c r="F150" s="165"/>
      <c r="G150" s="165"/>
      <c r="H150" s="165"/>
      <c r="I150" s="165"/>
      <c r="J150" s="165"/>
      <c r="K150" s="165"/>
      <c r="L150" s="165"/>
      <c r="M150" s="165"/>
      <c r="N150" s="165"/>
      <c r="O150" s="77"/>
      <c r="P150" s="77"/>
      <c r="Q150" s="77"/>
      <c r="R150" s="77"/>
      <c r="S150" s="77"/>
      <c r="T150" s="77"/>
      <c r="U150" s="77"/>
      <c r="V150" s="77"/>
      <c r="W150" s="77"/>
    </row>
    <row r="151" spans="1:23" ht="13.2" x14ac:dyDescent="0.25">
      <c r="A151" s="165">
        <v>47</v>
      </c>
      <c r="B151" s="166" t="s">
        <v>558</v>
      </c>
      <c r="C151" s="166"/>
      <c r="D151" s="166" t="s">
        <v>55</v>
      </c>
      <c r="E151" s="165" t="s">
        <v>32</v>
      </c>
      <c r="F151" s="165"/>
      <c r="G151" s="165"/>
      <c r="H151" s="165"/>
      <c r="I151" s="165"/>
      <c r="J151" s="165"/>
      <c r="K151" s="165"/>
      <c r="L151" s="165"/>
      <c r="M151" s="165"/>
      <c r="N151" s="165"/>
      <c r="O151" s="77"/>
      <c r="P151" s="77"/>
      <c r="Q151" s="77"/>
      <c r="R151" s="77"/>
      <c r="S151" s="77"/>
      <c r="T151" s="77"/>
      <c r="U151" s="77"/>
      <c r="V151" s="77"/>
      <c r="W151" s="77"/>
    </row>
    <row r="152" spans="1:23" ht="13.2" x14ac:dyDescent="0.25">
      <c r="A152" s="165">
        <v>48</v>
      </c>
      <c r="B152" s="166" t="s">
        <v>559</v>
      </c>
      <c r="C152" s="166"/>
      <c r="D152" s="166" t="s">
        <v>55</v>
      </c>
      <c r="E152" s="165" t="s">
        <v>32</v>
      </c>
      <c r="F152" s="165"/>
      <c r="G152" s="165"/>
      <c r="H152" s="165"/>
      <c r="I152" s="165"/>
      <c r="J152" s="165"/>
      <c r="K152" s="165"/>
      <c r="L152" s="165"/>
      <c r="M152" s="165"/>
      <c r="N152" s="165"/>
      <c r="O152" s="77"/>
      <c r="P152" s="77"/>
      <c r="Q152" s="77"/>
      <c r="R152" s="77"/>
      <c r="S152" s="77"/>
      <c r="T152" s="77"/>
      <c r="U152" s="77"/>
      <c r="V152" s="77"/>
      <c r="W152" s="77"/>
    </row>
    <row r="153" spans="1:23" ht="13.2" x14ac:dyDescent="0.25">
      <c r="A153" s="165">
        <v>49</v>
      </c>
      <c r="B153" s="166" t="s">
        <v>560</v>
      </c>
      <c r="C153" s="166"/>
      <c r="D153" s="166" t="s">
        <v>55</v>
      </c>
      <c r="E153" s="165" t="s">
        <v>32</v>
      </c>
      <c r="F153" s="165"/>
      <c r="G153" s="165"/>
      <c r="H153" s="165"/>
      <c r="I153" s="165"/>
      <c r="J153" s="165"/>
      <c r="K153" s="165"/>
      <c r="L153" s="165"/>
      <c r="M153" s="165"/>
      <c r="N153" s="165"/>
      <c r="O153" s="77"/>
      <c r="P153" s="77"/>
      <c r="Q153" s="77"/>
      <c r="R153" s="77"/>
      <c r="S153" s="77"/>
      <c r="T153" s="77"/>
      <c r="U153" s="77"/>
      <c r="V153" s="77"/>
      <c r="W153" s="77"/>
    </row>
    <row r="154" spans="1:23" ht="13.2" x14ac:dyDescent="0.25">
      <c r="A154" s="165">
        <v>50</v>
      </c>
      <c r="B154" s="166" t="s">
        <v>561</v>
      </c>
      <c r="C154" s="166"/>
      <c r="D154" s="166" t="s">
        <v>55</v>
      </c>
      <c r="E154" s="165" t="s">
        <v>32</v>
      </c>
      <c r="F154" s="165"/>
      <c r="G154" s="165"/>
      <c r="H154" s="165"/>
      <c r="I154" s="165"/>
      <c r="J154" s="165"/>
      <c r="K154" s="165"/>
      <c r="L154" s="165"/>
      <c r="M154" s="165"/>
      <c r="N154" s="165"/>
      <c r="O154" s="77"/>
      <c r="P154" s="77"/>
      <c r="Q154" s="77"/>
      <c r="R154" s="77"/>
      <c r="S154" s="77"/>
      <c r="T154" s="77"/>
      <c r="U154" s="77"/>
      <c r="V154" s="77"/>
      <c r="W154" s="77"/>
    </row>
    <row r="155" spans="1:23" ht="13.2" x14ac:dyDescent="0.25">
      <c r="A155" s="168">
        <v>51</v>
      </c>
      <c r="B155" s="166" t="s">
        <v>562</v>
      </c>
      <c r="C155" s="166"/>
      <c r="D155" s="166" t="s">
        <v>55</v>
      </c>
      <c r="E155" s="165" t="s">
        <v>32</v>
      </c>
      <c r="F155" s="168"/>
      <c r="G155" s="168"/>
      <c r="H155" s="168"/>
      <c r="I155" s="168"/>
      <c r="J155" s="168"/>
      <c r="K155" s="168"/>
      <c r="L155" s="168"/>
      <c r="M155" s="168"/>
      <c r="N155" s="168"/>
      <c r="O155" s="77"/>
      <c r="P155" s="77"/>
      <c r="Q155" s="77"/>
      <c r="R155" s="77"/>
      <c r="S155" s="77"/>
      <c r="T155" s="77"/>
      <c r="U155" s="77"/>
      <c r="V155" s="77"/>
      <c r="W155" s="77"/>
    </row>
    <row r="156" spans="1:23" ht="13.2" x14ac:dyDescent="0.25">
      <c r="A156" s="165">
        <v>52</v>
      </c>
      <c r="B156" s="166" t="s">
        <v>563</v>
      </c>
      <c r="C156" s="166"/>
      <c r="D156" s="166" t="s">
        <v>31</v>
      </c>
      <c r="E156" s="165" t="s">
        <v>32</v>
      </c>
      <c r="F156" s="165"/>
      <c r="G156" s="165"/>
      <c r="H156" s="165"/>
      <c r="I156" s="165"/>
      <c r="J156" s="165"/>
      <c r="K156" s="165"/>
      <c r="L156" s="165"/>
      <c r="M156" s="165"/>
      <c r="N156" s="165"/>
      <c r="O156" s="77"/>
      <c r="P156" s="77"/>
      <c r="Q156" s="77"/>
      <c r="R156" s="77"/>
      <c r="S156" s="77"/>
      <c r="T156" s="77"/>
      <c r="U156" s="77"/>
      <c r="V156" s="77"/>
      <c r="W156" s="77"/>
    </row>
    <row r="157" spans="1:23" ht="13.2" x14ac:dyDescent="0.25">
      <c r="A157" s="165">
        <v>53</v>
      </c>
      <c r="B157" s="166" t="s">
        <v>564</v>
      </c>
      <c r="C157" s="166"/>
      <c r="D157" s="166" t="s">
        <v>31</v>
      </c>
      <c r="E157" s="165" t="s">
        <v>32</v>
      </c>
      <c r="F157" s="165"/>
      <c r="G157" s="165"/>
      <c r="H157" s="165"/>
      <c r="I157" s="165"/>
      <c r="J157" s="165"/>
      <c r="K157" s="165"/>
      <c r="L157" s="165"/>
      <c r="M157" s="165"/>
      <c r="N157" s="165"/>
      <c r="O157" s="77"/>
      <c r="P157" s="77"/>
      <c r="Q157" s="77"/>
      <c r="R157" s="77"/>
      <c r="S157" s="77"/>
      <c r="T157" s="77"/>
      <c r="U157" s="77"/>
      <c r="V157" s="77"/>
      <c r="W157" s="77"/>
    </row>
    <row r="158" spans="1:23" ht="13.2" x14ac:dyDescent="0.25">
      <c r="A158" s="165">
        <v>54</v>
      </c>
      <c r="B158" s="166" t="s">
        <v>565</v>
      </c>
      <c r="C158" s="166"/>
      <c r="D158" s="166" t="s">
        <v>31</v>
      </c>
      <c r="E158" s="165" t="s">
        <v>32</v>
      </c>
      <c r="F158" s="165"/>
      <c r="G158" s="165"/>
      <c r="H158" s="165"/>
      <c r="I158" s="165"/>
      <c r="J158" s="165"/>
      <c r="K158" s="165"/>
      <c r="L158" s="165"/>
      <c r="M158" s="165"/>
      <c r="N158" s="165"/>
      <c r="O158" s="77"/>
      <c r="P158" s="77"/>
      <c r="Q158" s="77"/>
      <c r="R158" s="77"/>
      <c r="S158" s="77"/>
      <c r="T158" s="77"/>
      <c r="U158" s="77"/>
      <c r="V158" s="77"/>
      <c r="W158" s="77"/>
    </row>
    <row r="159" spans="1:23" ht="13.2" x14ac:dyDescent="0.25">
      <c r="A159" s="165">
        <v>55</v>
      </c>
      <c r="B159" s="166" t="s">
        <v>566</v>
      </c>
      <c r="C159" s="166"/>
      <c r="D159" s="166" t="s">
        <v>31</v>
      </c>
      <c r="E159" s="165" t="s">
        <v>32</v>
      </c>
      <c r="F159" s="165"/>
      <c r="G159" s="165"/>
      <c r="H159" s="165"/>
      <c r="I159" s="165"/>
      <c r="J159" s="165"/>
      <c r="K159" s="165"/>
      <c r="L159" s="165"/>
      <c r="M159" s="165"/>
      <c r="N159" s="165"/>
      <c r="O159" s="77"/>
      <c r="P159" s="77"/>
      <c r="Q159" s="77"/>
      <c r="R159" s="77"/>
      <c r="S159" s="77"/>
      <c r="T159" s="77"/>
      <c r="U159" s="77"/>
      <c r="V159" s="77"/>
      <c r="W159" s="77"/>
    </row>
    <row r="160" spans="1:23" ht="13.2" x14ac:dyDescent="0.25">
      <c r="A160" s="165">
        <v>56</v>
      </c>
      <c r="B160" s="166" t="s">
        <v>567</v>
      </c>
      <c r="C160" s="166"/>
      <c r="D160" s="166" t="s">
        <v>114</v>
      </c>
      <c r="E160" s="165" t="s">
        <v>32</v>
      </c>
      <c r="F160" s="169"/>
      <c r="G160" s="169"/>
      <c r="H160" s="169"/>
      <c r="I160" s="169"/>
      <c r="J160" s="169"/>
      <c r="K160" s="169"/>
      <c r="L160" s="169"/>
      <c r="M160" s="169"/>
      <c r="N160" s="169"/>
      <c r="O160" s="77"/>
      <c r="P160" s="77"/>
      <c r="Q160" s="77"/>
      <c r="R160" s="77"/>
      <c r="S160" s="77"/>
      <c r="T160" s="77"/>
      <c r="U160" s="77"/>
      <c r="V160" s="77"/>
      <c r="W160" s="77"/>
    </row>
    <row r="161" spans="1:23" ht="13.2" x14ac:dyDescent="0.25">
      <c r="A161" s="165">
        <v>57</v>
      </c>
      <c r="B161" s="166" t="s">
        <v>568</v>
      </c>
      <c r="C161" s="166"/>
      <c r="D161" s="166" t="s">
        <v>114</v>
      </c>
      <c r="E161" s="165" t="s">
        <v>32</v>
      </c>
      <c r="F161" s="165"/>
      <c r="G161" s="165"/>
      <c r="H161" s="165"/>
      <c r="I161" s="165"/>
      <c r="J161" s="165"/>
      <c r="K161" s="165"/>
      <c r="L161" s="165"/>
      <c r="M161" s="165"/>
      <c r="N161" s="165"/>
      <c r="O161" s="77"/>
      <c r="P161" s="77"/>
      <c r="Q161" s="77"/>
      <c r="R161" s="77"/>
      <c r="S161" s="77"/>
      <c r="T161" s="77"/>
      <c r="U161" s="77"/>
      <c r="V161" s="77"/>
      <c r="W161" s="77"/>
    </row>
    <row r="162" spans="1:23" ht="13.2" x14ac:dyDescent="0.25">
      <c r="A162" s="165">
        <v>58</v>
      </c>
      <c r="B162" s="166" t="s">
        <v>569</v>
      </c>
      <c r="C162" s="166"/>
      <c r="D162" s="166" t="s">
        <v>114</v>
      </c>
      <c r="E162" s="165" t="s">
        <v>32</v>
      </c>
      <c r="F162" s="165"/>
      <c r="G162" s="165"/>
      <c r="H162" s="165"/>
      <c r="I162" s="165"/>
      <c r="J162" s="165"/>
      <c r="K162" s="165"/>
      <c r="L162" s="165"/>
      <c r="M162" s="165"/>
      <c r="N162" s="165"/>
      <c r="O162" s="77"/>
      <c r="P162" s="77"/>
      <c r="Q162" s="77"/>
      <c r="R162" s="77"/>
      <c r="S162" s="77"/>
      <c r="T162" s="77"/>
      <c r="U162" s="77"/>
      <c r="V162" s="77"/>
      <c r="W162" s="77"/>
    </row>
    <row r="163" spans="1:23" ht="13.2" x14ac:dyDescent="0.25">
      <c r="A163" s="165">
        <v>59</v>
      </c>
      <c r="B163" s="166" t="s">
        <v>570</v>
      </c>
      <c r="C163" s="166"/>
      <c r="D163" s="166" t="s">
        <v>114</v>
      </c>
      <c r="E163" s="165" t="s">
        <v>32</v>
      </c>
      <c r="F163" s="165"/>
      <c r="G163" s="165"/>
      <c r="H163" s="165"/>
      <c r="I163" s="165"/>
      <c r="J163" s="165"/>
      <c r="K163" s="165"/>
      <c r="L163" s="165"/>
      <c r="M163" s="165"/>
      <c r="N163" s="165"/>
      <c r="O163" s="77"/>
      <c r="P163" s="77"/>
      <c r="Q163" s="77"/>
      <c r="R163" s="77"/>
      <c r="S163" s="77"/>
      <c r="T163" s="77"/>
      <c r="U163" s="77"/>
      <c r="V163" s="77"/>
      <c r="W163" s="77"/>
    </row>
    <row r="164" spans="1:23" ht="13.2" x14ac:dyDescent="0.25">
      <c r="A164" s="165">
        <v>60</v>
      </c>
      <c r="B164" s="166" t="s">
        <v>571</v>
      </c>
      <c r="C164" s="166"/>
      <c r="D164" s="166" t="s">
        <v>130</v>
      </c>
      <c r="E164" s="165" t="s">
        <v>32</v>
      </c>
      <c r="F164" s="165"/>
      <c r="G164" s="165"/>
      <c r="H164" s="165"/>
      <c r="I164" s="165"/>
      <c r="J164" s="165"/>
      <c r="K164" s="165"/>
      <c r="L164" s="165"/>
      <c r="M164" s="165"/>
      <c r="N164" s="165"/>
      <c r="O164" s="77"/>
      <c r="P164" s="77"/>
      <c r="Q164" s="77"/>
      <c r="R164" s="77"/>
      <c r="S164" s="77"/>
      <c r="T164" s="77"/>
      <c r="U164" s="77"/>
      <c r="V164" s="77"/>
      <c r="W164" s="77"/>
    </row>
    <row r="165" spans="1:23" ht="13.2" x14ac:dyDescent="0.25">
      <c r="A165" s="165">
        <v>61</v>
      </c>
      <c r="B165" s="166" t="s">
        <v>572</v>
      </c>
      <c r="C165" s="166"/>
      <c r="D165" s="166" t="s">
        <v>130</v>
      </c>
      <c r="E165" s="165" t="s">
        <v>32</v>
      </c>
      <c r="F165" s="165"/>
      <c r="G165" s="165"/>
      <c r="H165" s="165"/>
      <c r="I165" s="165"/>
      <c r="J165" s="165"/>
      <c r="K165" s="165"/>
      <c r="L165" s="165"/>
      <c r="M165" s="165"/>
      <c r="N165" s="165"/>
      <c r="O165" s="77"/>
      <c r="P165" s="77"/>
      <c r="Q165" s="77"/>
      <c r="R165" s="77"/>
      <c r="S165" s="77"/>
      <c r="T165" s="77"/>
      <c r="U165" s="77"/>
      <c r="V165" s="77"/>
      <c r="W165" s="77"/>
    </row>
    <row r="166" spans="1:23" ht="13.2" x14ac:dyDescent="0.25">
      <c r="A166" s="165">
        <v>62</v>
      </c>
      <c r="B166" s="166" t="s">
        <v>573</v>
      </c>
      <c r="C166" s="166"/>
      <c r="D166" s="166" t="s">
        <v>130</v>
      </c>
      <c r="E166" s="165" t="s">
        <v>32</v>
      </c>
      <c r="F166" s="165"/>
      <c r="G166" s="165"/>
      <c r="H166" s="165"/>
      <c r="I166" s="165"/>
      <c r="J166" s="165"/>
      <c r="K166" s="165"/>
      <c r="L166" s="165"/>
      <c r="M166" s="165"/>
      <c r="N166" s="165"/>
      <c r="O166" s="77"/>
      <c r="P166" s="77"/>
      <c r="Q166" s="77"/>
      <c r="R166" s="77"/>
      <c r="S166" s="77"/>
      <c r="T166" s="77"/>
      <c r="U166" s="77"/>
      <c r="V166" s="77"/>
      <c r="W166" s="77"/>
    </row>
    <row r="167" spans="1:23" ht="13.2" x14ac:dyDescent="0.25">
      <c r="A167" s="165">
        <v>63</v>
      </c>
      <c r="B167" s="166" t="s">
        <v>574</v>
      </c>
      <c r="C167" s="166"/>
      <c r="D167" s="166" t="s">
        <v>130</v>
      </c>
      <c r="E167" s="165" t="s">
        <v>32</v>
      </c>
      <c r="F167" s="165"/>
      <c r="G167" s="165"/>
      <c r="H167" s="165"/>
      <c r="I167" s="165"/>
      <c r="J167" s="165"/>
      <c r="K167" s="165"/>
      <c r="L167" s="165"/>
      <c r="M167" s="165"/>
      <c r="N167" s="165"/>
      <c r="O167" s="77"/>
      <c r="P167" s="77"/>
      <c r="Q167" s="77"/>
      <c r="R167" s="77"/>
      <c r="S167" s="77"/>
      <c r="T167" s="77"/>
      <c r="U167" s="77"/>
      <c r="V167" s="77"/>
      <c r="W167" s="77"/>
    </row>
    <row r="168" spans="1:23" ht="13.2" x14ac:dyDescent="0.25">
      <c r="A168" s="168">
        <v>64</v>
      </c>
      <c r="B168" s="166" t="s">
        <v>575</v>
      </c>
      <c r="C168" s="166"/>
      <c r="D168" s="166" t="s">
        <v>130</v>
      </c>
      <c r="E168" s="165" t="s">
        <v>32</v>
      </c>
      <c r="F168" s="168"/>
      <c r="G168" s="168"/>
      <c r="H168" s="168"/>
      <c r="I168" s="168"/>
      <c r="J168" s="168"/>
      <c r="K168" s="168"/>
      <c r="L168" s="168"/>
      <c r="M168" s="168"/>
      <c r="N168" s="168"/>
      <c r="O168" s="77"/>
      <c r="P168" s="77"/>
      <c r="Q168" s="77"/>
      <c r="R168" s="77"/>
      <c r="S168" s="77"/>
      <c r="T168" s="77"/>
      <c r="U168" s="77"/>
      <c r="V168" s="77"/>
      <c r="W168" s="77"/>
    </row>
    <row r="169" spans="1:23" ht="13.2" x14ac:dyDescent="0.25">
      <c r="A169" s="168">
        <v>65</v>
      </c>
      <c r="B169" s="166" t="s">
        <v>576</v>
      </c>
      <c r="C169" s="166"/>
      <c r="D169" s="166" t="s">
        <v>130</v>
      </c>
      <c r="E169" s="165" t="s">
        <v>32</v>
      </c>
      <c r="F169" s="168"/>
      <c r="G169" s="168"/>
      <c r="H169" s="168"/>
      <c r="I169" s="168"/>
      <c r="J169" s="168"/>
      <c r="K169" s="168"/>
      <c r="L169" s="168"/>
      <c r="M169" s="168"/>
      <c r="N169" s="168"/>
      <c r="O169" s="77"/>
      <c r="P169" s="77"/>
      <c r="Q169" s="77"/>
      <c r="R169" s="77"/>
      <c r="S169" s="77"/>
      <c r="T169" s="77"/>
      <c r="U169" s="77"/>
      <c r="V169" s="77"/>
      <c r="W169" s="77"/>
    </row>
    <row r="170" spans="1:23" ht="13.2" x14ac:dyDescent="0.25">
      <c r="A170" s="165">
        <v>66</v>
      </c>
      <c r="B170" s="166" t="s">
        <v>577</v>
      </c>
      <c r="C170" s="166"/>
      <c r="D170" s="166" t="s">
        <v>91</v>
      </c>
      <c r="E170" s="165" t="s">
        <v>32</v>
      </c>
      <c r="F170" s="165"/>
      <c r="G170" s="165"/>
      <c r="H170" s="165"/>
      <c r="I170" s="165"/>
      <c r="J170" s="165"/>
      <c r="K170" s="165"/>
      <c r="L170" s="165"/>
      <c r="M170" s="165"/>
      <c r="N170" s="165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ht="13.2" x14ac:dyDescent="0.25">
      <c r="A171" s="165">
        <v>67</v>
      </c>
      <c r="B171" s="166" t="s">
        <v>578</v>
      </c>
      <c r="C171" s="166"/>
      <c r="D171" s="166" t="s">
        <v>91</v>
      </c>
      <c r="E171" s="165" t="s">
        <v>32</v>
      </c>
      <c r="F171" s="165"/>
      <c r="G171" s="165"/>
      <c r="H171" s="165"/>
      <c r="I171" s="165"/>
      <c r="J171" s="165"/>
      <c r="K171" s="165"/>
      <c r="L171" s="165"/>
      <c r="M171" s="165"/>
      <c r="N171" s="165"/>
      <c r="O171" s="77"/>
      <c r="P171" s="77"/>
      <c r="Q171" s="77"/>
      <c r="R171" s="77"/>
      <c r="S171" s="77"/>
      <c r="T171" s="77"/>
      <c r="U171" s="77"/>
      <c r="V171" s="77"/>
      <c r="W171" s="77"/>
    </row>
    <row r="172" spans="1:23" ht="13.2" x14ac:dyDescent="0.25">
      <c r="A172" s="165">
        <v>68</v>
      </c>
      <c r="B172" s="166" t="s">
        <v>579</v>
      </c>
      <c r="C172" s="166"/>
      <c r="D172" s="166" t="s">
        <v>91</v>
      </c>
      <c r="E172" s="165" t="s">
        <v>32</v>
      </c>
      <c r="F172" s="165"/>
      <c r="G172" s="165"/>
      <c r="H172" s="165"/>
      <c r="I172" s="165"/>
      <c r="J172" s="165"/>
      <c r="K172" s="165"/>
      <c r="L172" s="165"/>
      <c r="M172" s="165"/>
      <c r="N172" s="165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ht="13.2" x14ac:dyDescent="0.25">
      <c r="A173" s="165">
        <v>69</v>
      </c>
      <c r="B173" s="166" t="s">
        <v>580</v>
      </c>
      <c r="C173" s="166"/>
      <c r="D173" s="166" t="s">
        <v>91</v>
      </c>
      <c r="E173" s="165" t="s">
        <v>32</v>
      </c>
      <c r="F173" s="165"/>
      <c r="G173" s="165"/>
      <c r="H173" s="165"/>
      <c r="I173" s="165"/>
      <c r="J173" s="165"/>
      <c r="K173" s="165"/>
      <c r="L173" s="165"/>
      <c r="M173" s="165"/>
      <c r="N173" s="165"/>
      <c r="O173" s="77"/>
      <c r="P173" s="77"/>
      <c r="Q173" s="77"/>
      <c r="R173" s="77"/>
      <c r="S173" s="77"/>
      <c r="T173" s="77"/>
      <c r="U173" s="77"/>
      <c r="V173" s="77"/>
      <c r="W173" s="77"/>
    </row>
    <row r="174" spans="1:23" ht="13.2" x14ac:dyDescent="0.25">
      <c r="A174" s="165">
        <v>70</v>
      </c>
      <c r="B174" s="166" t="s">
        <v>581</v>
      </c>
      <c r="C174" s="166"/>
      <c r="D174" s="166" t="s">
        <v>91</v>
      </c>
      <c r="E174" s="165" t="s">
        <v>32</v>
      </c>
      <c r="F174" s="165"/>
      <c r="G174" s="165"/>
      <c r="H174" s="165"/>
      <c r="I174" s="165"/>
      <c r="J174" s="165"/>
      <c r="K174" s="165"/>
      <c r="L174" s="165"/>
      <c r="M174" s="165"/>
      <c r="N174" s="165"/>
      <c r="O174" s="77"/>
      <c r="P174" s="77"/>
      <c r="Q174" s="77"/>
      <c r="R174" s="77"/>
      <c r="S174" s="77"/>
      <c r="T174" s="77"/>
      <c r="U174" s="77"/>
      <c r="V174" s="77"/>
      <c r="W174" s="77"/>
    </row>
    <row r="175" spans="1:23" ht="13.2" x14ac:dyDescent="0.25">
      <c r="A175" s="165">
        <v>71</v>
      </c>
      <c r="B175" s="166" t="s">
        <v>582</v>
      </c>
      <c r="C175" s="166"/>
      <c r="D175" s="166" t="s">
        <v>91</v>
      </c>
      <c r="E175" s="165" t="s">
        <v>32</v>
      </c>
      <c r="F175" s="165"/>
      <c r="G175" s="165"/>
      <c r="H175" s="165"/>
      <c r="I175" s="165"/>
      <c r="J175" s="165"/>
      <c r="K175" s="165"/>
      <c r="L175" s="165"/>
      <c r="M175" s="165"/>
      <c r="N175" s="165"/>
      <c r="O175" s="77"/>
      <c r="P175" s="77"/>
      <c r="Q175" s="77"/>
      <c r="R175" s="77"/>
      <c r="S175" s="77"/>
      <c r="T175" s="77"/>
      <c r="U175" s="77"/>
      <c r="V175" s="77"/>
      <c r="W175" s="77"/>
    </row>
    <row r="176" spans="1:23" ht="13.2" x14ac:dyDescent="0.25">
      <c r="A176" s="165">
        <v>72</v>
      </c>
      <c r="B176" s="166" t="s">
        <v>583</v>
      </c>
      <c r="C176" s="166"/>
      <c r="D176" s="166" t="s">
        <v>91</v>
      </c>
      <c r="E176" s="165" t="s">
        <v>32</v>
      </c>
      <c r="F176" s="165"/>
      <c r="G176" s="165"/>
      <c r="H176" s="165"/>
      <c r="I176" s="165"/>
      <c r="J176" s="165"/>
      <c r="K176" s="165"/>
      <c r="L176" s="165"/>
      <c r="M176" s="165"/>
      <c r="N176" s="165"/>
      <c r="O176" s="77"/>
      <c r="P176" s="77"/>
      <c r="Q176" s="77"/>
      <c r="R176" s="77"/>
      <c r="S176" s="77"/>
      <c r="T176" s="77"/>
      <c r="U176" s="77"/>
      <c r="V176" s="77"/>
      <c r="W176" s="77"/>
    </row>
    <row r="177" spans="1:23" ht="13.2" x14ac:dyDescent="0.25">
      <c r="A177" s="165">
        <v>73</v>
      </c>
      <c r="B177" s="166" t="s">
        <v>584</v>
      </c>
      <c r="C177" s="166"/>
      <c r="D177" s="166" t="s">
        <v>91</v>
      </c>
      <c r="E177" s="165" t="s">
        <v>32</v>
      </c>
      <c r="F177" s="165"/>
      <c r="G177" s="165"/>
      <c r="H177" s="165"/>
      <c r="I177" s="165"/>
      <c r="J177" s="165"/>
      <c r="K177" s="165"/>
      <c r="L177" s="165"/>
      <c r="M177" s="165"/>
      <c r="N177" s="165"/>
      <c r="O177" s="77"/>
      <c r="P177" s="77"/>
      <c r="Q177" s="77"/>
      <c r="R177" s="77"/>
      <c r="S177" s="77"/>
      <c r="T177" s="77"/>
      <c r="U177" s="77"/>
      <c r="V177" s="77"/>
      <c r="W177" s="77"/>
    </row>
    <row r="178" spans="1:23" ht="13.2" x14ac:dyDescent="0.25">
      <c r="A178" s="165">
        <v>74</v>
      </c>
      <c r="B178" s="166" t="s">
        <v>585</v>
      </c>
      <c r="C178" s="166"/>
      <c r="D178" s="166" t="s">
        <v>91</v>
      </c>
      <c r="E178" s="165" t="s">
        <v>32</v>
      </c>
      <c r="F178" s="165"/>
      <c r="G178" s="165"/>
      <c r="H178" s="165"/>
      <c r="I178" s="165"/>
      <c r="J178" s="165"/>
      <c r="K178" s="165"/>
      <c r="L178" s="165"/>
      <c r="M178" s="165"/>
      <c r="N178" s="165"/>
      <c r="O178" s="77"/>
      <c r="P178" s="77"/>
      <c r="Q178" s="77"/>
      <c r="R178" s="77"/>
      <c r="S178" s="77"/>
      <c r="T178" s="77"/>
      <c r="U178" s="77"/>
      <c r="V178" s="77"/>
      <c r="W178" s="77"/>
    </row>
    <row r="179" spans="1:23" ht="13.2" x14ac:dyDescent="0.25">
      <c r="A179" s="165">
        <v>75</v>
      </c>
      <c r="B179" s="166" t="s">
        <v>586</v>
      </c>
      <c r="C179" s="166"/>
      <c r="D179" s="166" t="s">
        <v>91</v>
      </c>
      <c r="E179" s="165" t="s">
        <v>32</v>
      </c>
      <c r="F179" s="165"/>
      <c r="G179" s="165"/>
      <c r="H179" s="165"/>
      <c r="I179" s="165"/>
      <c r="J179" s="165"/>
      <c r="K179" s="165"/>
      <c r="L179" s="165"/>
      <c r="M179" s="165"/>
      <c r="N179" s="165"/>
      <c r="O179" s="77"/>
      <c r="P179" s="77"/>
      <c r="Q179" s="77"/>
      <c r="R179" s="77"/>
      <c r="S179" s="77"/>
      <c r="T179" s="77"/>
      <c r="U179" s="77"/>
      <c r="V179" s="77"/>
      <c r="W179" s="77"/>
    </row>
    <row r="180" spans="1:23" ht="13.2" x14ac:dyDescent="0.25">
      <c r="A180" s="165">
        <v>76</v>
      </c>
      <c r="B180" s="166" t="s">
        <v>587</v>
      </c>
      <c r="C180" s="166"/>
      <c r="D180" s="166" t="s">
        <v>80</v>
      </c>
      <c r="E180" s="165" t="s">
        <v>32</v>
      </c>
      <c r="F180" s="165"/>
      <c r="G180" s="165"/>
      <c r="H180" s="165"/>
      <c r="I180" s="165"/>
      <c r="J180" s="165"/>
      <c r="K180" s="165"/>
      <c r="L180" s="165"/>
      <c r="M180" s="165"/>
      <c r="N180" s="165"/>
      <c r="O180" s="77"/>
      <c r="P180" s="77"/>
      <c r="Q180" s="77"/>
      <c r="R180" s="77"/>
      <c r="S180" s="77"/>
      <c r="T180" s="77"/>
      <c r="U180" s="77"/>
      <c r="V180" s="77"/>
      <c r="W180" s="77"/>
    </row>
    <row r="181" spans="1:23" ht="13.2" x14ac:dyDescent="0.25">
      <c r="A181" s="165" t="s">
        <v>588</v>
      </c>
      <c r="B181" s="166" t="s">
        <v>589</v>
      </c>
      <c r="C181" s="166"/>
      <c r="D181" s="166" t="s">
        <v>80</v>
      </c>
      <c r="E181" s="165" t="s">
        <v>32</v>
      </c>
      <c r="F181" s="165"/>
      <c r="G181" s="165"/>
      <c r="H181" s="165"/>
      <c r="I181" s="165"/>
      <c r="J181" s="165"/>
      <c r="K181" s="165"/>
      <c r="L181" s="165"/>
      <c r="M181" s="165"/>
      <c r="N181" s="165"/>
      <c r="O181" s="77"/>
      <c r="P181" s="77"/>
      <c r="Q181" s="77"/>
      <c r="R181" s="77"/>
      <c r="S181" s="77"/>
      <c r="T181" s="77"/>
      <c r="U181" s="77"/>
      <c r="V181" s="77"/>
      <c r="W181" s="77"/>
    </row>
    <row r="182" spans="1:23" ht="13.2" x14ac:dyDescent="0.25">
      <c r="A182" s="165">
        <v>77</v>
      </c>
      <c r="B182" s="166" t="s">
        <v>590</v>
      </c>
      <c r="C182" s="166"/>
      <c r="D182" s="166" t="s">
        <v>80</v>
      </c>
      <c r="E182" s="165" t="s">
        <v>32</v>
      </c>
      <c r="F182" s="168"/>
      <c r="G182" s="168"/>
      <c r="H182" s="178"/>
      <c r="I182" s="168"/>
      <c r="J182" s="168"/>
      <c r="K182" s="168"/>
      <c r="L182" s="178"/>
      <c r="M182" s="168"/>
      <c r="N182" s="168"/>
      <c r="O182" s="77"/>
      <c r="P182" s="77"/>
      <c r="Q182" s="77"/>
      <c r="R182" s="77"/>
      <c r="S182" s="77"/>
      <c r="T182" s="77"/>
      <c r="U182" s="77"/>
      <c r="V182" s="77"/>
      <c r="W182" s="77"/>
    </row>
    <row r="183" spans="1:23" ht="13.2" x14ac:dyDescent="0.25">
      <c r="A183" s="165">
        <v>78</v>
      </c>
      <c r="B183" s="166" t="s">
        <v>591</v>
      </c>
      <c r="C183" s="166"/>
      <c r="D183" s="166" t="s">
        <v>35</v>
      </c>
      <c r="E183" s="165" t="s">
        <v>32</v>
      </c>
      <c r="F183" s="165"/>
      <c r="G183" s="165"/>
      <c r="H183" s="165"/>
      <c r="I183" s="165"/>
      <c r="J183" s="165"/>
      <c r="K183" s="165"/>
      <c r="L183" s="165"/>
      <c r="M183" s="165"/>
      <c r="N183" s="165"/>
      <c r="O183" s="77"/>
      <c r="P183" s="77"/>
      <c r="Q183" s="77"/>
      <c r="R183" s="77"/>
      <c r="S183" s="77"/>
      <c r="T183" s="77"/>
      <c r="U183" s="77"/>
      <c r="V183" s="77"/>
      <c r="W183" s="77"/>
    </row>
    <row r="184" spans="1:23" ht="13.2" x14ac:dyDescent="0.25">
      <c r="A184" s="165">
        <v>79</v>
      </c>
      <c r="B184" s="166" t="s">
        <v>592</v>
      </c>
      <c r="C184" s="166"/>
      <c r="D184" s="166" t="s">
        <v>35</v>
      </c>
      <c r="E184" s="165" t="s">
        <v>32</v>
      </c>
      <c r="F184" s="165"/>
      <c r="G184" s="165"/>
      <c r="H184" s="165"/>
      <c r="I184" s="165"/>
      <c r="J184" s="165"/>
      <c r="K184" s="165"/>
      <c r="L184" s="165"/>
      <c r="M184" s="165"/>
      <c r="N184" s="165"/>
      <c r="O184" s="77"/>
      <c r="P184" s="77"/>
      <c r="Q184" s="77"/>
      <c r="R184" s="77"/>
      <c r="S184" s="77"/>
      <c r="T184" s="77"/>
      <c r="U184" s="77"/>
      <c r="V184" s="77"/>
      <c r="W184" s="77"/>
    </row>
    <row r="185" spans="1:23" ht="13.2" x14ac:dyDescent="0.25">
      <c r="A185" s="165">
        <v>80</v>
      </c>
      <c r="B185" s="166" t="s">
        <v>593</v>
      </c>
      <c r="C185" s="166"/>
      <c r="D185" s="166" t="s">
        <v>93</v>
      </c>
      <c r="E185" s="165" t="s">
        <v>32</v>
      </c>
      <c r="F185" s="165"/>
      <c r="G185" s="165"/>
      <c r="H185" s="165"/>
      <c r="I185" s="165"/>
      <c r="J185" s="165"/>
      <c r="K185" s="165"/>
      <c r="L185" s="165"/>
      <c r="M185" s="165"/>
      <c r="N185" s="165"/>
      <c r="O185" s="77"/>
      <c r="P185" s="77"/>
      <c r="Q185" s="77"/>
      <c r="R185" s="77"/>
      <c r="S185" s="77"/>
      <c r="T185" s="77"/>
      <c r="U185" s="77"/>
      <c r="V185" s="77"/>
      <c r="W185" s="77"/>
    </row>
    <row r="186" spans="1:23" ht="13.2" x14ac:dyDescent="0.25">
      <c r="A186" s="165">
        <v>81</v>
      </c>
      <c r="B186" s="166" t="s">
        <v>594</v>
      </c>
      <c r="C186" s="166"/>
      <c r="D186" s="166" t="s">
        <v>93</v>
      </c>
      <c r="E186" s="165" t="s">
        <v>32</v>
      </c>
      <c r="F186" s="165"/>
      <c r="G186" s="165"/>
      <c r="H186" s="165"/>
      <c r="I186" s="165"/>
      <c r="J186" s="165"/>
      <c r="K186" s="165"/>
      <c r="L186" s="165"/>
      <c r="M186" s="165"/>
      <c r="N186" s="165"/>
      <c r="O186" s="77"/>
      <c r="P186" s="77"/>
      <c r="Q186" s="77"/>
      <c r="R186" s="77"/>
      <c r="S186" s="77"/>
      <c r="T186" s="77"/>
      <c r="U186" s="77"/>
      <c r="V186" s="77"/>
      <c r="W186" s="77"/>
    </row>
    <row r="187" spans="1:23" ht="13.2" x14ac:dyDescent="0.25">
      <c r="A187" s="165">
        <v>82</v>
      </c>
      <c r="B187" s="166" t="s">
        <v>595</v>
      </c>
      <c r="C187" s="166"/>
      <c r="D187" s="166" t="s">
        <v>93</v>
      </c>
      <c r="E187" s="165" t="s">
        <v>32</v>
      </c>
      <c r="F187" s="165"/>
      <c r="G187" s="165"/>
      <c r="H187" s="165"/>
      <c r="I187" s="165"/>
      <c r="J187" s="165"/>
      <c r="K187" s="165"/>
      <c r="L187" s="165"/>
      <c r="M187" s="165"/>
      <c r="N187" s="165"/>
      <c r="O187" s="77"/>
      <c r="P187" s="77"/>
      <c r="Q187" s="77"/>
      <c r="R187" s="77"/>
      <c r="S187" s="77"/>
      <c r="T187" s="77"/>
      <c r="U187" s="77"/>
      <c r="V187" s="77"/>
      <c r="W187" s="77"/>
    </row>
    <row r="188" spans="1:23" ht="13.2" x14ac:dyDescent="0.25">
      <c r="A188" s="165">
        <v>83</v>
      </c>
      <c r="B188" s="166" t="s">
        <v>596</v>
      </c>
      <c r="C188" s="166"/>
      <c r="D188" s="166" t="s">
        <v>131</v>
      </c>
      <c r="E188" s="165" t="s">
        <v>32</v>
      </c>
      <c r="F188" s="165"/>
      <c r="G188" s="165"/>
      <c r="H188" s="165"/>
      <c r="I188" s="165"/>
      <c r="J188" s="165"/>
      <c r="K188" s="165"/>
      <c r="L188" s="165"/>
      <c r="M188" s="165"/>
      <c r="N188" s="165"/>
      <c r="O188" s="77"/>
      <c r="P188" s="77"/>
      <c r="Q188" s="77"/>
      <c r="R188" s="77"/>
      <c r="S188" s="77"/>
      <c r="T188" s="77"/>
      <c r="U188" s="77"/>
      <c r="V188" s="77"/>
      <c r="W188" s="77"/>
    </row>
    <row r="189" spans="1:23" ht="13.2" x14ac:dyDescent="0.25">
      <c r="A189" s="165">
        <v>84</v>
      </c>
      <c r="B189" s="166" t="s">
        <v>597</v>
      </c>
      <c r="C189" s="166"/>
      <c r="D189" s="166" t="s">
        <v>131</v>
      </c>
      <c r="E189" s="165" t="s">
        <v>32</v>
      </c>
      <c r="F189" s="165"/>
      <c r="G189" s="165"/>
      <c r="H189" s="165"/>
      <c r="I189" s="165"/>
      <c r="J189" s="165"/>
      <c r="K189" s="165"/>
      <c r="L189" s="165"/>
      <c r="M189" s="165"/>
      <c r="N189" s="165"/>
      <c r="O189" s="77"/>
      <c r="P189" s="77"/>
      <c r="Q189" s="77"/>
      <c r="R189" s="77"/>
      <c r="S189" s="77"/>
      <c r="T189" s="77"/>
      <c r="U189" s="77"/>
      <c r="V189" s="77"/>
      <c r="W189" s="77"/>
    </row>
    <row r="190" spans="1:23" ht="13.2" x14ac:dyDescent="0.25">
      <c r="A190" s="165">
        <v>85</v>
      </c>
      <c r="B190" s="166" t="s">
        <v>598</v>
      </c>
      <c r="C190" s="166"/>
      <c r="D190" s="166" t="s">
        <v>46</v>
      </c>
      <c r="E190" s="165" t="s">
        <v>32</v>
      </c>
      <c r="F190" s="165"/>
      <c r="G190" s="165"/>
      <c r="H190" s="165"/>
      <c r="I190" s="165"/>
      <c r="J190" s="165"/>
      <c r="K190" s="165"/>
      <c r="L190" s="165"/>
      <c r="M190" s="165"/>
      <c r="N190" s="165"/>
      <c r="O190" s="77"/>
      <c r="P190" s="77"/>
      <c r="Q190" s="77"/>
      <c r="R190" s="77"/>
      <c r="S190" s="77"/>
      <c r="T190" s="77"/>
      <c r="U190" s="77"/>
      <c r="V190" s="77"/>
      <c r="W190" s="77"/>
    </row>
    <row r="191" spans="1:23" ht="13.2" x14ac:dyDescent="0.25">
      <c r="A191" s="165" t="s">
        <v>599</v>
      </c>
      <c r="B191" s="166" t="s">
        <v>600</v>
      </c>
      <c r="C191" s="166"/>
      <c r="D191" s="166" t="s">
        <v>46</v>
      </c>
      <c r="E191" s="165" t="s">
        <v>32</v>
      </c>
      <c r="F191" s="165"/>
      <c r="G191" s="165"/>
      <c r="H191" s="165"/>
      <c r="I191" s="165"/>
      <c r="J191" s="165"/>
      <c r="K191" s="165"/>
      <c r="L191" s="165"/>
      <c r="M191" s="165"/>
      <c r="N191" s="165"/>
      <c r="O191" s="77"/>
      <c r="P191" s="77"/>
      <c r="Q191" s="77"/>
      <c r="R191" s="77"/>
      <c r="S191" s="77"/>
      <c r="T191" s="77"/>
      <c r="U191" s="77"/>
      <c r="V191" s="77"/>
      <c r="W191" s="77"/>
    </row>
    <row r="192" spans="1:23" ht="13.2" x14ac:dyDescent="0.25">
      <c r="A192" s="165">
        <v>86</v>
      </c>
      <c r="B192" s="166" t="s">
        <v>601</v>
      </c>
      <c r="C192" s="166"/>
      <c r="D192" s="166" t="s">
        <v>46</v>
      </c>
      <c r="E192" s="165" t="s">
        <v>32</v>
      </c>
      <c r="F192" s="165"/>
      <c r="G192" s="165"/>
      <c r="H192" s="165"/>
      <c r="I192" s="165"/>
      <c r="J192" s="165"/>
      <c r="K192" s="165"/>
      <c r="L192" s="165"/>
      <c r="M192" s="165"/>
      <c r="N192" s="165"/>
      <c r="O192" s="77"/>
      <c r="P192" s="77"/>
      <c r="Q192" s="77"/>
      <c r="R192" s="77"/>
      <c r="S192" s="77"/>
      <c r="T192" s="77"/>
      <c r="U192" s="77"/>
      <c r="V192" s="77"/>
      <c r="W192" s="77"/>
    </row>
    <row r="193" spans="1:23" ht="13.2" x14ac:dyDescent="0.25">
      <c r="A193" s="165">
        <v>87</v>
      </c>
      <c r="B193" s="166" t="s">
        <v>602</v>
      </c>
      <c r="C193" s="166"/>
      <c r="D193" s="166" t="s">
        <v>46</v>
      </c>
      <c r="E193" s="165" t="s">
        <v>32</v>
      </c>
      <c r="F193" s="165"/>
      <c r="G193" s="165"/>
      <c r="H193" s="165"/>
      <c r="I193" s="165"/>
      <c r="J193" s="165"/>
      <c r="K193" s="165"/>
      <c r="L193" s="165"/>
      <c r="M193" s="165"/>
      <c r="N193" s="165"/>
      <c r="O193" s="77"/>
      <c r="P193" s="77"/>
      <c r="Q193" s="77"/>
      <c r="R193" s="77"/>
      <c r="S193" s="77"/>
      <c r="T193" s="77"/>
      <c r="U193" s="77"/>
      <c r="V193" s="77"/>
      <c r="W193" s="77"/>
    </row>
    <row r="194" spans="1:23" ht="13.2" x14ac:dyDescent="0.25">
      <c r="A194" s="165" t="s">
        <v>603</v>
      </c>
      <c r="B194" s="166" t="s">
        <v>604</v>
      </c>
      <c r="C194" s="166"/>
      <c r="D194" s="166" t="s">
        <v>46</v>
      </c>
      <c r="E194" s="165" t="s">
        <v>32</v>
      </c>
      <c r="F194" s="165"/>
      <c r="G194" s="165"/>
      <c r="H194" s="165"/>
      <c r="I194" s="165"/>
      <c r="J194" s="165"/>
      <c r="K194" s="165"/>
      <c r="L194" s="165"/>
      <c r="M194" s="165"/>
      <c r="N194" s="165"/>
      <c r="O194" s="77"/>
      <c r="P194" s="77"/>
      <c r="Q194" s="77"/>
      <c r="R194" s="77"/>
      <c r="S194" s="77"/>
      <c r="T194" s="77"/>
      <c r="U194" s="77"/>
      <c r="V194" s="77"/>
      <c r="W194" s="77"/>
    </row>
    <row r="195" spans="1:23" ht="13.2" x14ac:dyDescent="0.25">
      <c r="A195" s="165">
        <v>88</v>
      </c>
      <c r="B195" s="166" t="s">
        <v>605</v>
      </c>
      <c r="C195" s="166"/>
      <c r="D195" s="166" t="s">
        <v>46</v>
      </c>
      <c r="E195" s="165" t="s">
        <v>32</v>
      </c>
      <c r="F195" s="165"/>
      <c r="G195" s="165"/>
      <c r="H195" s="165"/>
      <c r="I195" s="165"/>
      <c r="J195" s="165"/>
      <c r="K195" s="165"/>
      <c r="L195" s="165"/>
      <c r="M195" s="165"/>
      <c r="N195" s="165"/>
      <c r="O195" s="77"/>
      <c r="P195" s="77"/>
      <c r="Q195" s="77"/>
      <c r="R195" s="77"/>
      <c r="S195" s="77"/>
      <c r="T195" s="77"/>
      <c r="U195" s="77"/>
      <c r="V195" s="77"/>
      <c r="W195" s="77"/>
    </row>
    <row r="196" spans="1:23" ht="13.2" x14ac:dyDescent="0.25">
      <c r="A196" s="165" t="s">
        <v>606</v>
      </c>
      <c r="B196" s="166" t="s">
        <v>607</v>
      </c>
      <c r="C196" s="166"/>
      <c r="D196" s="166" t="s">
        <v>46</v>
      </c>
      <c r="E196" s="165" t="s">
        <v>32</v>
      </c>
      <c r="F196" s="165"/>
      <c r="G196" s="165"/>
      <c r="H196" s="165"/>
      <c r="I196" s="165"/>
      <c r="J196" s="165"/>
      <c r="K196" s="165"/>
      <c r="L196" s="165"/>
      <c r="M196" s="165"/>
      <c r="N196" s="165"/>
      <c r="O196" s="77"/>
      <c r="P196" s="77"/>
      <c r="Q196" s="77"/>
      <c r="R196" s="77"/>
      <c r="S196" s="77"/>
      <c r="T196" s="77"/>
      <c r="U196" s="77"/>
      <c r="V196" s="77"/>
      <c r="W196" s="77"/>
    </row>
    <row r="197" spans="1:23" ht="13.2" x14ac:dyDescent="0.25">
      <c r="A197" s="165">
        <v>89</v>
      </c>
      <c r="B197" s="166" t="s">
        <v>608</v>
      </c>
      <c r="C197" s="166"/>
      <c r="D197" s="166" t="s">
        <v>102</v>
      </c>
      <c r="E197" s="165" t="s">
        <v>32</v>
      </c>
      <c r="F197" s="165"/>
      <c r="G197" s="165"/>
      <c r="H197" s="165"/>
      <c r="I197" s="165"/>
      <c r="J197" s="165"/>
      <c r="K197" s="165"/>
      <c r="L197" s="165"/>
      <c r="M197" s="165"/>
      <c r="N197" s="165"/>
      <c r="O197" s="77"/>
      <c r="P197" s="77"/>
      <c r="Q197" s="77"/>
      <c r="R197" s="77"/>
      <c r="S197" s="77"/>
      <c r="T197" s="77"/>
      <c r="U197" s="77"/>
      <c r="V197" s="77"/>
      <c r="W197" s="77"/>
    </row>
    <row r="198" spans="1:23" ht="13.2" x14ac:dyDescent="0.25">
      <c r="A198" s="175"/>
      <c r="B198" s="175"/>
      <c r="C198" s="176"/>
      <c r="D198" s="176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77"/>
      <c r="P198" s="77"/>
      <c r="Q198" s="77"/>
      <c r="R198" s="77"/>
      <c r="S198" s="77"/>
      <c r="T198" s="77"/>
      <c r="U198" s="77"/>
      <c r="V198" s="77"/>
      <c r="W198" s="77"/>
    </row>
    <row r="199" spans="1:23" ht="13.2" x14ac:dyDescent="0.25">
      <c r="A199" s="163" t="s">
        <v>0</v>
      </c>
      <c r="B199" s="164" t="s">
        <v>2</v>
      </c>
      <c r="C199" s="164" t="s">
        <v>3</v>
      </c>
      <c r="D199" s="164" t="s">
        <v>4</v>
      </c>
      <c r="E199" s="163" t="s">
        <v>5</v>
      </c>
      <c r="F199" s="169" t="s">
        <v>54</v>
      </c>
      <c r="G199" s="169" t="s">
        <v>19</v>
      </c>
      <c r="H199" s="169" t="s">
        <v>20</v>
      </c>
      <c r="I199" s="169" t="s">
        <v>21</v>
      </c>
      <c r="J199" s="169" t="s">
        <v>22</v>
      </c>
      <c r="K199" s="169" t="s">
        <v>23</v>
      </c>
      <c r="L199" s="169" t="s">
        <v>24</v>
      </c>
      <c r="M199" s="169" t="s">
        <v>25</v>
      </c>
      <c r="N199" s="169" t="s">
        <v>26</v>
      </c>
      <c r="O199" s="77"/>
      <c r="P199" s="77"/>
      <c r="Q199" s="77"/>
      <c r="R199" s="77"/>
      <c r="S199" s="77"/>
      <c r="T199" s="77"/>
      <c r="U199" s="77"/>
      <c r="V199" s="77"/>
      <c r="W199" s="77"/>
    </row>
    <row r="200" spans="1:23" ht="13.2" x14ac:dyDescent="0.25">
      <c r="A200" s="165">
        <v>90</v>
      </c>
      <c r="B200" s="166" t="s">
        <v>628</v>
      </c>
      <c r="C200" s="166"/>
      <c r="D200" s="166" t="s">
        <v>102</v>
      </c>
      <c r="E200" s="165" t="s">
        <v>40</v>
      </c>
      <c r="F200" s="165"/>
      <c r="G200" s="165"/>
      <c r="H200" s="165"/>
      <c r="I200" s="165"/>
      <c r="J200" s="165"/>
      <c r="K200" s="165"/>
      <c r="L200" s="165"/>
      <c r="M200" s="165"/>
      <c r="N200" s="165"/>
      <c r="O200" s="77"/>
      <c r="P200" s="77"/>
      <c r="Q200" s="77"/>
      <c r="R200" s="77"/>
      <c r="S200" s="77"/>
      <c r="T200" s="77"/>
      <c r="U200" s="77"/>
      <c r="V200" s="77"/>
      <c r="W200" s="77"/>
    </row>
    <row r="201" spans="1:23" ht="13.2" x14ac:dyDescent="0.25">
      <c r="A201" s="165">
        <v>91</v>
      </c>
      <c r="B201" s="166" t="s">
        <v>629</v>
      </c>
      <c r="C201" s="166"/>
      <c r="D201" s="166" t="s">
        <v>102</v>
      </c>
      <c r="E201" s="165" t="s">
        <v>40</v>
      </c>
      <c r="F201" s="165"/>
      <c r="G201" s="165"/>
      <c r="H201" s="165"/>
      <c r="I201" s="165"/>
      <c r="J201" s="165"/>
      <c r="K201" s="165"/>
      <c r="L201" s="165"/>
      <c r="M201" s="165"/>
      <c r="N201" s="165"/>
      <c r="O201" s="77"/>
      <c r="P201" s="77"/>
      <c r="Q201" s="77"/>
      <c r="R201" s="77"/>
      <c r="S201" s="77"/>
      <c r="T201" s="77"/>
      <c r="U201" s="77"/>
      <c r="V201" s="77"/>
      <c r="W201" s="77"/>
    </row>
    <row r="202" spans="1:23" ht="13.2" x14ac:dyDescent="0.25">
      <c r="A202" s="165" t="s">
        <v>630</v>
      </c>
      <c r="B202" s="166" t="s">
        <v>631</v>
      </c>
      <c r="C202" s="166"/>
      <c r="D202" s="166" t="s">
        <v>102</v>
      </c>
      <c r="E202" s="165" t="s">
        <v>40</v>
      </c>
      <c r="F202" s="165"/>
      <c r="G202" s="165"/>
      <c r="H202" s="165"/>
      <c r="I202" s="165"/>
      <c r="J202" s="165"/>
      <c r="K202" s="165"/>
      <c r="L202" s="165"/>
      <c r="M202" s="165"/>
      <c r="N202" s="165"/>
      <c r="O202" s="77"/>
      <c r="P202" s="77"/>
      <c r="Q202" s="77"/>
      <c r="R202" s="77"/>
      <c r="S202" s="77"/>
      <c r="T202" s="77"/>
      <c r="U202" s="77"/>
      <c r="V202" s="77"/>
      <c r="W202" s="77"/>
    </row>
    <row r="203" spans="1:23" ht="13.2" x14ac:dyDescent="0.25">
      <c r="A203" s="165">
        <v>92</v>
      </c>
      <c r="B203" s="166" t="s">
        <v>632</v>
      </c>
      <c r="C203" s="166"/>
      <c r="D203" s="166" t="s">
        <v>128</v>
      </c>
      <c r="E203" s="165" t="s">
        <v>40</v>
      </c>
      <c r="F203" s="165"/>
      <c r="G203" s="165"/>
      <c r="H203" s="165"/>
      <c r="I203" s="165"/>
      <c r="J203" s="165"/>
      <c r="K203" s="165"/>
      <c r="L203" s="165"/>
      <c r="M203" s="165"/>
      <c r="N203" s="165"/>
      <c r="O203" s="77"/>
      <c r="P203" s="77"/>
      <c r="Q203" s="77"/>
      <c r="R203" s="77"/>
      <c r="S203" s="77"/>
      <c r="T203" s="77"/>
      <c r="U203" s="77"/>
      <c r="V203" s="77"/>
      <c r="W203" s="77"/>
    </row>
    <row r="204" spans="1:23" ht="13.2" x14ac:dyDescent="0.25">
      <c r="A204" s="165">
        <v>93</v>
      </c>
      <c r="B204" s="166" t="s">
        <v>633</v>
      </c>
      <c r="C204" s="166"/>
      <c r="D204" s="166" t="s">
        <v>129</v>
      </c>
      <c r="E204" s="165" t="s">
        <v>40</v>
      </c>
      <c r="F204" s="165"/>
      <c r="G204" s="169"/>
      <c r="H204" s="169"/>
      <c r="I204" s="169"/>
      <c r="J204" s="169"/>
      <c r="K204" s="169"/>
      <c r="L204" s="169"/>
      <c r="M204" s="169"/>
      <c r="N204" s="169"/>
      <c r="O204" s="77"/>
      <c r="P204" s="77"/>
      <c r="Q204" s="77"/>
      <c r="R204" s="77"/>
      <c r="S204" s="77"/>
      <c r="T204" s="77"/>
      <c r="U204" s="77"/>
      <c r="V204" s="77"/>
      <c r="W204" s="77"/>
    </row>
    <row r="205" spans="1:23" ht="13.2" x14ac:dyDescent="0.25">
      <c r="A205" s="165">
        <v>94</v>
      </c>
      <c r="B205" s="166" t="s">
        <v>634</v>
      </c>
      <c r="C205" s="166"/>
      <c r="D205" s="166" t="s">
        <v>129</v>
      </c>
      <c r="E205" s="165" t="s">
        <v>40</v>
      </c>
      <c r="F205" s="165"/>
      <c r="G205" s="165"/>
      <c r="H205" s="165"/>
      <c r="I205" s="165"/>
      <c r="J205" s="165"/>
      <c r="K205" s="165"/>
      <c r="L205" s="165"/>
      <c r="M205" s="165"/>
      <c r="N205" s="165"/>
      <c r="O205" s="77"/>
      <c r="P205" s="77"/>
      <c r="Q205" s="77"/>
      <c r="R205" s="77"/>
      <c r="S205" s="77"/>
      <c r="T205" s="77"/>
      <c r="U205" s="77"/>
      <c r="V205" s="77"/>
      <c r="W205" s="77"/>
    </row>
    <row r="206" spans="1:23" ht="13.2" x14ac:dyDescent="0.25">
      <c r="A206" s="165">
        <v>95</v>
      </c>
      <c r="B206" s="166" t="s">
        <v>635</v>
      </c>
      <c r="C206" s="166"/>
      <c r="D206" s="166" t="s">
        <v>129</v>
      </c>
      <c r="E206" s="165" t="s">
        <v>40</v>
      </c>
      <c r="F206" s="165"/>
      <c r="G206" s="165"/>
      <c r="H206" s="165"/>
      <c r="I206" s="165"/>
      <c r="J206" s="165"/>
      <c r="K206" s="165"/>
      <c r="L206" s="165"/>
      <c r="M206" s="165"/>
      <c r="N206" s="165"/>
      <c r="O206" s="77"/>
      <c r="P206" s="77"/>
      <c r="Q206" s="77"/>
      <c r="R206" s="77"/>
      <c r="S206" s="77"/>
      <c r="T206" s="77"/>
      <c r="U206" s="77"/>
      <c r="V206" s="77"/>
      <c r="W206" s="77"/>
    </row>
    <row r="207" spans="1:23" ht="13.2" x14ac:dyDescent="0.25">
      <c r="A207" s="165">
        <v>96</v>
      </c>
      <c r="B207" s="166" t="s">
        <v>636</v>
      </c>
      <c r="C207" s="166"/>
      <c r="D207" s="166" t="s">
        <v>129</v>
      </c>
      <c r="E207" s="165" t="s">
        <v>40</v>
      </c>
      <c r="F207" s="165"/>
      <c r="G207" s="165"/>
      <c r="H207" s="165"/>
      <c r="I207" s="165"/>
      <c r="J207" s="165"/>
      <c r="K207" s="165"/>
      <c r="L207" s="165"/>
      <c r="M207" s="165"/>
      <c r="N207" s="165"/>
      <c r="O207" s="77"/>
      <c r="P207" s="77"/>
      <c r="Q207" s="77"/>
      <c r="R207" s="77"/>
      <c r="S207" s="77"/>
      <c r="T207" s="77"/>
      <c r="U207" s="77"/>
      <c r="V207" s="77"/>
      <c r="W207" s="77"/>
    </row>
    <row r="208" spans="1:23" ht="13.2" x14ac:dyDescent="0.25">
      <c r="A208" s="165">
        <v>97</v>
      </c>
      <c r="B208" s="166" t="s">
        <v>637</v>
      </c>
      <c r="C208" s="166"/>
      <c r="D208" s="166" t="s">
        <v>129</v>
      </c>
      <c r="E208" s="165" t="s">
        <v>40</v>
      </c>
      <c r="F208" s="165"/>
      <c r="G208" s="165"/>
      <c r="H208" s="165"/>
      <c r="I208" s="165"/>
      <c r="J208" s="165"/>
      <c r="K208" s="165"/>
      <c r="L208" s="165"/>
      <c r="M208" s="165"/>
      <c r="N208" s="165"/>
      <c r="O208" s="77"/>
      <c r="P208" s="77"/>
      <c r="Q208" s="77"/>
      <c r="R208" s="77"/>
      <c r="S208" s="77"/>
      <c r="T208" s="77"/>
      <c r="U208" s="77"/>
      <c r="V208" s="77"/>
      <c r="W208" s="77"/>
    </row>
    <row r="209" spans="1:23" ht="13.2" x14ac:dyDescent="0.25">
      <c r="A209" s="165">
        <v>98</v>
      </c>
      <c r="B209" s="166" t="s">
        <v>638</v>
      </c>
      <c r="C209" s="166"/>
      <c r="D209" s="166" t="s">
        <v>129</v>
      </c>
      <c r="E209" s="165" t="s">
        <v>40</v>
      </c>
      <c r="F209" s="165"/>
      <c r="G209" s="165"/>
      <c r="H209" s="165"/>
      <c r="I209" s="165"/>
      <c r="J209" s="165"/>
      <c r="K209" s="165"/>
      <c r="L209" s="165"/>
      <c r="M209" s="165"/>
      <c r="N209" s="165"/>
      <c r="O209" s="77"/>
      <c r="P209" s="77"/>
      <c r="Q209" s="77"/>
      <c r="R209" s="77"/>
      <c r="S209" s="77"/>
      <c r="T209" s="77"/>
      <c r="U209" s="77"/>
      <c r="V209" s="77"/>
      <c r="W209" s="77"/>
    </row>
    <row r="210" spans="1:23" ht="13.2" x14ac:dyDescent="0.25">
      <c r="A210" s="165">
        <v>99</v>
      </c>
      <c r="B210" s="166" t="s">
        <v>639</v>
      </c>
      <c r="C210" s="166"/>
      <c r="D210" s="166" t="s">
        <v>129</v>
      </c>
      <c r="E210" s="165" t="s">
        <v>40</v>
      </c>
      <c r="F210" s="168"/>
      <c r="G210" s="165"/>
      <c r="H210" s="165"/>
      <c r="I210" s="165"/>
      <c r="J210" s="165"/>
      <c r="K210" s="165"/>
      <c r="L210" s="165"/>
      <c r="M210" s="165"/>
      <c r="N210" s="165"/>
      <c r="O210" s="77"/>
      <c r="P210" s="77"/>
      <c r="Q210" s="77"/>
      <c r="R210" s="77"/>
      <c r="S210" s="77"/>
      <c r="T210" s="77"/>
      <c r="U210" s="77"/>
      <c r="V210" s="77"/>
      <c r="W210" s="77"/>
    </row>
    <row r="211" spans="1:23" ht="13.2" x14ac:dyDescent="0.25">
      <c r="A211" s="165">
        <v>100</v>
      </c>
      <c r="B211" s="166" t="s">
        <v>640</v>
      </c>
      <c r="C211" s="166"/>
      <c r="D211" s="166" t="s">
        <v>129</v>
      </c>
      <c r="E211" s="165" t="s">
        <v>40</v>
      </c>
      <c r="F211" s="165"/>
      <c r="G211" s="165"/>
      <c r="H211" s="165"/>
      <c r="I211" s="165"/>
      <c r="J211" s="165"/>
      <c r="K211" s="165"/>
      <c r="L211" s="165"/>
      <c r="M211" s="165"/>
      <c r="N211" s="165"/>
      <c r="O211" s="77"/>
      <c r="P211" s="77"/>
      <c r="Q211" s="77"/>
      <c r="R211" s="77"/>
      <c r="S211" s="77"/>
      <c r="T211" s="77"/>
      <c r="U211" s="77"/>
      <c r="V211" s="77"/>
      <c r="W211" s="77"/>
    </row>
    <row r="212" spans="1:23" ht="13.2" x14ac:dyDescent="0.25">
      <c r="A212" s="165">
        <v>101</v>
      </c>
      <c r="B212" s="166" t="s">
        <v>641</v>
      </c>
      <c r="C212" s="166"/>
      <c r="D212" s="166" t="s">
        <v>129</v>
      </c>
      <c r="E212" s="165" t="s">
        <v>40</v>
      </c>
      <c r="F212" s="165"/>
      <c r="G212" s="165"/>
      <c r="H212" s="165"/>
      <c r="I212" s="165"/>
      <c r="J212" s="165"/>
      <c r="K212" s="165"/>
      <c r="L212" s="165"/>
      <c r="M212" s="165"/>
      <c r="N212" s="165"/>
      <c r="O212" s="77"/>
      <c r="P212" s="77"/>
      <c r="Q212" s="77"/>
      <c r="R212" s="77"/>
      <c r="S212" s="77"/>
      <c r="T212" s="77"/>
      <c r="U212" s="77"/>
      <c r="V212" s="77"/>
      <c r="W212" s="77"/>
    </row>
    <row r="213" spans="1:23" ht="13.2" x14ac:dyDescent="0.25">
      <c r="A213" s="165">
        <v>102</v>
      </c>
      <c r="B213" s="166" t="s">
        <v>642</v>
      </c>
      <c r="C213" s="166"/>
      <c r="D213" s="166" t="s">
        <v>129</v>
      </c>
      <c r="E213" s="165" t="s">
        <v>40</v>
      </c>
      <c r="F213" s="165"/>
      <c r="G213" s="165"/>
      <c r="H213" s="165"/>
      <c r="I213" s="165"/>
      <c r="J213" s="165"/>
      <c r="K213" s="165"/>
      <c r="L213" s="165"/>
      <c r="M213" s="165"/>
      <c r="N213" s="165"/>
      <c r="O213" s="77"/>
      <c r="P213" s="77"/>
      <c r="Q213" s="77"/>
      <c r="R213" s="77"/>
      <c r="S213" s="77"/>
      <c r="T213" s="77"/>
      <c r="U213" s="77"/>
      <c r="V213" s="77"/>
      <c r="W213" s="77"/>
    </row>
    <row r="214" spans="1:23" ht="13.2" x14ac:dyDescent="0.25">
      <c r="A214" s="165">
        <v>103</v>
      </c>
      <c r="B214" s="166" t="s">
        <v>643</v>
      </c>
      <c r="C214" s="166"/>
      <c r="D214" s="166" t="s">
        <v>129</v>
      </c>
      <c r="E214" s="165" t="s">
        <v>40</v>
      </c>
      <c r="F214" s="165"/>
      <c r="G214" s="165"/>
      <c r="H214" s="165"/>
      <c r="I214" s="165"/>
      <c r="J214" s="165"/>
      <c r="K214" s="165"/>
      <c r="L214" s="165"/>
      <c r="M214" s="165"/>
      <c r="N214" s="165"/>
      <c r="O214" s="77"/>
      <c r="P214" s="77"/>
      <c r="Q214" s="77"/>
      <c r="R214" s="77"/>
      <c r="S214" s="77"/>
      <c r="T214" s="77"/>
      <c r="U214" s="77"/>
      <c r="V214" s="77"/>
      <c r="W214" s="77"/>
    </row>
    <row r="215" spans="1:23" ht="13.2" x14ac:dyDescent="0.25">
      <c r="A215" s="165">
        <v>104</v>
      </c>
      <c r="B215" s="166" t="s">
        <v>644</v>
      </c>
      <c r="C215" s="166"/>
      <c r="D215" s="166" t="s">
        <v>129</v>
      </c>
      <c r="E215" s="165" t="s">
        <v>40</v>
      </c>
      <c r="F215" s="165"/>
      <c r="G215" s="165"/>
      <c r="H215" s="165"/>
      <c r="I215" s="165"/>
      <c r="J215" s="165"/>
      <c r="K215" s="165"/>
      <c r="L215" s="165"/>
      <c r="M215" s="165"/>
      <c r="N215" s="165"/>
      <c r="O215" s="77"/>
      <c r="P215" s="77"/>
      <c r="Q215" s="77"/>
      <c r="R215" s="77"/>
      <c r="S215" s="77"/>
      <c r="T215" s="77"/>
      <c r="U215" s="77"/>
      <c r="V215" s="77"/>
      <c r="W215" s="77"/>
    </row>
    <row r="216" spans="1:23" ht="13.2" x14ac:dyDescent="0.25">
      <c r="A216" s="165">
        <v>105</v>
      </c>
      <c r="B216" s="166" t="s">
        <v>645</v>
      </c>
      <c r="C216" s="166"/>
      <c r="D216" s="166" t="s">
        <v>129</v>
      </c>
      <c r="E216" s="165" t="s">
        <v>40</v>
      </c>
      <c r="F216" s="165"/>
      <c r="G216" s="165"/>
      <c r="H216" s="165"/>
      <c r="I216" s="165"/>
      <c r="J216" s="165"/>
      <c r="K216" s="165"/>
      <c r="L216" s="165"/>
      <c r="M216" s="165"/>
      <c r="N216" s="165"/>
      <c r="O216" s="77"/>
      <c r="P216" s="77"/>
      <c r="Q216" s="77"/>
      <c r="R216" s="77"/>
      <c r="S216" s="77"/>
      <c r="T216" s="77"/>
      <c r="U216" s="77"/>
      <c r="V216" s="77"/>
      <c r="W216" s="77"/>
    </row>
    <row r="217" spans="1:23" ht="13.2" x14ac:dyDescent="0.25">
      <c r="A217" s="165">
        <v>106</v>
      </c>
      <c r="B217" s="166" t="s">
        <v>646</v>
      </c>
      <c r="C217" s="166"/>
      <c r="D217" s="166" t="s">
        <v>129</v>
      </c>
      <c r="E217" s="165" t="s">
        <v>40</v>
      </c>
      <c r="F217" s="165"/>
      <c r="G217" s="165"/>
      <c r="H217" s="165"/>
      <c r="I217" s="165"/>
      <c r="J217" s="165"/>
      <c r="K217" s="165"/>
      <c r="L217" s="165"/>
      <c r="M217" s="165"/>
      <c r="N217" s="165"/>
      <c r="O217" s="77"/>
      <c r="P217" s="77"/>
      <c r="Q217" s="77"/>
      <c r="R217" s="77"/>
      <c r="S217" s="77"/>
      <c r="T217" s="77"/>
      <c r="U217" s="77"/>
      <c r="V217" s="77"/>
      <c r="W217" s="77"/>
    </row>
    <row r="218" spans="1:23" ht="13.2" x14ac:dyDescent="0.25">
      <c r="A218" s="165">
        <v>107</v>
      </c>
      <c r="B218" s="166" t="s">
        <v>647</v>
      </c>
      <c r="C218" s="166"/>
      <c r="D218" s="166" t="s">
        <v>129</v>
      </c>
      <c r="E218" s="165" t="s">
        <v>40</v>
      </c>
      <c r="F218" s="165"/>
      <c r="G218" s="165"/>
      <c r="H218" s="165"/>
      <c r="I218" s="165"/>
      <c r="J218" s="165"/>
      <c r="K218" s="165"/>
      <c r="L218" s="165"/>
      <c r="M218" s="165"/>
      <c r="N218" s="165"/>
      <c r="O218" s="77"/>
      <c r="P218" s="77"/>
      <c r="Q218" s="77"/>
      <c r="R218" s="77"/>
      <c r="S218" s="77"/>
      <c r="T218" s="77"/>
      <c r="U218" s="77"/>
      <c r="V218" s="77"/>
      <c r="W218" s="77"/>
    </row>
    <row r="219" spans="1:23" ht="13.2" x14ac:dyDescent="0.25">
      <c r="A219" s="165">
        <v>108</v>
      </c>
      <c r="B219" s="166" t="s">
        <v>648</v>
      </c>
      <c r="C219" s="166"/>
      <c r="D219" s="166" t="s">
        <v>129</v>
      </c>
      <c r="E219" s="165" t="s">
        <v>40</v>
      </c>
      <c r="F219" s="165"/>
      <c r="G219" s="165"/>
      <c r="H219" s="165"/>
      <c r="I219" s="165"/>
      <c r="J219" s="165"/>
      <c r="K219" s="165"/>
      <c r="L219" s="165"/>
      <c r="M219" s="165"/>
      <c r="N219" s="165"/>
      <c r="O219" s="77"/>
      <c r="P219" s="77"/>
      <c r="Q219" s="77"/>
      <c r="R219" s="77"/>
      <c r="S219" s="77"/>
      <c r="T219" s="77"/>
      <c r="U219" s="77"/>
      <c r="V219" s="77"/>
      <c r="W219" s="77"/>
    </row>
    <row r="220" spans="1:23" ht="13.2" x14ac:dyDescent="0.25">
      <c r="A220" s="165">
        <v>109</v>
      </c>
      <c r="B220" s="166" t="s">
        <v>649</v>
      </c>
      <c r="C220" s="166"/>
      <c r="D220" s="166" t="s">
        <v>129</v>
      </c>
      <c r="E220" s="165" t="s">
        <v>40</v>
      </c>
      <c r="F220" s="165"/>
      <c r="G220" s="165"/>
      <c r="H220" s="165"/>
      <c r="I220" s="165"/>
      <c r="J220" s="165"/>
      <c r="K220" s="165"/>
      <c r="L220" s="165"/>
      <c r="M220" s="165"/>
      <c r="N220" s="165"/>
      <c r="O220" s="77"/>
      <c r="P220" s="77"/>
      <c r="Q220" s="77"/>
      <c r="R220" s="77"/>
      <c r="S220" s="77"/>
      <c r="T220" s="77"/>
      <c r="U220" s="77"/>
      <c r="V220" s="77"/>
      <c r="W220" s="77"/>
    </row>
    <row r="221" spans="1:23" ht="13.2" x14ac:dyDescent="0.25">
      <c r="A221" s="165">
        <v>110</v>
      </c>
      <c r="B221" s="166" t="s">
        <v>650</v>
      </c>
      <c r="C221" s="166"/>
      <c r="D221" s="166" t="s">
        <v>129</v>
      </c>
      <c r="E221" s="165" t="s">
        <v>40</v>
      </c>
      <c r="F221" s="165"/>
      <c r="G221" s="165"/>
      <c r="H221" s="165"/>
      <c r="I221" s="165"/>
      <c r="J221" s="165"/>
      <c r="K221" s="165"/>
      <c r="L221" s="165"/>
      <c r="M221" s="165"/>
      <c r="N221" s="165"/>
      <c r="O221" s="77"/>
      <c r="P221" s="77"/>
      <c r="Q221" s="77"/>
      <c r="R221" s="77"/>
      <c r="S221" s="77"/>
      <c r="T221" s="77"/>
      <c r="U221" s="77"/>
      <c r="V221" s="77"/>
      <c r="W221" s="77"/>
    </row>
    <row r="222" spans="1:23" ht="13.2" x14ac:dyDescent="0.25">
      <c r="A222" s="165">
        <v>111</v>
      </c>
      <c r="B222" s="166" t="s">
        <v>651</v>
      </c>
      <c r="C222" s="166"/>
      <c r="D222" s="166" t="s">
        <v>129</v>
      </c>
      <c r="E222" s="165" t="s">
        <v>40</v>
      </c>
      <c r="F222" s="165"/>
      <c r="G222" s="165"/>
      <c r="H222" s="165"/>
      <c r="I222" s="165"/>
      <c r="J222" s="165"/>
      <c r="K222" s="165"/>
      <c r="L222" s="165"/>
      <c r="M222" s="165"/>
      <c r="N222" s="165"/>
      <c r="O222" s="77"/>
      <c r="P222" s="77"/>
      <c r="Q222" s="77"/>
      <c r="R222" s="77"/>
      <c r="S222" s="77"/>
      <c r="T222" s="77"/>
      <c r="U222" s="77"/>
      <c r="V222" s="77"/>
      <c r="W222" s="77"/>
    </row>
    <row r="223" spans="1:23" ht="13.2" x14ac:dyDescent="0.25">
      <c r="A223" s="165">
        <v>112</v>
      </c>
      <c r="B223" s="166" t="s">
        <v>652</v>
      </c>
      <c r="C223" s="166"/>
      <c r="D223" s="166" t="s">
        <v>129</v>
      </c>
      <c r="E223" s="165" t="s">
        <v>40</v>
      </c>
      <c r="F223" s="165"/>
      <c r="G223" s="165"/>
      <c r="H223" s="165"/>
      <c r="I223" s="165"/>
      <c r="J223" s="165"/>
      <c r="K223" s="165"/>
      <c r="L223" s="165"/>
      <c r="M223" s="165"/>
      <c r="N223" s="165"/>
      <c r="O223" s="77"/>
      <c r="P223" s="77"/>
      <c r="Q223" s="77"/>
      <c r="R223" s="77"/>
      <c r="S223" s="77"/>
      <c r="T223" s="77"/>
      <c r="U223" s="77"/>
      <c r="V223" s="77"/>
      <c r="W223" s="77"/>
    </row>
    <row r="224" spans="1:23" ht="13.2" x14ac:dyDescent="0.25">
      <c r="A224" s="165">
        <v>113</v>
      </c>
      <c r="B224" s="166" t="s">
        <v>653</v>
      </c>
      <c r="C224" s="166"/>
      <c r="D224" s="166" t="s">
        <v>129</v>
      </c>
      <c r="E224" s="165" t="s">
        <v>40</v>
      </c>
      <c r="F224" s="165"/>
      <c r="G224" s="165"/>
      <c r="H224" s="165"/>
      <c r="I224" s="165"/>
      <c r="J224" s="165"/>
      <c r="K224" s="165"/>
      <c r="L224" s="165"/>
      <c r="M224" s="165"/>
      <c r="N224" s="165"/>
      <c r="O224" s="77"/>
      <c r="P224" s="77"/>
      <c r="Q224" s="77"/>
      <c r="R224" s="77"/>
      <c r="S224" s="77"/>
      <c r="T224" s="77"/>
      <c r="U224" s="77"/>
      <c r="V224" s="77"/>
      <c r="W224" s="77"/>
    </row>
    <row r="225" spans="1:23" ht="13.2" x14ac:dyDescent="0.25">
      <c r="A225" s="165">
        <v>114</v>
      </c>
      <c r="B225" s="166" t="s">
        <v>654</v>
      </c>
      <c r="C225" s="166"/>
      <c r="D225" s="166" t="s">
        <v>129</v>
      </c>
      <c r="E225" s="165" t="s">
        <v>40</v>
      </c>
      <c r="F225" s="165"/>
      <c r="G225" s="165"/>
      <c r="H225" s="165"/>
      <c r="I225" s="165"/>
      <c r="J225" s="165"/>
      <c r="K225" s="165"/>
      <c r="L225" s="165"/>
      <c r="M225" s="165"/>
      <c r="N225" s="165"/>
      <c r="O225" s="77"/>
      <c r="P225" s="77"/>
      <c r="Q225" s="77"/>
      <c r="R225" s="77"/>
      <c r="S225" s="77"/>
      <c r="T225" s="77"/>
      <c r="U225" s="77"/>
      <c r="V225" s="77"/>
      <c r="W225" s="77"/>
    </row>
    <row r="226" spans="1:23" ht="13.2" x14ac:dyDescent="0.25">
      <c r="A226" s="165">
        <v>115</v>
      </c>
      <c r="B226" s="166" t="s">
        <v>655</v>
      </c>
      <c r="C226" s="166"/>
      <c r="D226" s="166" t="s">
        <v>129</v>
      </c>
      <c r="E226" s="165" t="s">
        <v>40</v>
      </c>
      <c r="F226" s="165"/>
      <c r="G226" s="165"/>
      <c r="H226" s="165"/>
      <c r="I226" s="165"/>
      <c r="J226" s="165"/>
      <c r="K226" s="165"/>
      <c r="L226" s="165"/>
      <c r="M226" s="165"/>
      <c r="N226" s="165"/>
      <c r="O226" s="77"/>
      <c r="P226" s="77"/>
      <c r="Q226" s="77"/>
      <c r="R226" s="77"/>
      <c r="S226" s="77"/>
      <c r="T226" s="77"/>
      <c r="U226" s="77"/>
      <c r="V226" s="77"/>
      <c r="W226" s="77"/>
    </row>
    <row r="227" spans="1:23" ht="13.2" x14ac:dyDescent="0.25">
      <c r="A227" s="165">
        <v>116</v>
      </c>
      <c r="B227" s="166" t="s">
        <v>656</v>
      </c>
      <c r="C227" s="166"/>
      <c r="D227" s="166" t="s">
        <v>129</v>
      </c>
      <c r="E227" s="165" t="s">
        <v>40</v>
      </c>
      <c r="F227" s="165"/>
      <c r="G227" s="169"/>
      <c r="H227" s="169"/>
      <c r="I227" s="169"/>
      <c r="J227" s="169"/>
      <c r="K227" s="169"/>
      <c r="L227" s="169"/>
      <c r="M227" s="169"/>
      <c r="N227" s="169"/>
      <c r="O227" s="77"/>
      <c r="P227" s="77"/>
      <c r="Q227" s="77"/>
      <c r="R227" s="77"/>
      <c r="S227" s="77"/>
      <c r="T227" s="77"/>
      <c r="U227" s="77"/>
      <c r="V227" s="77"/>
      <c r="W227" s="77"/>
    </row>
    <row r="228" spans="1:23" ht="13.2" x14ac:dyDescent="0.25">
      <c r="A228" s="165">
        <v>117</v>
      </c>
      <c r="B228" s="166" t="s">
        <v>657</v>
      </c>
      <c r="C228" s="166"/>
      <c r="D228" s="166" t="s">
        <v>119</v>
      </c>
      <c r="E228" s="165" t="s">
        <v>40</v>
      </c>
      <c r="F228" s="165"/>
      <c r="G228" s="165"/>
      <c r="H228" s="165"/>
      <c r="I228" s="165"/>
      <c r="J228" s="165"/>
      <c r="K228" s="165"/>
      <c r="L228" s="165"/>
      <c r="M228" s="165"/>
      <c r="N228" s="165"/>
      <c r="O228" s="77"/>
      <c r="P228" s="77"/>
      <c r="Q228" s="77"/>
      <c r="R228" s="77"/>
      <c r="S228" s="77"/>
      <c r="T228" s="77"/>
      <c r="U228" s="77"/>
      <c r="V228" s="77"/>
      <c r="W228" s="77"/>
    </row>
    <row r="229" spans="1:23" ht="13.2" x14ac:dyDescent="0.25">
      <c r="A229" s="165">
        <v>118</v>
      </c>
      <c r="B229" s="166" t="s">
        <v>658</v>
      </c>
      <c r="C229" s="166"/>
      <c r="D229" s="166" t="s">
        <v>119</v>
      </c>
      <c r="E229" s="165" t="s">
        <v>40</v>
      </c>
      <c r="F229" s="165"/>
      <c r="G229" s="165"/>
      <c r="H229" s="165"/>
      <c r="I229" s="165"/>
      <c r="J229" s="165"/>
      <c r="K229" s="165"/>
      <c r="L229" s="165"/>
      <c r="M229" s="165"/>
      <c r="N229" s="165"/>
      <c r="O229" s="77"/>
      <c r="P229" s="77"/>
      <c r="Q229" s="77"/>
      <c r="R229" s="77"/>
      <c r="S229" s="77"/>
      <c r="T229" s="77"/>
      <c r="U229" s="77"/>
      <c r="V229" s="77"/>
      <c r="W229" s="77"/>
    </row>
    <row r="230" spans="1:23" ht="13.2" x14ac:dyDescent="0.25">
      <c r="A230" s="165">
        <v>119</v>
      </c>
      <c r="B230" s="166" t="s">
        <v>659</v>
      </c>
      <c r="C230" s="166"/>
      <c r="D230" s="166" t="s">
        <v>123</v>
      </c>
      <c r="E230" s="165" t="s">
        <v>40</v>
      </c>
      <c r="F230" s="165"/>
      <c r="G230" s="165"/>
      <c r="H230" s="165"/>
      <c r="I230" s="165"/>
      <c r="J230" s="165"/>
      <c r="K230" s="165"/>
      <c r="L230" s="165"/>
      <c r="M230" s="165"/>
      <c r="N230" s="165"/>
      <c r="O230" s="77"/>
      <c r="P230" s="77"/>
      <c r="Q230" s="77"/>
      <c r="R230" s="77"/>
      <c r="S230" s="77"/>
      <c r="T230" s="77"/>
      <c r="U230" s="77"/>
      <c r="V230" s="77"/>
      <c r="W230" s="77"/>
    </row>
    <row r="231" spans="1:23" ht="13.2" x14ac:dyDescent="0.25">
      <c r="A231" s="165">
        <v>120</v>
      </c>
      <c r="B231" s="166" t="s">
        <v>50</v>
      </c>
      <c r="C231" s="166"/>
      <c r="D231" s="166" t="s">
        <v>50</v>
      </c>
      <c r="E231" s="165" t="s">
        <v>40</v>
      </c>
      <c r="F231" s="165"/>
      <c r="G231" s="165"/>
      <c r="H231" s="165"/>
      <c r="I231" s="165"/>
      <c r="J231" s="165"/>
      <c r="K231" s="165"/>
      <c r="L231" s="165"/>
      <c r="M231" s="165"/>
      <c r="N231" s="165"/>
      <c r="O231" s="77"/>
      <c r="P231" s="77"/>
      <c r="Q231" s="77"/>
      <c r="R231" s="77"/>
      <c r="S231" s="77"/>
      <c r="T231" s="77"/>
      <c r="U231" s="77"/>
      <c r="V231" s="77"/>
      <c r="W231" s="77"/>
    </row>
    <row r="232" spans="1:23" ht="13.2" x14ac:dyDescent="0.25">
      <c r="A232" s="168">
        <v>121</v>
      </c>
      <c r="B232" s="166" t="s">
        <v>660</v>
      </c>
      <c r="C232" s="166"/>
      <c r="D232" s="166" t="s">
        <v>48</v>
      </c>
      <c r="E232" s="165" t="s">
        <v>40</v>
      </c>
      <c r="F232" s="168"/>
      <c r="G232" s="168"/>
      <c r="H232" s="168"/>
      <c r="I232" s="168"/>
      <c r="J232" s="168"/>
      <c r="K232" s="168"/>
      <c r="L232" s="168"/>
      <c r="M232" s="168"/>
      <c r="N232" s="168"/>
      <c r="O232" s="77"/>
      <c r="P232" s="77"/>
      <c r="Q232" s="77"/>
      <c r="R232" s="77"/>
      <c r="S232" s="77"/>
      <c r="T232" s="77"/>
      <c r="U232" s="77"/>
      <c r="V232" s="77"/>
      <c r="W232" s="77"/>
    </row>
    <row r="233" spans="1:23" ht="13.2" x14ac:dyDescent="0.25">
      <c r="A233" s="165">
        <v>122</v>
      </c>
      <c r="B233" s="166" t="s">
        <v>661</v>
      </c>
      <c r="C233" s="166"/>
      <c r="D233" s="166" t="s">
        <v>83</v>
      </c>
      <c r="E233" s="165" t="s">
        <v>40</v>
      </c>
      <c r="F233" s="165"/>
      <c r="G233" s="165"/>
      <c r="H233" s="165"/>
      <c r="I233" s="165"/>
      <c r="J233" s="165"/>
      <c r="K233" s="165"/>
      <c r="L233" s="165"/>
      <c r="M233" s="165"/>
      <c r="N233" s="165"/>
      <c r="O233" s="77"/>
      <c r="P233" s="77"/>
      <c r="Q233" s="77"/>
      <c r="R233" s="77"/>
      <c r="S233" s="77"/>
      <c r="T233" s="77"/>
      <c r="U233" s="77"/>
      <c r="V233" s="77"/>
      <c r="W233" s="77"/>
    </row>
    <row r="234" spans="1:23" ht="13.2" x14ac:dyDescent="0.25">
      <c r="A234" s="165">
        <v>123</v>
      </c>
      <c r="B234" s="166" t="s">
        <v>662</v>
      </c>
      <c r="C234" s="166"/>
      <c r="D234" s="166" t="s">
        <v>83</v>
      </c>
      <c r="E234" s="165" t="s">
        <v>40</v>
      </c>
      <c r="F234" s="165"/>
      <c r="G234" s="165"/>
      <c r="H234" s="165"/>
      <c r="I234" s="165"/>
      <c r="J234" s="165"/>
      <c r="K234" s="165"/>
      <c r="L234" s="165"/>
      <c r="M234" s="165"/>
      <c r="N234" s="165"/>
      <c r="O234" s="77"/>
      <c r="P234" s="77"/>
      <c r="Q234" s="77"/>
      <c r="R234" s="77"/>
      <c r="S234" s="77"/>
      <c r="T234" s="77"/>
      <c r="U234" s="77"/>
      <c r="V234" s="77"/>
      <c r="W234" s="77"/>
    </row>
    <row r="235" spans="1:23" ht="13.2" x14ac:dyDescent="0.25">
      <c r="A235" s="165">
        <v>124</v>
      </c>
      <c r="B235" s="166" t="s">
        <v>663</v>
      </c>
      <c r="C235" s="166"/>
      <c r="D235" s="166" t="s">
        <v>83</v>
      </c>
      <c r="E235" s="165" t="s">
        <v>40</v>
      </c>
      <c r="F235" s="165"/>
      <c r="G235" s="165"/>
      <c r="H235" s="165"/>
      <c r="I235" s="165"/>
      <c r="J235" s="165"/>
      <c r="K235" s="165"/>
      <c r="L235" s="165"/>
      <c r="M235" s="165"/>
      <c r="N235" s="165"/>
      <c r="O235" s="77"/>
      <c r="P235" s="77"/>
      <c r="Q235" s="77"/>
      <c r="R235" s="77"/>
      <c r="S235" s="77"/>
      <c r="T235" s="77"/>
      <c r="U235" s="77"/>
      <c r="V235" s="77"/>
      <c r="W235" s="77"/>
    </row>
    <row r="236" spans="1:23" ht="13.2" x14ac:dyDescent="0.25">
      <c r="A236" s="165">
        <v>125</v>
      </c>
      <c r="B236" s="166" t="s">
        <v>664</v>
      </c>
      <c r="C236" s="166"/>
      <c r="D236" s="166" t="s">
        <v>71</v>
      </c>
      <c r="E236" s="165" t="s">
        <v>40</v>
      </c>
      <c r="F236" s="165"/>
      <c r="G236" s="165"/>
      <c r="H236" s="165"/>
      <c r="I236" s="165"/>
      <c r="J236" s="165"/>
      <c r="K236" s="165"/>
      <c r="L236" s="165"/>
      <c r="M236" s="165"/>
      <c r="N236" s="165"/>
      <c r="O236" s="77"/>
      <c r="P236" s="77"/>
      <c r="Q236" s="77"/>
      <c r="R236" s="77"/>
      <c r="S236" s="77"/>
      <c r="T236" s="77"/>
      <c r="U236" s="77"/>
      <c r="V236" s="77"/>
      <c r="W236" s="77"/>
    </row>
    <row r="237" spans="1:23" ht="13.2" x14ac:dyDescent="0.25">
      <c r="A237" s="165">
        <v>126</v>
      </c>
      <c r="B237" s="166" t="s">
        <v>665</v>
      </c>
      <c r="C237" s="166"/>
      <c r="D237" s="166" t="s">
        <v>71</v>
      </c>
      <c r="E237" s="165" t="s">
        <v>40</v>
      </c>
      <c r="F237" s="165"/>
      <c r="G237" s="165"/>
      <c r="H237" s="165"/>
      <c r="I237" s="165"/>
      <c r="J237" s="165"/>
      <c r="K237" s="165"/>
      <c r="L237" s="165"/>
      <c r="M237" s="165"/>
      <c r="N237" s="165"/>
      <c r="O237" s="77"/>
      <c r="P237" s="77"/>
      <c r="Q237" s="77"/>
      <c r="R237" s="77"/>
      <c r="S237" s="77"/>
      <c r="T237" s="77"/>
      <c r="U237" s="77"/>
      <c r="V237" s="77"/>
      <c r="W237" s="77"/>
    </row>
    <row r="238" spans="1:23" ht="13.2" x14ac:dyDescent="0.25">
      <c r="A238" s="168">
        <v>127</v>
      </c>
      <c r="B238" s="166" t="s">
        <v>666</v>
      </c>
      <c r="C238" s="166"/>
      <c r="D238" s="166" t="s">
        <v>71</v>
      </c>
      <c r="E238" s="165" t="s">
        <v>40</v>
      </c>
      <c r="F238" s="165"/>
      <c r="G238" s="168"/>
      <c r="H238" s="168"/>
      <c r="I238" s="168"/>
      <c r="J238" s="168"/>
      <c r="K238" s="168"/>
      <c r="L238" s="168"/>
      <c r="M238" s="168"/>
      <c r="N238" s="168"/>
      <c r="O238" s="77"/>
      <c r="P238" s="77"/>
      <c r="Q238" s="77"/>
      <c r="R238" s="77"/>
      <c r="S238" s="77"/>
      <c r="T238" s="77"/>
      <c r="U238" s="77"/>
      <c r="V238" s="77"/>
      <c r="W238" s="77"/>
    </row>
    <row r="239" spans="1:23" ht="13.2" x14ac:dyDescent="0.25">
      <c r="A239" s="165">
        <v>128</v>
      </c>
      <c r="B239" s="166" t="s">
        <v>667</v>
      </c>
      <c r="C239" s="166"/>
      <c r="D239" s="166" t="s">
        <v>69</v>
      </c>
      <c r="E239" s="165" t="s">
        <v>40</v>
      </c>
      <c r="F239" s="165"/>
      <c r="G239" s="165"/>
      <c r="H239" s="165"/>
      <c r="I239" s="165"/>
      <c r="J239" s="165"/>
      <c r="K239" s="165"/>
      <c r="L239" s="165"/>
      <c r="M239" s="165"/>
      <c r="N239" s="165"/>
      <c r="O239" s="77"/>
      <c r="P239" s="77"/>
      <c r="Q239" s="77"/>
      <c r="R239" s="77"/>
      <c r="S239" s="77"/>
      <c r="T239" s="77"/>
      <c r="U239" s="77"/>
      <c r="V239" s="77"/>
      <c r="W239" s="77"/>
    </row>
    <row r="240" spans="1:23" ht="13.2" x14ac:dyDescent="0.25">
      <c r="A240" s="165">
        <v>129</v>
      </c>
      <c r="B240" s="166" t="s">
        <v>668</v>
      </c>
      <c r="C240" s="166"/>
      <c r="D240" s="166" t="s">
        <v>69</v>
      </c>
      <c r="E240" s="165" t="s">
        <v>40</v>
      </c>
      <c r="F240" s="165"/>
      <c r="G240" s="165"/>
      <c r="H240" s="165"/>
      <c r="I240" s="165"/>
      <c r="J240" s="165"/>
      <c r="K240" s="165"/>
      <c r="L240" s="165"/>
      <c r="M240" s="165"/>
      <c r="N240" s="165"/>
      <c r="O240" s="77"/>
      <c r="P240" s="77"/>
      <c r="Q240" s="77"/>
      <c r="R240" s="77"/>
      <c r="S240" s="77"/>
      <c r="T240" s="77"/>
      <c r="U240" s="77"/>
      <c r="V240" s="77"/>
      <c r="W240" s="77"/>
    </row>
    <row r="241" spans="1:23" ht="13.2" x14ac:dyDescent="0.25">
      <c r="A241" s="165">
        <v>130</v>
      </c>
      <c r="B241" s="166" t="s">
        <v>669</v>
      </c>
      <c r="C241" s="166"/>
      <c r="D241" s="166" t="s">
        <v>44</v>
      </c>
      <c r="E241" s="165" t="s">
        <v>40</v>
      </c>
      <c r="F241" s="165"/>
      <c r="G241" s="165"/>
      <c r="H241" s="165"/>
      <c r="I241" s="165"/>
      <c r="J241" s="165"/>
      <c r="K241" s="165"/>
      <c r="L241" s="165"/>
      <c r="M241" s="165"/>
      <c r="N241" s="165"/>
      <c r="O241" s="77"/>
      <c r="P241" s="77"/>
      <c r="Q241" s="77"/>
      <c r="R241" s="77"/>
      <c r="S241" s="77"/>
      <c r="T241" s="77"/>
      <c r="U241" s="77"/>
      <c r="V241" s="77"/>
      <c r="W241" s="77"/>
    </row>
    <row r="242" spans="1:23" ht="13.2" x14ac:dyDescent="0.25">
      <c r="A242" s="165">
        <v>131</v>
      </c>
      <c r="B242" s="166" t="s">
        <v>670</v>
      </c>
      <c r="C242" s="166"/>
      <c r="D242" s="166" t="s">
        <v>44</v>
      </c>
      <c r="E242" s="165" t="s">
        <v>40</v>
      </c>
      <c r="F242" s="165"/>
      <c r="G242" s="165"/>
      <c r="H242" s="165"/>
      <c r="I242" s="165"/>
      <c r="J242" s="165"/>
      <c r="K242" s="165"/>
      <c r="L242" s="165"/>
      <c r="M242" s="165"/>
      <c r="N242" s="165"/>
      <c r="O242" s="77"/>
      <c r="P242" s="77"/>
      <c r="Q242" s="77"/>
      <c r="R242" s="77"/>
      <c r="S242" s="77"/>
      <c r="T242" s="77"/>
      <c r="U242" s="77"/>
      <c r="V242" s="77"/>
      <c r="W242" s="77"/>
    </row>
    <row r="243" spans="1:23" ht="13.2" x14ac:dyDescent="0.25">
      <c r="A243" s="165">
        <v>132</v>
      </c>
      <c r="B243" s="166" t="s">
        <v>671</v>
      </c>
      <c r="C243" s="166"/>
      <c r="D243" s="166" t="s">
        <v>44</v>
      </c>
      <c r="E243" s="165" t="s">
        <v>40</v>
      </c>
      <c r="F243" s="165"/>
      <c r="G243" s="165"/>
      <c r="H243" s="165"/>
      <c r="I243" s="165"/>
      <c r="J243" s="165"/>
      <c r="K243" s="165"/>
      <c r="L243" s="165"/>
      <c r="M243" s="165"/>
      <c r="N243" s="165"/>
      <c r="O243" s="77"/>
      <c r="P243" s="77"/>
      <c r="Q243" s="77"/>
      <c r="R243" s="77"/>
      <c r="S243" s="77"/>
      <c r="T243" s="77"/>
      <c r="U243" s="77"/>
      <c r="V243" s="77"/>
      <c r="W243" s="77"/>
    </row>
    <row r="244" spans="1:23" ht="13.2" x14ac:dyDescent="0.25">
      <c r="A244" s="165">
        <v>133</v>
      </c>
      <c r="B244" s="166" t="s">
        <v>672</v>
      </c>
      <c r="C244" s="166"/>
      <c r="D244" s="166" t="s">
        <v>44</v>
      </c>
      <c r="E244" s="165" t="s">
        <v>40</v>
      </c>
      <c r="F244" s="165"/>
      <c r="G244" s="165"/>
      <c r="H244" s="165"/>
      <c r="I244" s="165"/>
      <c r="J244" s="165"/>
      <c r="K244" s="165"/>
      <c r="L244" s="165"/>
      <c r="M244" s="165"/>
      <c r="N244" s="165"/>
      <c r="O244" s="77"/>
      <c r="P244" s="77"/>
      <c r="Q244" s="77"/>
      <c r="R244" s="77"/>
      <c r="S244" s="77"/>
      <c r="T244" s="77"/>
      <c r="U244" s="77"/>
      <c r="V244" s="77"/>
      <c r="W244" s="77"/>
    </row>
    <row r="245" spans="1:23" ht="13.2" x14ac:dyDescent="0.25">
      <c r="A245" s="179"/>
      <c r="B245" s="172"/>
      <c r="C245" s="172"/>
      <c r="D245" s="172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77"/>
      <c r="P245" s="77"/>
      <c r="Q245" s="77"/>
      <c r="R245" s="77"/>
      <c r="S245" s="77"/>
      <c r="T245" s="77"/>
      <c r="U245" s="77"/>
      <c r="V245" s="77"/>
      <c r="W245" s="77"/>
    </row>
    <row r="246" spans="1:23" ht="13.2" x14ac:dyDescent="0.25">
      <c r="A246" s="163" t="s">
        <v>0</v>
      </c>
      <c r="B246" s="164" t="s">
        <v>2</v>
      </c>
      <c r="C246" s="164" t="s">
        <v>3</v>
      </c>
      <c r="D246" s="164" t="s">
        <v>4</v>
      </c>
      <c r="E246" s="163" t="s">
        <v>5</v>
      </c>
      <c r="F246" s="169" t="s">
        <v>54</v>
      </c>
      <c r="G246" s="169" t="s">
        <v>65</v>
      </c>
      <c r="H246" s="169" t="s">
        <v>7</v>
      </c>
      <c r="I246" s="169" t="s">
        <v>8</v>
      </c>
      <c r="J246" s="169" t="s">
        <v>9</v>
      </c>
      <c r="K246" s="169" t="s">
        <v>10</v>
      </c>
      <c r="L246" s="169" t="s">
        <v>79</v>
      </c>
      <c r="M246" s="169" t="s">
        <v>82</v>
      </c>
      <c r="N246" s="169" t="s">
        <v>26</v>
      </c>
      <c r="O246" s="77"/>
      <c r="P246" s="77"/>
      <c r="Q246" s="77"/>
      <c r="R246" s="77"/>
      <c r="S246" s="77"/>
      <c r="T246" s="77"/>
      <c r="U246" s="77"/>
      <c r="V246" s="77"/>
      <c r="W246" s="77"/>
    </row>
    <row r="247" spans="1:23" ht="13.2" x14ac:dyDescent="0.25">
      <c r="A247" s="165">
        <v>90</v>
      </c>
      <c r="B247" s="166" t="s">
        <v>628</v>
      </c>
      <c r="C247" s="166"/>
      <c r="D247" s="166" t="s">
        <v>102</v>
      </c>
      <c r="E247" s="165" t="s">
        <v>32</v>
      </c>
      <c r="F247" s="165"/>
      <c r="G247" s="165"/>
      <c r="H247" s="165"/>
      <c r="I247" s="165"/>
      <c r="J247" s="165"/>
      <c r="K247" s="165"/>
      <c r="L247" s="165"/>
      <c r="M247" s="165"/>
      <c r="N247" s="165"/>
      <c r="O247" s="77"/>
      <c r="P247" s="77"/>
      <c r="Q247" s="77"/>
      <c r="R247" s="77"/>
      <c r="S247" s="77"/>
      <c r="T247" s="77"/>
      <c r="U247" s="77"/>
      <c r="V247" s="77"/>
      <c r="W247" s="77"/>
    </row>
    <row r="248" spans="1:23" ht="13.2" x14ac:dyDescent="0.25">
      <c r="A248" s="165">
        <v>91</v>
      </c>
      <c r="B248" s="166" t="s">
        <v>629</v>
      </c>
      <c r="C248" s="166"/>
      <c r="D248" s="166" t="s">
        <v>102</v>
      </c>
      <c r="E248" s="165" t="s">
        <v>32</v>
      </c>
      <c r="F248" s="165"/>
      <c r="G248" s="165"/>
      <c r="H248" s="165"/>
      <c r="I248" s="165"/>
      <c r="J248" s="165"/>
      <c r="K248" s="165"/>
      <c r="L248" s="165"/>
      <c r="M248" s="165"/>
      <c r="N248" s="165"/>
      <c r="O248" s="77"/>
      <c r="P248" s="77"/>
      <c r="Q248" s="77"/>
      <c r="R248" s="77"/>
      <c r="S248" s="77"/>
      <c r="T248" s="77"/>
      <c r="U248" s="77"/>
      <c r="V248" s="77"/>
      <c r="W248" s="77"/>
    </row>
    <row r="249" spans="1:23" ht="13.2" x14ac:dyDescent="0.25">
      <c r="A249" s="165" t="s">
        <v>630</v>
      </c>
      <c r="B249" s="166" t="s">
        <v>631</v>
      </c>
      <c r="C249" s="166"/>
      <c r="D249" s="166" t="s">
        <v>102</v>
      </c>
      <c r="E249" s="165" t="s">
        <v>32</v>
      </c>
      <c r="F249" s="165"/>
      <c r="G249" s="165"/>
      <c r="H249" s="165"/>
      <c r="I249" s="165"/>
      <c r="J249" s="165"/>
      <c r="K249" s="165"/>
      <c r="L249" s="165"/>
      <c r="M249" s="165"/>
      <c r="N249" s="165"/>
      <c r="O249" s="77"/>
      <c r="P249" s="77"/>
      <c r="Q249" s="77"/>
      <c r="R249" s="77"/>
      <c r="S249" s="77"/>
      <c r="T249" s="77"/>
      <c r="U249" s="77"/>
      <c r="V249" s="77"/>
      <c r="W249" s="77"/>
    </row>
    <row r="250" spans="1:23" ht="13.2" x14ac:dyDescent="0.25">
      <c r="A250" s="165">
        <v>92</v>
      </c>
      <c r="B250" s="166" t="s">
        <v>632</v>
      </c>
      <c r="C250" s="166"/>
      <c r="D250" s="166" t="s">
        <v>128</v>
      </c>
      <c r="E250" s="165" t="s">
        <v>32</v>
      </c>
      <c r="F250" s="165"/>
      <c r="G250" s="165"/>
      <c r="H250" s="165"/>
      <c r="I250" s="165"/>
      <c r="J250" s="165"/>
      <c r="K250" s="165"/>
      <c r="L250" s="165"/>
      <c r="M250" s="165"/>
      <c r="N250" s="165"/>
      <c r="O250" s="77"/>
      <c r="P250" s="77"/>
      <c r="Q250" s="77"/>
      <c r="R250" s="77"/>
      <c r="S250" s="77"/>
      <c r="T250" s="77"/>
      <c r="U250" s="77"/>
      <c r="V250" s="77"/>
      <c r="W250" s="77"/>
    </row>
    <row r="251" spans="1:23" ht="13.2" x14ac:dyDescent="0.25">
      <c r="A251" s="165">
        <v>93</v>
      </c>
      <c r="B251" s="166" t="s">
        <v>633</v>
      </c>
      <c r="C251" s="166"/>
      <c r="D251" s="166" t="s">
        <v>129</v>
      </c>
      <c r="E251" s="165" t="s">
        <v>32</v>
      </c>
      <c r="F251" s="165"/>
      <c r="G251" s="165"/>
      <c r="H251" s="165"/>
      <c r="I251" s="165"/>
      <c r="J251" s="165"/>
      <c r="K251" s="165"/>
      <c r="L251" s="165"/>
      <c r="M251" s="165"/>
      <c r="N251" s="165"/>
      <c r="O251" s="77"/>
      <c r="P251" s="77"/>
      <c r="Q251" s="77"/>
      <c r="R251" s="77"/>
      <c r="S251" s="77"/>
      <c r="T251" s="77"/>
      <c r="U251" s="77"/>
      <c r="V251" s="77"/>
      <c r="W251" s="77"/>
    </row>
    <row r="252" spans="1:23" ht="13.2" x14ac:dyDescent="0.25">
      <c r="A252" s="165">
        <v>94</v>
      </c>
      <c r="B252" s="166" t="s">
        <v>634</v>
      </c>
      <c r="C252" s="166"/>
      <c r="D252" s="166" t="s">
        <v>129</v>
      </c>
      <c r="E252" s="165" t="s">
        <v>32</v>
      </c>
      <c r="F252" s="165"/>
      <c r="G252" s="165"/>
      <c r="H252" s="165"/>
      <c r="I252" s="165"/>
      <c r="J252" s="165"/>
      <c r="K252" s="165"/>
      <c r="L252" s="165"/>
      <c r="M252" s="165"/>
      <c r="N252" s="165"/>
      <c r="O252" s="77"/>
      <c r="P252" s="77"/>
      <c r="Q252" s="77"/>
      <c r="R252" s="77"/>
      <c r="S252" s="77"/>
      <c r="T252" s="77"/>
      <c r="U252" s="77"/>
      <c r="V252" s="77"/>
      <c r="W252" s="77"/>
    </row>
    <row r="253" spans="1:23" ht="13.2" x14ac:dyDescent="0.25">
      <c r="A253" s="165">
        <v>95</v>
      </c>
      <c r="B253" s="166" t="s">
        <v>635</v>
      </c>
      <c r="C253" s="166"/>
      <c r="D253" s="166" t="s">
        <v>129</v>
      </c>
      <c r="E253" s="165" t="s">
        <v>32</v>
      </c>
      <c r="F253" s="165"/>
      <c r="G253" s="165"/>
      <c r="H253" s="165"/>
      <c r="I253" s="165"/>
      <c r="J253" s="165"/>
      <c r="K253" s="165"/>
      <c r="L253" s="165"/>
      <c r="M253" s="165"/>
      <c r="N253" s="165"/>
      <c r="O253" s="77"/>
      <c r="P253" s="77"/>
      <c r="Q253" s="77"/>
      <c r="R253" s="77"/>
      <c r="S253" s="77"/>
      <c r="T253" s="77"/>
      <c r="U253" s="77"/>
      <c r="V253" s="77"/>
      <c r="W253" s="77"/>
    </row>
    <row r="254" spans="1:23" ht="13.2" x14ac:dyDescent="0.25">
      <c r="A254" s="165">
        <v>96</v>
      </c>
      <c r="B254" s="166" t="s">
        <v>636</v>
      </c>
      <c r="C254" s="166"/>
      <c r="D254" s="166" t="s">
        <v>129</v>
      </c>
      <c r="E254" s="165" t="s">
        <v>32</v>
      </c>
      <c r="F254" s="165"/>
      <c r="G254" s="165"/>
      <c r="H254" s="165"/>
      <c r="I254" s="165"/>
      <c r="J254" s="165"/>
      <c r="K254" s="165"/>
      <c r="L254" s="165"/>
      <c r="M254" s="165"/>
      <c r="N254" s="165"/>
      <c r="O254" s="77"/>
      <c r="P254" s="77"/>
      <c r="Q254" s="77"/>
      <c r="R254" s="77"/>
      <c r="S254" s="77"/>
      <c r="T254" s="77"/>
      <c r="U254" s="77"/>
      <c r="V254" s="77"/>
      <c r="W254" s="77"/>
    </row>
    <row r="255" spans="1:23" ht="13.2" x14ac:dyDescent="0.25">
      <c r="A255" s="165">
        <v>97</v>
      </c>
      <c r="B255" s="166" t="s">
        <v>637</v>
      </c>
      <c r="C255" s="166"/>
      <c r="D255" s="166" t="s">
        <v>129</v>
      </c>
      <c r="E255" s="165" t="s">
        <v>32</v>
      </c>
      <c r="F255" s="165"/>
      <c r="G255" s="165"/>
      <c r="H255" s="165"/>
      <c r="I255" s="165"/>
      <c r="J255" s="165"/>
      <c r="K255" s="165"/>
      <c r="L255" s="165"/>
      <c r="M255" s="165"/>
      <c r="N255" s="165"/>
      <c r="O255" s="77"/>
      <c r="P255" s="77"/>
      <c r="Q255" s="77"/>
      <c r="R255" s="77"/>
      <c r="S255" s="77"/>
      <c r="T255" s="77"/>
      <c r="U255" s="77"/>
      <c r="V255" s="77"/>
      <c r="W255" s="77"/>
    </row>
    <row r="256" spans="1:23" ht="13.2" x14ac:dyDescent="0.25">
      <c r="A256" s="165">
        <v>98</v>
      </c>
      <c r="B256" s="166" t="s">
        <v>638</v>
      </c>
      <c r="C256" s="166"/>
      <c r="D256" s="166" t="s">
        <v>129</v>
      </c>
      <c r="E256" s="165" t="s">
        <v>32</v>
      </c>
      <c r="F256" s="165"/>
      <c r="G256" s="165"/>
      <c r="H256" s="165"/>
      <c r="I256" s="165"/>
      <c r="J256" s="165"/>
      <c r="K256" s="165"/>
      <c r="L256" s="165"/>
      <c r="M256" s="165"/>
      <c r="N256" s="165"/>
      <c r="O256" s="77"/>
      <c r="P256" s="77"/>
      <c r="Q256" s="77"/>
      <c r="R256" s="77"/>
      <c r="S256" s="77"/>
      <c r="T256" s="77"/>
      <c r="U256" s="77"/>
      <c r="V256" s="77"/>
      <c r="W256" s="77"/>
    </row>
    <row r="257" spans="1:23" ht="13.2" x14ac:dyDescent="0.25">
      <c r="A257" s="165">
        <v>99</v>
      </c>
      <c r="B257" s="166" t="s">
        <v>639</v>
      </c>
      <c r="C257" s="166"/>
      <c r="D257" s="166" t="s">
        <v>129</v>
      </c>
      <c r="E257" s="165" t="s">
        <v>32</v>
      </c>
      <c r="F257" s="165"/>
      <c r="G257" s="165"/>
      <c r="H257" s="165"/>
      <c r="I257" s="165"/>
      <c r="J257" s="165"/>
      <c r="K257" s="165"/>
      <c r="L257" s="165"/>
      <c r="M257" s="165"/>
      <c r="N257" s="165"/>
      <c r="O257" s="77"/>
      <c r="P257" s="77"/>
      <c r="Q257" s="77"/>
      <c r="R257" s="77"/>
      <c r="S257" s="77"/>
      <c r="T257" s="77"/>
      <c r="U257" s="77"/>
      <c r="V257" s="77"/>
      <c r="W257" s="77"/>
    </row>
    <row r="258" spans="1:23" ht="13.2" x14ac:dyDescent="0.25">
      <c r="A258" s="165">
        <v>100</v>
      </c>
      <c r="B258" s="166" t="s">
        <v>640</v>
      </c>
      <c r="C258" s="166"/>
      <c r="D258" s="166" t="s">
        <v>129</v>
      </c>
      <c r="E258" s="165" t="s">
        <v>32</v>
      </c>
      <c r="F258" s="165"/>
      <c r="G258" s="165"/>
      <c r="H258" s="165"/>
      <c r="I258" s="165"/>
      <c r="J258" s="165"/>
      <c r="K258" s="165"/>
      <c r="L258" s="165"/>
      <c r="M258" s="165"/>
      <c r="N258" s="165"/>
      <c r="O258" s="77"/>
      <c r="P258" s="77"/>
      <c r="Q258" s="77"/>
      <c r="R258" s="77"/>
      <c r="S258" s="77"/>
      <c r="T258" s="77"/>
      <c r="U258" s="77"/>
      <c r="V258" s="77"/>
      <c r="W258" s="77"/>
    </row>
    <row r="259" spans="1:23" ht="13.2" x14ac:dyDescent="0.25">
      <c r="A259" s="165">
        <v>101</v>
      </c>
      <c r="B259" s="166" t="s">
        <v>641</v>
      </c>
      <c r="C259" s="166"/>
      <c r="D259" s="166" t="s">
        <v>129</v>
      </c>
      <c r="E259" s="165" t="s">
        <v>32</v>
      </c>
      <c r="F259" s="165"/>
      <c r="G259" s="165"/>
      <c r="H259" s="165"/>
      <c r="I259" s="165"/>
      <c r="J259" s="165"/>
      <c r="K259" s="165"/>
      <c r="L259" s="165"/>
      <c r="M259" s="165"/>
      <c r="N259" s="165"/>
      <c r="O259" s="77"/>
      <c r="P259" s="77"/>
      <c r="Q259" s="77"/>
      <c r="R259" s="77"/>
      <c r="S259" s="77"/>
      <c r="T259" s="77"/>
      <c r="U259" s="77"/>
      <c r="V259" s="77"/>
      <c r="W259" s="77"/>
    </row>
    <row r="260" spans="1:23" ht="13.2" x14ac:dyDescent="0.25">
      <c r="A260" s="165">
        <v>102</v>
      </c>
      <c r="B260" s="166" t="s">
        <v>642</v>
      </c>
      <c r="C260" s="166"/>
      <c r="D260" s="166" t="s">
        <v>129</v>
      </c>
      <c r="E260" s="165" t="s">
        <v>32</v>
      </c>
      <c r="F260" s="165"/>
      <c r="G260" s="165"/>
      <c r="H260" s="165"/>
      <c r="I260" s="165"/>
      <c r="J260" s="165"/>
      <c r="K260" s="165"/>
      <c r="L260" s="165"/>
      <c r="M260" s="165"/>
      <c r="N260" s="165"/>
      <c r="O260" s="77"/>
      <c r="P260" s="77"/>
      <c r="Q260" s="77"/>
      <c r="R260" s="77"/>
      <c r="S260" s="77"/>
      <c r="T260" s="77"/>
      <c r="U260" s="77"/>
      <c r="V260" s="77"/>
      <c r="W260" s="77"/>
    </row>
    <row r="261" spans="1:23" ht="13.2" x14ac:dyDescent="0.25">
      <c r="A261" s="165">
        <v>103</v>
      </c>
      <c r="B261" s="166" t="s">
        <v>643</v>
      </c>
      <c r="C261" s="166"/>
      <c r="D261" s="166" t="s">
        <v>129</v>
      </c>
      <c r="E261" s="165" t="s">
        <v>32</v>
      </c>
      <c r="F261" s="165"/>
      <c r="G261" s="165"/>
      <c r="H261" s="165"/>
      <c r="I261" s="165"/>
      <c r="J261" s="165"/>
      <c r="K261" s="165"/>
      <c r="L261" s="165"/>
      <c r="M261" s="165"/>
      <c r="N261" s="165"/>
      <c r="O261" s="77"/>
      <c r="P261" s="77"/>
      <c r="Q261" s="77"/>
      <c r="R261" s="77"/>
      <c r="S261" s="77"/>
      <c r="T261" s="77"/>
      <c r="U261" s="77"/>
      <c r="V261" s="77"/>
      <c r="W261" s="77"/>
    </row>
    <row r="262" spans="1:23" ht="13.2" x14ac:dyDescent="0.25">
      <c r="A262" s="165">
        <v>104</v>
      </c>
      <c r="B262" s="166" t="s">
        <v>644</v>
      </c>
      <c r="C262" s="166"/>
      <c r="D262" s="166" t="s">
        <v>129</v>
      </c>
      <c r="E262" s="165" t="s">
        <v>32</v>
      </c>
      <c r="F262" s="165"/>
      <c r="G262" s="165"/>
      <c r="H262" s="165"/>
      <c r="I262" s="165"/>
      <c r="J262" s="165"/>
      <c r="K262" s="165"/>
      <c r="L262" s="165"/>
      <c r="M262" s="165"/>
      <c r="N262" s="165"/>
      <c r="O262" s="77"/>
      <c r="P262" s="77"/>
      <c r="Q262" s="77"/>
      <c r="R262" s="77"/>
      <c r="S262" s="77"/>
      <c r="T262" s="77"/>
      <c r="U262" s="77"/>
      <c r="V262" s="77"/>
      <c r="W262" s="77"/>
    </row>
    <row r="263" spans="1:23" ht="13.2" x14ac:dyDescent="0.25">
      <c r="A263" s="165">
        <v>105</v>
      </c>
      <c r="B263" s="166" t="s">
        <v>645</v>
      </c>
      <c r="C263" s="166"/>
      <c r="D263" s="166" t="s">
        <v>129</v>
      </c>
      <c r="E263" s="165" t="s">
        <v>32</v>
      </c>
      <c r="F263" s="165"/>
      <c r="G263" s="165"/>
      <c r="H263" s="165"/>
      <c r="I263" s="165"/>
      <c r="J263" s="165"/>
      <c r="K263" s="165"/>
      <c r="L263" s="165"/>
      <c r="M263" s="165"/>
      <c r="N263" s="165"/>
      <c r="O263" s="77"/>
      <c r="P263" s="77"/>
      <c r="Q263" s="77"/>
      <c r="R263" s="77"/>
      <c r="S263" s="77"/>
      <c r="T263" s="77"/>
      <c r="U263" s="77"/>
      <c r="V263" s="77"/>
      <c r="W263" s="77"/>
    </row>
    <row r="264" spans="1:23" ht="13.2" x14ac:dyDescent="0.25">
      <c r="A264" s="165">
        <v>106</v>
      </c>
      <c r="B264" s="166" t="s">
        <v>646</v>
      </c>
      <c r="C264" s="166"/>
      <c r="D264" s="166" t="s">
        <v>129</v>
      </c>
      <c r="E264" s="165" t="s">
        <v>32</v>
      </c>
      <c r="F264" s="165"/>
      <c r="G264" s="165"/>
      <c r="H264" s="165"/>
      <c r="I264" s="165"/>
      <c r="J264" s="165"/>
      <c r="K264" s="165"/>
      <c r="L264" s="165"/>
      <c r="M264" s="165"/>
      <c r="N264" s="165"/>
      <c r="O264" s="77"/>
      <c r="P264" s="77"/>
      <c r="Q264" s="77"/>
      <c r="R264" s="77"/>
      <c r="S264" s="77"/>
      <c r="T264" s="77"/>
      <c r="U264" s="77"/>
      <c r="V264" s="77"/>
      <c r="W264" s="77"/>
    </row>
    <row r="265" spans="1:23" ht="13.2" x14ac:dyDescent="0.25">
      <c r="A265" s="165">
        <v>107</v>
      </c>
      <c r="B265" s="166" t="s">
        <v>647</v>
      </c>
      <c r="C265" s="166"/>
      <c r="D265" s="166" t="s">
        <v>129</v>
      </c>
      <c r="E265" s="165" t="s">
        <v>32</v>
      </c>
      <c r="F265" s="165"/>
      <c r="G265" s="165"/>
      <c r="H265" s="165"/>
      <c r="I265" s="165"/>
      <c r="J265" s="165"/>
      <c r="K265" s="165"/>
      <c r="L265" s="165"/>
      <c r="M265" s="165"/>
      <c r="N265" s="165"/>
      <c r="O265" s="77"/>
      <c r="P265" s="77"/>
      <c r="Q265" s="77"/>
      <c r="R265" s="77"/>
      <c r="S265" s="77"/>
      <c r="T265" s="77"/>
      <c r="U265" s="77"/>
      <c r="V265" s="77"/>
      <c r="W265" s="77"/>
    </row>
    <row r="266" spans="1:23" ht="13.2" x14ac:dyDescent="0.25">
      <c r="A266" s="165">
        <v>108</v>
      </c>
      <c r="B266" s="166" t="s">
        <v>648</v>
      </c>
      <c r="C266" s="166"/>
      <c r="D266" s="166" t="s">
        <v>129</v>
      </c>
      <c r="E266" s="165" t="s">
        <v>32</v>
      </c>
      <c r="F266" s="165"/>
      <c r="G266" s="165"/>
      <c r="H266" s="165"/>
      <c r="I266" s="170"/>
      <c r="J266" s="170"/>
      <c r="K266" s="170"/>
      <c r="L266" s="170"/>
      <c r="M266" s="165"/>
      <c r="N266" s="165"/>
      <c r="O266" s="77"/>
      <c r="P266" s="77"/>
      <c r="Q266" s="77"/>
      <c r="R266" s="77"/>
      <c r="S266" s="77"/>
      <c r="T266" s="77"/>
      <c r="U266" s="77"/>
      <c r="V266" s="77"/>
      <c r="W266" s="77"/>
    </row>
    <row r="267" spans="1:23" ht="13.2" x14ac:dyDescent="0.25">
      <c r="A267" s="165">
        <v>109</v>
      </c>
      <c r="B267" s="166" t="s">
        <v>649</v>
      </c>
      <c r="C267" s="166"/>
      <c r="D267" s="166" t="s">
        <v>129</v>
      </c>
      <c r="E267" s="165" t="s">
        <v>32</v>
      </c>
      <c r="F267" s="165"/>
      <c r="G267" s="165"/>
      <c r="H267" s="165"/>
      <c r="I267" s="165"/>
      <c r="J267" s="165"/>
      <c r="K267" s="165"/>
      <c r="L267" s="165"/>
      <c r="M267" s="165"/>
      <c r="N267" s="165"/>
      <c r="O267" s="77"/>
      <c r="P267" s="77"/>
      <c r="Q267" s="77"/>
      <c r="R267" s="77"/>
      <c r="S267" s="77"/>
      <c r="T267" s="77"/>
      <c r="U267" s="77"/>
      <c r="V267" s="77"/>
      <c r="W267" s="77"/>
    </row>
    <row r="268" spans="1:23" ht="13.2" x14ac:dyDescent="0.25">
      <c r="A268" s="165">
        <v>110</v>
      </c>
      <c r="B268" s="166" t="s">
        <v>650</v>
      </c>
      <c r="C268" s="166"/>
      <c r="D268" s="166" t="s">
        <v>129</v>
      </c>
      <c r="E268" s="165" t="s">
        <v>32</v>
      </c>
      <c r="F268" s="165"/>
      <c r="G268" s="165"/>
      <c r="H268" s="165"/>
      <c r="I268" s="165"/>
      <c r="J268" s="165"/>
      <c r="K268" s="165"/>
      <c r="L268" s="165"/>
      <c r="M268" s="165"/>
      <c r="N268" s="165"/>
      <c r="O268" s="77"/>
      <c r="P268" s="77"/>
      <c r="Q268" s="77"/>
      <c r="R268" s="77"/>
      <c r="S268" s="77"/>
      <c r="T268" s="77"/>
      <c r="U268" s="77"/>
      <c r="V268" s="77"/>
      <c r="W268" s="77"/>
    </row>
    <row r="269" spans="1:23" ht="13.2" x14ac:dyDescent="0.25">
      <c r="A269" s="165">
        <v>111</v>
      </c>
      <c r="B269" s="166" t="s">
        <v>651</v>
      </c>
      <c r="C269" s="166"/>
      <c r="D269" s="166" t="s">
        <v>129</v>
      </c>
      <c r="E269" s="165" t="s">
        <v>32</v>
      </c>
      <c r="F269" s="165"/>
      <c r="G269" s="165"/>
      <c r="H269" s="165"/>
      <c r="I269" s="165"/>
      <c r="J269" s="165"/>
      <c r="K269" s="165"/>
      <c r="L269" s="165"/>
      <c r="M269" s="165"/>
      <c r="N269" s="165"/>
      <c r="O269" s="77"/>
      <c r="P269" s="77"/>
      <c r="Q269" s="77"/>
      <c r="R269" s="77"/>
      <c r="S269" s="77"/>
      <c r="T269" s="77"/>
      <c r="U269" s="77"/>
      <c r="V269" s="77"/>
      <c r="W269" s="77"/>
    </row>
    <row r="270" spans="1:23" ht="13.2" x14ac:dyDescent="0.25">
      <c r="A270" s="165">
        <v>112</v>
      </c>
      <c r="B270" s="166" t="s">
        <v>652</v>
      </c>
      <c r="C270" s="166"/>
      <c r="D270" s="166" t="s">
        <v>129</v>
      </c>
      <c r="E270" s="165" t="s">
        <v>32</v>
      </c>
      <c r="F270" s="165"/>
      <c r="G270" s="165"/>
      <c r="H270" s="165"/>
      <c r="I270" s="165"/>
      <c r="J270" s="165"/>
      <c r="K270" s="165"/>
      <c r="L270" s="165"/>
      <c r="M270" s="165"/>
      <c r="N270" s="165"/>
      <c r="O270" s="77"/>
      <c r="P270" s="77"/>
      <c r="Q270" s="77"/>
      <c r="R270" s="77"/>
      <c r="S270" s="77"/>
      <c r="T270" s="77"/>
      <c r="U270" s="77"/>
      <c r="V270" s="77"/>
      <c r="W270" s="77"/>
    </row>
    <row r="271" spans="1:23" ht="13.2" x14ac:dyDescent="0.25">
      <c r="A271" s="165">
        <v>113</v>
      </c>
      <c r="B271" s="166" t="s">
        <v>653</v>
      </c>
      <c r="C271" s="166"/>
      <c r="D271" s="166" t="s">
        <v>129</v>
      </c>
      <c r="E271" s="165" t="s">
        <v>32</v>
      </c>
      <c r="F271" s="165"/>
      <c r="G271" s="165"/>
      <c r="H271" s="165"/>
      <c r="I271" s="165"/>
      <c r="J271" s="165"/>
      <c r="K271" s="165"/>
      <c r="L271" s="165"/>
      <c r="M271" s="165"/>
      <c r="N271" s="165"/>
      <c r="O271" s="77"/>
      <c r="P271" s="77"/>
      <c r="Q271" s="77"/>
      <c r="R271" s="77"/>
      <c r="S271" s="77"/>
      <c r="T271" s="77"/>
      <c r="U271" s="77"/>
      <c r="V271" s="77"/>
      <c r="W271" s="77"/>
    </row>
    <row r="272" spans="1:23" ht="13.2" x14ac:dyDescent="0.25">
      <c r="A272" s="165">
        <v>114</v>
      </c>
      <c r="B272" s="166" t="s">
        <v>654</v>
      </c>
      <c r="C272" s="166"/>
      <c r="D272" s="166" t="s">
        <v>129</v>
      </c>
      <c r="E272" s="165" t="s">
        <v>32</v>
      </c>
      <c r="F272" s="165"/>
      <c r="G272" s="165"/>
      <c r="H272" s="165"/>
      <c r="I272" s="165"/>
      <c r="J272" s="165"/>
      <c r="K272" s="165"/>
      <c r="L272" s="165"/>
      <c r="M272" s="165"/>
      <c r="N272" s="165"/>
      <c r="O272" s="77"/>
      <c r="P272" s="77"/>
      <c r="Q272" s="77"/>
      <c r="R272" s="77"/>
      <c r="S272" s="77"/>
      <c r="T272" s="77"/>
      <c r="U272" s="77"/>
      <c r="V272" s="77"/>
      <c r="W272" s="77"/>
    </row>
    <row r="273" spans="1:23" ht="13.2" x14ac:dyDescent="0.25">
      <c r="A273" s="165">
        <v>115</v>
      </c>
      <c r="B273" s="166" t="s">
        <v>655</v>
      </c>
      <c r="C273" s="166"/>
      <c r="D273" s="166" t="s">
        <v>129</v>
      </c>
      <c r="E273" s="165" t="s">
        <v>32</v>
      </c>
      <c r="F273" s="165"/>
      <c r="G273" s="165"/>
      <c r="H273" s="165"/>
      <c r="I273" s="165"/>
      <c r="J273" s="165"/>
      <c r="K273" s="165"/>
      <c r="L273" s="165"/>
      <c r="M273" s="165"/>
      <c r="N273" s="165"/>
      <c r="O273" s="77"/>
      <c r="P273" s="77"/>
      <c r="Q273" s="77"/>
      <c r="R273" s="77"/>
      <c r="S273" s="77"/>
      <c r="T273" s="77"/>
      <c r="U273" s="77"/>
      <c r="V273" s="77"/>
      <c r="W273" s="77"/>
    </row>
    <row r="274" spans="1:23" ht="13.2" x14ac:dyDescent="0.25">
      <c r="A274" s="165">
        <v>116</v>
      </c>
      <c r="B274" s="166" t="s">
        <v>656</v>
      </c>
      <c r="C274" s="166"/>
      <c r="D274" s="166" t="s">
        <v>129</v>
      </c>
      <c r="E274" s="165" t="s">
        <v>32</v>
      </c>
      <c r="F274" s="165"/>
      <c r="G274" s="165"/>
      <c r="H274" s="165"/>
      <c r="I274" s="165"/>
      <c r="J274" s="165"/>
      <c r="K274" s="165"/>
      <c r="L274" s="165"/>
      <c r="M274" s="165"/>
      <c r="N274" s="165"/>
      <c r="O274" s="77"/>
      <c r="P274" s="77"/>
      <c r="Q274" s="77"/>
      <c r="R274" s="77"/>
      <c r="S274" s="77"/>
      <c r="T274" s="77"/>
      <c r="U274" s="77"/>
      <c r="V274" s="77"/>
      <c r="W274" s="77"/>
    </row>
    <row r="275" spans="1:23" ht="13.2" x14ac:dyDescent="0.25">
      <c r="A275" s="165">
        <v>117</v>
      </c>
      <c r="B275" s="166" t="s">
        <v>657</v>
      </c>
      <c r="C275" s="166"/>
      <c r="D275" s="166" t="s">
        <v>119</v>
      </c>
      <c r="E275" s="165" t="s">
        <v>32</v>
      </c>
      <c r="F275" s="165"/>
      <c r="G275" s="165"/>
      <c r="H275" s="165"/>
      <c r="I275" s="165"/>
      <c r="J275" s="165"/>
      <c r="K275" s="165"/>
      <c r="L275" s="165"/>
      <c r="M275" s="165"/>
      <c r="N275" s="165"/>
      <c r="O275" s="77"/>
      <c r="P275" s="77"/>
      <c r="Q275" s="77"/>
      <c r="R275" s="77"/>
      <c r="S275" s="77"/>
      <c r="T275" s="77"/>
      <c r="U275" s="77"/>
      <c r="V275" s="77"/>
      <c r="W275" s="77"/>
    </row>
    <row r="276" spans="1:23" ht="13.2" x14ac:dyDescent="0.25">
      <c r="A276" s="165">
        <v>118</v>
      </c>
      <c r="B276" s="166" t="s">
        <v>658</v>
      </c>
      <c r="C276" s="166"/>
      <c r="D276" s="166" t="s">
        <v>119</v>
      </c>
      <c r="E276" s="165" t="s">
        <v>32</v>
      </c>
      <c r="F276" s="165"/>
      <c r="G276" s="165"/>
      <c r="H276" s="165"/>
      <c r="I276" s="165"/>
      <c r="J276" s="165"/>
      <c r="K276" s="165"/>
      <c r="L276" s="165"/>
      <c r="M276" s="165"/>
      <c r="N276" s="165"/>
      <c r="O276" s="77"/>
      <c r="P276" s="77"/>
      <c r="Q276" s="77"/>
      <c r="R276" s="77"/>
      <c r="S276" s="77"/>
      <c r="T276" s="77"/>
      <c r="U276" s="77"/>
      <c r="V276" s="77"/>
      <c r="W276" s="77"/>
    </row>
    <row r="277" spans="1:23" ht="13.2" x14ac:dyDescent="0.25">
      <c r="A277" s="165">
        <v>119</v>
      </c>
      <c r="B277" s="166" t="s">
        <v>659</v>
      </c>
      <c r="C277" s="166"/>
      <c r="D277" s="166" t="s">
        <v>123</v>
      </c>
      <c r="E277" s="165" t="s">
        <v>32</v>
      </c>
      <c r="F277" s="165"/>
      <c r="G277" s="165"/>
      <c r="H277" s="165"/>
      <c r="I277" s="165"/>
      <c r="J277" s="165"/>
      <c r="K277" s="165"/>
      <c r="L277" s="165"/>
      <c r="M277" s="165"/>
      <c r="N277" s="165"/>
      <c r="O277" s="77"/>
      <c r="P277" s="77"/>
      <c r="Q277" s="77"/>
      <c r="R277" s="77"/>
      <c r="S277" s="77"/>
      <c r="T277" s="77"/>
      <c r="U277" s="77"/>
      <c r="V277" s="77"/>
      <c r="W277" s="77"/>
    </row>
    <row r="278" spans="1:23" ht="13.2" x14ac:dyDescent="0.25">
      <c r="A278" s="165">
        <v>120</v>
      </c>
      <c r="B278" s="166" t="s">
        <v>50</v>
      </c>
      <c r="C278" s="166"/>
      <c r="D278" s="166" t="s">
        <v>50</v>
      </c>
      <c r="E278" s="165" t="s">
        <v>32</v>
      </c>
      <c r="F278" s="165"/>
      <c r="G278" s="165"/>
      <c r="H278" s="165"/>
      <c r="I278" s="165"/>
      <c r="J278" s="165"/>
      <c r="K278" s="165"/>
      <c r="L278" s="165"/>
      <c r="M278" s="165"/>
      <c r="N278" s="165"/>
      <c r="O278" s="77"/>
      <c r="P278" s="77"/>
      <c r="Q278" s="77"/>
      <c r="R278" s="77"/>
      <c r="S278" s="77"/>
      <c r="T278" s="77"/>
      <c r="U278" s="77"/>
      <c r="V278" s="77"/>
      <c r="W278" s="77"/>
    </row>
    <row r="279" spans="1:23" ht="13.2" x14ac:dyDescent="0.25">
      <c r="A279" s="168">
        <v>121</v>
      </c>
      <c r="B279" s="166" t="s">
        <v>660</v>
      </c>
      <c r="C279" s="166"/>
      <c r="D279" s="166" t="s">
        <v>48</v>
      </c>
      <c r="E279" s="165" t="s">
        <v>32</v>
      </c>
      <c r="F279" s="168"/>
      <c r="G279" s="168"/>
      <c r="H279" s="168"/>
      <c r="I279" s="168"/>
      <c r="J279" s="168"/>
      <c r="K279" s="168"/>
      <c r="L279" s="168"/>
      <c r="M279" s="168"/>
      <c r="N279" s="168"/>
      <c r="O279" s="77"/>
      <c r="P279" s="77"/>
      <c r="Q279" s="77"/>
      <c r="R279" s="77"/>
      <c r="S279" s="77"/>
      <c r="T279" s="77"/>
      <c r="U279" s="77"/>
      <c r="V279" s="77"/>
      <c r="W279" s="77"/>
    </row>
    <row r="280" spans="1:23" ht="13.2" x14ac:dyDescent="0.25">
      <c r="A280" s="165">
        <v>122</v>
      </c>
      <c r="B280" s="166" t="s">
        <v>661</v>
      </c>
      <c r="C280" s="166"/>
      <c r="D280" s="166" t="s">
        <v>83</v>
      </c>
      <c r="E280" s="165" t="s">
        <v>32</v>
      </c>
      <c r="F280" s="165"/>
      <c r="G280" s="165"/>
      <c r="H280" s="165"/>
      <c r="I280" s="165"/>
      <c r="J280" s="165"/>
      <c r="K280" s="165"/>
      <c r="L280" s="165"/>
      <c r="M280" s="165"/>
      <c r="N280" s="165"/>
      <c r="O280" s="77"/>
      <c r="P280" s="77"/>
      <c r="Q280" s="77"/>
      <c r="R280" s="77"/>
      <c r="S280" s="77"/>
      <c r="T280" s="77"/>
      <c r="U280" s="77"/>
      <c r="V280" s="77"/>
      <c r="W280" s="77"/>
    </row>
    <row r="281" spans="1:23" ht="13.2" x14ac:dyDescent="0.25">
      <c r="A281" s="165">
        <v>123</v>
      </c>
      <c r="B281" s="166" t="s">
        <v>662</v>
      </c>
      <c r="C281" s="166"/>
      <c r="D281" s="166" t="s">
        <v>83</v>
      </c>
      <c r="E281" s="165" t="s">
        <v>32</v>
      </c>
      <c r="F281" s="165"/>
      <c r="G281" s="165"/>
      <c r="H281" s="165"/>
      <c r="I281" s="165"/>
      <c r="J281" s="165"/>
      <c r="K281" s="165"/>
      <c r="L281" s="165"/>
      <c r="M281" s="165"/>
      <c r="N281" s="165"/>
      <c r="O281" s="77"/>
      <c r="P281" s="77"/>
      <c r="Q281" s="77"/>
      <c r="R281" s="77"/>
      <c r="S281" s="77"/>
      <c r="T281" s="77"/>
      <c r="U281" s="77"/>
      <c r="V281" s="77"/>
      <c r="W281" s="77"/>
    </row>
    <row r="282" spans="1:23" ht="13.2" x14ac:dyDescent="0.25">
      <c r="A282" s="165">
        <v>124</v>
      </c>
      <c r="B282" s="166" t="s">
        <v>663</v>
      </c>
      <c r="C282" s="166"/>
      <c r="D282" s="166" t="s">
        <v>83</v>
      </c>
      <c r="E282" s="165" t="s">
        <v>32</v>
      </c>
      <c r="F282" s="165"/>
      <c r="G282" s="165"/>
      <c r="H282" s="165"/>
      <c r="I282" s="165"/>
      <c r="J282" s="165"/>
      <c r="K282" s="165"/>
      <c r="L282" s="165"/>
      <c r="M282" s="165"/>
      <c r="N282" s="165"/>
      <c r="O282" s="77"/>
      <c r="P282" s="77"/>
      <c r="Q282" s="77"/>
      <c r="R282" s="77"/>
      <c r="S282" s="77"/>
      <c r="T282" s="77"/>
      <c r="U282" s="77"/>
      <c r="V282" s="77"/>
      <c r="W282" s="77"/>
    </row>
    <row r="283" spans="1:23" ht="13.2" x14ac:dyDescent="0.25">
      <c r="A283" s="165">
        <v>125</v>
      </c>
      <c r="B283" s="166" t="s">
        <v>664</v>
      </c>
      <c r="C283" s="166"/>
      <c r="D283" s="166" t="s">
        <v>71</v>
      </c>
      <c r="E283" s="165" t="s">
        <v>32</v>
      </c>
      <c r="F283" s="165"/>
      <c r="G283" s="165"/>
      <c r="H283" s="165"/>
      <c r="I283" s="165"/>
      <c r="J283" s="165"/>
      <c r="K283" s="165"/>
      <c r="L283" s="165"/>
      <c r="M283" s="165"/>
      <c r="N283" s="165"/>
      <c r="O283" s="77"/>
      <c r="P283" s="77"/>
      <c r="Q283" s="77"/>
      <c r="R283" s="77"/>
      <c r="S283" s="77"/>
      <c r="T283" s="77"/>
      <c r="U283" s="77"/>
      <c r="V283" s="77"/>
      <c r="W283" s="77"/>
    </row>
    <row r="284" spans="1:23" ht="13.2" x14ac:dyDescent="0.25">
      <c r="A284" s="165">
        <v>126</v>
      </c>
      <c r="B284" s="166" t="s">
        <v>665</v>
      </c>
      <c r="C284" s="166"/>
      <c r="D284" s="166" t="s">
        <v>71</v>
      </c>
      <c r="E284" s="165" t="s">
        <v>32</v>
      </c>
      <c r="F284" s="165"/>
      <c r="G284" s="165"/>
      <c r="H284" s="165"/>
      <c r="I284" s="165"/>
      <c r="J284" s="165"/>
      <c r="K284" s="165"/>
      <c r="L284" s="165"/>
      <c r="M284" s="165"/>
      <c r="N284" s="165"/>
      <c r="O284" s="77"/>
      <c r="P284" s="77"/>
      <c r="Q284" s="77"/>
      <c r="R284" s="77"/>
      <c r="S284" s="77"/>
      <c r="T284" s="77"/>
      <c r="U284" s="77"/>
      <c r="V284" s="77"/>
      <c r="W284" s="77"/>
    </row>
    <row r="285" spans="1:23" ht="13.2" x14ac:dyDescent="0.25">
      <c r="A285" s="168">
        <v>127</v>
      </c>
      <c r="B285" s="166" t="s">
        <v>666</v>
      </c>
      <c r="C285" s="166"/>
      <c r="D285" s="166" t="s">
        <v>71</v>
      </c>
      <c r="E285" s="165" t="s">
        <v>32</v>
      </c>
      <c r="F285" s="168"/>
      <c r="G285" s="168"/>
      <c r="H285" s="168"/>
      <c r="I285" s="168"/>
      <c r="J285" s="168"/>
      <c r="K285" s="168"/>
      <c r="L285" s="168"/>
      <c r="M285" s="168"/>
      <c r="N285" s="168"/>
      <c r="O285" s="77"/>
      <c r="P285" s="77"/>
      <c r="Q285" s="77"/>
      <c r="R285" s="77"/>
      <c r="S285" s="77"/>
      <c r="T285" s="77"/>
      <c r="U285" s="77"/>
      <c r="V285" s="77"/>
      <c r="W285" s="77"/>
    </row>
    <row r="286" spans="1:23" ht="13.2" x14ac:dyDescent="0.25">
      <c r="A286" s="165">
        <v>128</v>
      </c>
      <c r="B286" s="166" t="s">
        <v>667</v>
      </c>
      <c r="C286" s="166"/>
      <c r="D286" s="166" t="s">
        <v>69</v>
      </c>
      <c r="E286" s="165" t="s">
        <v>32</v>
      </c>
      <c r="F286" s="165"/>
      <c r="G286" s="165"/>
      <c r="H286" s="165"/>
      <c r="I286" s="165"/>
      <c r="J286" s="165"/>
      <c r="K286" s="165"/>
      <c r="L286" s="165"/>
      <c r="M286" s="165"/>
      <c r="N286" s="165"/>
      <c r="O286" s="77"/>
      <c r="P286" s="77"/>
      <c r="Q286" s="77"/>
      <c r="R286" s="77"/>
      <c r="S286" s="77"/>
      <c r="T286" s="77"/>
      <c r="U286" s="77"/>
      <c r="V286" s="77"/>
      <c r="W286" s="77"/>
    </row>
    <row r="287" spans="1:23" ht="13.2" x14ac:dyDescent="0.25">
      <c r="A287" s="165">
        <v>129</v>
      </c>
      <c r="B287" s="166" t="s">
        <v>668</v>
      </c>
      <c r="C287" s="166"/>
      <c r="D287" s="166" t="s">
        <v>69</v>
      </c>
      <c r="E287" s="165" t="s">
        <v>32</v>
      </c>
      <c r="F287" s="165"/>
      <c r="G287" s="165"/>
      <c r="H287" s="165"/>
      <c r="I287" s="165"/>
      <c r="J287" s="165"/>
      <c r="K287" s="165"/>
      <c r="L287" s="165"/>
      <c r="M287" s="165"/>
      <c r="N287" s="165"/>
      <c r="O287" s="77"/>
      <c r="P287" s="77"/>
      <c r="Q287" s="77"/>
      <c r="R287" s="77"/>
      <c r="S287" s="77"/>
      <c r="T287" s="77"/>
      <c r="U287" s="77"/>
      <c r="V287" s="77"/>
      <c r="W287" s="77"/>
    </row>
    <row r="288" spans="1:23" ht="13.2" x14ac:dyDescent="0.25">
      <c r="A288" s="165">
        <v>130</v>
      </c>
      <c r="B288" s="166" t="s">
        <v>669</v>
      </c>
      <c r="C288" s="166"/>
      <c r="D288" s="166" t="s">
        <v>44</v>
      </c>
      <c r="E288" s="165" t="s">
        <v>32</v>
      </c>
      <c r="F288" s="165"/>
      <c r="G288" s="165"/>
      <c r="H288" s="165"/>
      <c r="I288" s="165"/>
      <c r="J288" s="165"/>
      <c r="K288" s="165"/>
      <c r="L288" s="165"/>
      <c r="M288" s="165"/>
      <c r="N288" s="165"/>
      <c r="O288" s="77"/>
      <c r="P288" s="77"/>
      <c r="Q288" s="77"/>
      <c r="R288" s="77"/>
      <c r="S288" s="77"/>
      <c r="T288" s="77"/>
      <c r="U288" s="77"/>
      <c r="V288" s="77"/>
      <c r="W288" s="77"/>
    </row>
    <row r="289" spans="1:23" ht="13.2" x14ac:dyDescent="0.25">
      <c r="A289" s="165">
        <v>131</v>
      </c>
      <c r="B289" s="166" t="s">
        <v>670</v>
      </c>
      <c r="C289" s="166"/>
      <c r="D289" s="166" t="s">
        <v>44</v>
      </c>
      <c r="E289" s="165" t="s">
        <v>32</v>
      </c>
      <c r="F289" s="165"/>
      <c r="G289" s="165"/>
      <c r="H289" s="165"/>
      <c r="I289" s="165"/>
      <c r="J289" s="165"/>
      <c r="K289" s="165"/>
      <c r="L289" s="165"/>
      <c r="M289" s="165"/>
      <c r="N289" s="165"/>
      <c r="O289" s="77"/>
      <c r="P289" s="77"/>
      <c r="Q289" s="77"/>
      <c r="R289" s="77"/>
      <c r="S289" s="77"/>
      <c r="T289" s="77"/>
      <c r="U289" s="77"/>
      <c r="V289" s="77"/>
      <c r="W289" s="77"/>
    </row>
    <row r="290" spans="1:23" ht="13.2" x14ac:dyDescent="0.25">
      <c r="A290" s="165">
        <v>132</v>
      </c>
      <c r="B290" s="166" t="s">
        <v>671</v>
      </c>
      <c r="C290" s="166"/>
      <c r="D290" s="166" t="s">
        <v>44</v>
      </c>
      <c r="E290" s="165" t="s">
        <v>32</v>
      </c>
      <c r="F290" s="165"/>
      <c r="G290" s="165"/>
      <c r="H290" s="165"/>
      <c r="I290" s="165"/>
      <c r="J290" s="165"/>
      <c r="K290" s="165"/>
      <c r="L290" s="165"/>
      <c r="M290" s="165"/>
      <c r="N290" s="165"/>
      <c r="O290" s="77"/>
      <c r="P290" s="77"/>
      <c r="Q290" s="77"/>
      <c r="R290" s="77"/>
      <c r="S290" s="77"/>
      <c r="T290" s="77"/>
      <c r="U290" s="77"/>
      <c r="V290" s="77"/>
      <c r="W290" s="77"/>
    </row>
    <row r="291" spans="1:23" ht="13.2" x14ac:dyDescent="0.25">
      <c r="A291" s="165">
        <v>133</v>
      </c>
      <c r="B291" s="166" t="s">
        <v>672</v>
      </c>
      <c r="C291" s="166"/>
      <c r="D291" s="166" t="s">
        <v>44</v>
      </c>
      <c r="E291" s="165" t="s">
        <v>32</v>
      </c>
      <c r="F291" s="165"/>
      <c r="G291" s="165"/>
      <c r="H291" s="165"/>
      <c r="I291" s="165"/>
      <c r="J291" s="165"/>
      <c r="K291" s="165"/>
      <c r="L291" s="165"/>
      <c r="M291" s="165"/>
      <c r="N291" s="165"/>
      <c r="O291" s="77"/>
      <c r="P291" s="77"/>
      <c r="Q291" s="77"/>
      <c r="R291" s="77"/>
      <c r="S291" s="77"/>
      <c r="T291" s="77"/>
      <c r="U291" s="77"/>
      <c r="V291" s="77"/>
      <c r="W291" s="77"/>
    </row>
    <row r="292" spans="1:23" ht="13.2" x14ac:dyDescent="0.25">
      <c r="A292" s="175"/>
      <c r="B292" s="175"/>
      <c r="C292" s="176"/>
      <c r="D292" s="176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77"/>
      <c r="P292" s="77"/>
      <c r="Q292" s="77"/>
      <c r="R292" s="77"/>
      <c r="S292" s="77"/>
      <c r="T292" s="77"/>
      <c r="U292" s="77"/>
      <c r="V292" s="77"/>
      <c r="W292" s="77"/>
    </row>
    <row r="293" spans="1:23" ht="13.2" x14ac:dyDescent="0.25">
      <c r="A293" s="169" t="s">
        <v>0</v>
      </c>
      <c r="B293" s="164" t="s">
        <v>2</v>
      </c>
      <c r="C293" s="164" t="s">
        <v>3</v>
      </c>
      <c r="D293" s="164" t="s">
        <v>4</v>
      </c>
      <c r="E293" s="163" t="s">
        <v>5</v>
      </c>
      <c r="F293" s="169" t="s">
        <v>54</v>
      </c>
      <c r="G293" s="169" t="s">
        <v>19</v>
      </c>
      <c r="H293" s="169" t="s">
        <v>20</v>
      </c>
      <c r="I293" s="169" t="s">
        <v>21</v>
      </c>
      <c r="J293" s="169" t="s">
        <v>22</v>
      </c>
      <c r="K293" s="169" t="s">
        <v>23</v>
      </c>
      <c r="L293" s="169" t="s">
        <v>24</v>
      </c>
      <c r="M293" s="169" t="s">
        <v>25</v>
      </c>
      <c r="N293" s="169" t="s">
        <v>26</v>
      </c>
      <c r="O293" s="77"/>
      <c r="P293" s="77"/>
      <c r="Q293" s="77"/>
      <c r="R293" s="77"/>
      <c r="S293" s="77"/>
      <c r="T293" s="77"/>
      <c r="U293" s="77"/>
      <c r="V293" s="77"/>
      <c r="W293" s="77"/>
    </row>
    <row r="294" spans="1:23" ht="13.2" x14ac:dyDescent="0.25">
      <c r="A294" s="168">
        <v>134</v>
      </c>
      <c r="B294" s="166" t="s">
        <v>673</v>
      </c>
      <c r="C294" s="166"/>
      <c r="D294" s="166" t="s">
        <v>44</v>
      </c>
      <c r="E294" s="165" t="s">
        <v>40</v>
      </c>
      <c r="F294" s="165"/>
      <c r="G294" s="168"/>
      <c r="H294" s="168"/>
      <c r="I294" s="168"/>
      <c r="J294" s="168"/>
      <c r="K294" s="168"/>
      <c r="L294" s="168"/>
      <c r="M294" s="168"/>
      <c r="N294" s="168"/>
      <c r="O294" s="77"/>
      <c r="P294" s="77"/>
      <c r="Q294" s="77"/>
      <c r="R294" s="77"/>
      <c r="S294" s="77"/>
      <c r="T294" s="77"/>
      <c r="U294" s="77"/>
      <c r="V294" s="77"/>
      <c r="W294" s="77"/>
    </row>
    <row r="295" spans="1:23" ht="13.2" x14ac:dyDescent="0.25">
      <c r="A295" s="165">
        <v>135</v>
      </c>
      <c r="B295" s="166" t="s">
        <v>674</v>
      </c>
      <c r="C295" s="166"/>
      <c r="D295" s="166" t="s">
        <v>95</v>
      </c>
      <c r="E295" s="165" t="s">
        <v>40</v>
      </c>
      <c r="F295" s="165"/>
      <c r="G295" s="165"/>
      <c r="H295" s="165"/>
      <c r="I295" s="165"/>
      <c r="J295" s="165"/>
      <c r="K295" s="165"/>
      <c r="L295" s="165"/>
      <c r="M295" s="165"/>
      <c r="N295" s="165"/>
      <c r="O295" s="77"/>
      <c r="P295" s="77"/>
      <c r="Q295" s="77"/>
      <c r="R295" s="77"/>
      <c r="S295" s="77"/>
      <c r="T295" s="77"/>
      <c r="U295" s="77"/>
      <c r="V295" s="77"/>
      <c r="W295" s="77"/>
    </row>
    <row r="296" spans="1:23" ht="13.2" x14ac:dyDescent="0.25">
      <c r="A296" s="165">
        <v>136</v>
      </c>
      <c r="B296" s="166" t="s">
        <v>675</v>
      </c>
      <c r="C296" s="166"/>
      <c r="D296" s="166" t="s">
        <v>33</v>
      </c>
      <c r="E296" s="165" t="s">
        <v>40</v>
      </c>
      <c r="F296" s="165"/>
      <c r="G296" s="165"/>
      <c r="H296" s="165"/>
      <c r="I296" s="165"/>
      <c r="J296" s="165"/>
      <c r="K296" s="165"/>
      <c r="L296" s="165"/>
      <c r="M296" s="165"/>
      <c r="N296" s="165"/>
      <c r="O296" s="77"/>
      <c r="P296" s="77"/>
      <c r="Q296" s="77"/>
      <c r="R296" s="77"/>
      <c r="S296" s="77"/>
      <c r="T296" s="77"/>
      <c r="U296" s="77"/>
      <c r="V296" s="77"/>
      <c r="W296" s="77"/>
    </row>
    <row r="297" spans="1:23" ht="13.2" x14ac:dyDescent="0.25">
      <c r="A297" s="165">
        <v>137</v>
      </c>
      <c r="B297" s="166" t="s">
        <v>676</v>
      </c>
      <c r="C297" s="166"/>
      <c r="D297" s="166"/>
      <c r="E297" s="165" t="s">
        <v>40</v>
      </c>
      <c r="F297" s="165"/>
      <c r="G297" s="165"/>
      <c r="H297" s="165"/>
      <c r="I297" s="165"/>
      <c r="J297" s="165"/>
      <c r="K297" s="165"/>
      <c r="L297" s="165"/>
      <c r="M297" s="165"/>
      <c r="N297" s="165"/>
      <c r="O297" s="77"/>
      <c r="P297" s="77"/>
      <c r="Q297" s="77"/>
      <c r="R297" s="77"/>
      <c r="S297" s="77"/>
      <c r="T297" s="77"/>
      <c r="U297" s="77"/>
      <c r="V297" s="77"/>
      <c r="W297" s="77"/>
    </row>
    <row r="298" spans="1:23" ht="13.2" x14ac:dyDescent="0.25">
      <c r="A298" s="165">
        <v>138</v>
      </c>
      <c r="B298" s="166" t="s">
        <v>677</v>
      </c>
      <c r="C298" s="166"/>
      <c r="D298" s="166"/>
      <c r="E298" s="165" t="s">
        <v>40</v>
      </c>
      <c r="F298" s="165"/>
      <c r="G298" s="165"/>
      <c r="H298" s="165"/>
      <c r="I298" s="165"/>
      <c r="J298" s="165"/>
      <c r="K298" s="165"/>
      <c r="L298" s="165"/>
      <c r="M298" s="165"/>
      <c r="N298" s="165"/>
      <c r="O298" s="77"/>
      <c r="P298" s="77"/>
      <c r="Q298" s="77"/>
      <c r="R298" s="77"/>
      <c r="S298" s="77"/>
      <c r="T298" s="77"/>
      <c r="U298" s="77"/>
      <c r="V298" s="77"/>
      <c r="W298" s="77"/>
    </row>
    <row r="299" spans="1:23" ht="13.2" x14ac:dyDescent="0.25">
      <c r="A299" s="165">
        <v>139</v>
      </c>
      <c r="B299" s="166" t="s">
        <v>678</v>
      </c>
      <c r="C299" s="166"/>
      <c r="D299" s="166" t="s">
        <v>255</v>
      </c>
      <c r="E299" s="165" t="s">
        <v>40</v>
      </c>
      <c r="F299" s="165"/>
      <c r="G299" s="165"/>
      <c r="H299" s="165"/>
      <c r="I299" s="165"/>
      <c r="J299" s="165"/>
      <c r="K299" s="165"/>
      <c r="L299" s="165"/>
      <c r="M299" s="165"/>
      <c r="N299" s="165"/>
      <c r="O299" s="77"/>
      <c r="P299" s="77"/>
      <c r="Q299" s="77"/>
      <c r="R299" s="77"/>
      <c r="S299" s="77"/>
      <c r="T299" s="77"/>
      <c r="U299" s="77"/>
      <c r="V299" s="77"/>
      <c r="W299" s="77"/>
    </row>
    <row r="300" spans="1:23" ht="13.2" x14ac:dyDescent="0.25">
      <c r="A300" s="165">
        <v>140</v>
      </c>
      <c r="B300" s="166" t="s">
        <v>679</v>
      </c>
      <c r="C300" s="166"/>
      <c r="D300" s="166" t="s">
        <v>255</v>
      </c>
      <c r="E300" s="165" t="s">
        <v>40</v>
      </c>
      <c r="F300" s="165"/>
      <c r="G300" s="165"/>
      <c r="H300" s="165"/>
      <c r="I300" s="165"/>
      <c r="J300" s="165"/>
      <c r="K300" s="165"/>
      <c r="L300" s="165"/>
      <c r="M300" s="165"/>
      <c r="N300" s="165"/>
      <c r="O300" s="77"/>
      <c r="P300" s="77"/>
      <c r="Q300" s="77"/>
      <c r="R300" s="77"/>
      <c r="S300" s="77"/>
      <c r="T300" s="77"/>
      <c r="U300" s="77"/>
      <c r="V300" s="77"/>
      <c r="W300" s="77"/>
    </row>
    <row r="301" spans="1:23" ht="13.2" x14ac:dyDescent="0.25">
      <c r="A301" s="165">
        <v>141</v>
      </c>
      <c r="B301" s="166" t="s">
        <v>680</v>
      </c>
      <c r="C301" s="166"/>
      <c r="D301" s="166"/>
      <c r="E301" s="165" t="s">
        <v>40</v>
      </c>
      <c r="F301" s="165"/>
      <c r="G301" s="165"/>
      <c r="H301" s="165"/>
      <c r="I301" s="165"/>
      <c r="J301" s="165"/>
      <c r="K301" s="165"/>
      <c r="L301" s="165"/>
      <c r="M301" s="165"/>
      <c r="N301" s="165"/>
      <c r="O301" s="77"/>
      <c r="P301" s="77"/>
      <c r="Q301" s="77"/>
      <c r="R301" s="77"/>
      <c r="S301" s="77"/>
      <c r="T301" s="77"/>
      <c r="U301" s="77"/>
      <c r="V301" s="77"/>
      <c r="W301" s="77"/>
    </row>
    <row r="302" spans="1:23" ht="13.2" x14ac:dyDescent="0.25">
      <c r="A302" s="165">
        <v>142</v>
      </c>
      <c r="B302" s="166" t="s">
        <v>681</v>
      </c>
      <c r="C302" s="166"/>
      <c r="D302" s="166"/>
      <c r="E302" s="165" t="s">
        <v>40</v>
      </c>
      <c r="F302" s="165"/>
      <c r="G302" s="165"/>
      <c r="H302" s="165"/>
      <c r="I302" s="165"/>
      <c r="J302" s="165"/>
      <c r="K302" s="165"/>
      <c r="L302" s="165"/>
      <c r="M302" s="165"/>
      <c r="N302" s="165"/>
      <c r="O302" s="77"/>
      <c r="P302" s="77"/>
      <c r="Q302" s="77"/>
      <c r="R302" s="77"/>
      <c r="S302" s="77"/>
      <c r="T302" s="77"/>
      <c r="U302" s="77"/>
      <c r="V302" s="77"/>
      <c r="W302" s="77"/>
    </row>
    <row r="303" spans="1:23" ht="13.2" x14ac:dyDescent="0.25">
      <c r="A303" s="165">
        <v>143</v>
      </c>
      <c r="B303" s="166" t="s">
        <v>682</v>
      </c>
      <c r="C303" s="166"/>
      <c r="D303" s="166"/>
      <c r="E303" s="165" t="s">
        <v>40</v>
      </c>
      <c r="F303" s="165"/>
      <c r="G303" s="165"/>
      <c r="H303" s="165"/>
      <c r="I303" s="165"/>
      <c r="J303" s="165"/>
      <c r="K303" s="165"/>
      <c r="L303" s="165"/>
      <c r="M303" s="165"/>
      <c r="N303" s="165"/>
      <c r="O303" s="77"/>
      <c r="P303" s="77"/>
      <c r="Q303" s="77"/>
      <c r="R303" s="77"/>
      <c r="S303" s="77"/>
      <c r="T303" s="77"/>
      <c r="U303" s="77"/>
      <c r="V303" s="77"/>
      <c r="W303" s="77"/>
    </row>
    <row r="304" spans="1:23" ht="13.2" x14ac:dyDescent="0.25">
      <c r="A304" s="165">
        <v>144</v>
      </c>
      <c r="B304" s="166" t="s">
        <v>683</v>
      </c>
      <c r="C304" s="166"/>
      <c r="D304" s="166"/>
      <c r="E304" s="165" t="s">
        <v>40</v>
      </c>
      <c r="F304" s="165"/>
      <c r="G304" s="165"/>
      <c r="H304" s="165"/>
      <c r="I304" s="165"/>
      <c r="J304" s="165"/>
      <c r="K304" s="165"/>
      <c r="L304" s="165"/>
      <c r="M304" s="165"/>
      <c r="N304" s="165"/>
      <c r="O304" s="77"/>
      <c r="P304" s="77"/>
      <c r="Q304" s="77"/>
      <c r="R304" s="77"/>
      <c r="S304" s="77"/>
      <c r="T304" s="77"/>
      <c r="U304" s="77"/>
      <c r="V304" s="77"/>
      <c r="W304" s="77"/>
    </row>
    <row r="305" spans="1:23" ht="13.2" x14ac:dyDescent="0.25">
      <c r="A305" s="165">
        <v>145</v>
      </c>
      <c r="B305" s="166" t="s">
        <v>684</v>
      </c>
      <c r="C305" s="166"/>
      <c r="D305" s="166"/>
      <c r="E305" s="165" t="s">
        <v>40</v>
      </c>
      <c r="F305" s="165"/>
      <c r="G305" s="165"/>
      <c r="H305" s="165"/>
      <c r="I305" s="165"/>
      <c r="J305" s="165"/>
      <c r="K305" s="165"/>
      <c r="L305" s="165"/>
      <c r="M305" s="165"/>
      <c r="N305" s="165"/>
      <c r="O305" s="77"/>
      <c r="P305" s="77"/>
      <c r="Q305" s="77"/>
      <c r="R305" s="77"/>
      <c r="S305" s="77"/>
      <c r="T305" s="77"/>
      <c r="U305" s="77"/>
      <c r="V305" s="77"/>
      <c r="W305" s="77"/>
    </row>
    <row r="306" spans="1:23" ht="13.2" x14ac:dyDescent="0.25">
      <c r="A306" s="165">
        <v>146</v>
      </c>
      <c r="B306" s="166" t="s">
        <v>685</v>
      </c>
      <c r="C306" s="166"/>
      <c r="D306" s="166"/>
      <c r="E306" s="165" t="s">
        <v>40</v>
      </c>
      <c r="F306" s="165"/>
      <c r="G306" s="165"/>
      <c r="H306" s="165"/>
      <c r="I306" s="165"/>
      <c r="J306" s="165"/>
      <c r="K306" s="165"/>
      <c r="L306" s="165"/>
      <c r="M306" s="165"/>
      <c r="N306" s="165"/>
      <c r="O306" s="77"/>
      <c r="P306" s="77"/>
      <c r="Q306" s="77"/>
      <c r="R306" s="77"/>
      <c r="S306" s="77"/>
      <c r="T306" s="77"/>
      <c r="U306" s="77"/>
      <c r="V306" s="77"/>
      <c r="W306" s="77"/>
    </row>
    <row r="307" spans="1:23" ht="13.2" x14ac:dyDescent="0.25">
      <c r="A307" s="165">
        <v>147</v>
      </c>
      <c r="B307" s="166" t="s">
        <v>686</v>
      </c>
      <c r="C307" s="166"/>
      <c r="D307" s="166"/>
      <c r="E307" s="165" t="s">
        <v>40</v>
      </c>
      <c r="F307" s="165"/>
      <c r="G307" s="165"/>
      <c r="H307" s="165"/>
      <c r="I307" s="165"/>
      <c r="J307" s="165"/>
      <c r="K307" s="165"/>
      <c r="L307" s="165"/>
      <c r="M307" s="165"/>
      <c r="N307" s="165"/>
      <c r="O307" s="77"/>
      <c r="P307" s="77"/>
      <c r="Q307" s="77"/>
      <c r="R307" s="77"/>
      <c r="S307" s="77"/>
      <c r="T307" s="77"/>
      <c r="U307" s="77"/>
      <c r="V307" s="77"/>
      <c r="W307" s="77"/>
    </row>
    <row r="308" spans="1:23" ht="13.2" x14ac:dyDescent="0.25">
      <c r="A308" s="165">
        <v>148</v>
      </c>
      <c r="B308" s="166" t="s">
        <v>687</v>
      </c>
      <c r="C308" s="166"/>
      <c r="D308" s="166"/>
      <c r="E308" s="165" t="s">
        <v>40</v>
      </c>
      <c r="F308" s="165"/>
      <c r="G308" s="165"/>
      <c r="H308" s="165"/>
      <c r="I308" s="165"/>
      <c r="J308" s="165"/>
      <c r="K308" s="165"/>
      <c r="L308" s="165"/>
      <c r="M308" s="165"/>
      <c r="N308" s="165"/>
      <c r="O308" s="77"/>
      <c r="P308" s="77"/>
      <c r="Q308" s="77"/>
      <c r="R308" s="77"/>
      <c r="S308" s="77"/>
      <c r="T308" s="77"/>
      <c r="U308" s="77"/>
      <c r="V308" s="77"/>
      <c r="W308" s="77"/>
    </row>
    <row r="309" spans="1:23" ht="13.2" x14ac:dyDescent="0.25">
      <c r="A309" s="165">
        <v>149</v>
      </c>
      <c r="B309" s="166" t="s">
        <v>688</v>
      </c>
      <c r="C309" s="166"/>
      <c r="D309" s="166"/>
      <c r="E309" s="165" t="s">
        <v>40</v>
      </c>
      <c r="F309" s="165"/>
      <c r="G309" s="165"/>
      <c r="H309" s="165"/>
      <c r="I309" s="165"/>
      <c r="J309" s="165"/>
      <c r="K309" s="165"/>
      <c r="L309" s="165"/>
      <c r="M309" s="165"/>
      <c r="N309" s="165"/>
      <c r="O309" s="77"/>
      <c r="P309" s="77"/>
      <c r="Q309" s="77"/>
      <c r="R309" s="77"/>
      <c r="S309" s="77"/>
      <c r="T309" s="77"/>
      <c r="U309" s="77"/>
      <c r="V309" s="77"/>
      <c r="W309" s="77"/>
    </row>
    <row r="310" spans="1:23" ht="13.2" x14ac:dyDescent="0.25">
      <c r="A310" s="165">
        <v>150</v>
      </c>
      <c r="B310" s="166" t="s">
        <v>689</v>
      </c>
      <c r="C310" s="166"/>
      <c r="D310" s="166"/>
      <c r="E310" s="165" t="s">
        <v>40</v>
      </c>
      <c r="F310" s="165"/>
      <c r="G310" s="165"/>
      <c r="H310" s="165"/>
      <c r="I310" s="165"/>
      <c r="J310" s="165"/>
      <c r="K310" s="165"/>
      <c r="L310" s="165"/>
      <c r="M310" s="165"/>
      <c r="N310" s="165"/>
      <c r="O310" s="77"/>
      <c r="P310" s="77"/>
      <c r="Q310" s="77"/>
      <c r="R310" s="77"/>
      <c r="S310" s="77"/>
      <c r="T310" s="77"/>
      <c r="U310" s="77"/>
      <c r="V310" s="77"/>
      <c r="W310" s="77"/>
    </row>
    <row r="311" spans="1:23" ht="13.2" x14ac:dyDescent="0.25">
      <c r="A311" s="165">
        <v>151</v>
      </c>
      <c r="B311" s="166" t="s">
        <v>690</v>
      </c>
      <c r="C311" s="166"/>
      <c r="D311" s="166" t="s">
        <v>264</v>
      </c>
      <c r="E311" s="165" t="s">
        <v>40</v>
      </c>
      <c r="F311" s="165"/>
      <c r="G311" s="165"/>
      <c r="H311" s="165"/>
      <c r="I311" s="165"/>
      <c r="J311" s="165"/>
      <c r="K311" s="165"/>
      <c r="L311" s="165"/>
      <c r="M311" s="165"/>
      <c r="N311" s="165"/>
      <c r="O311" s="77"/>
      <c r="P311" s="77"/>
      <c r="Q311" s="77"/>
      <c r="R311" s="77"/>
      <c r="S311" s="77"/>
      <c r="T311" s="77"/>
      <c r="U311" s="77"/>
      <c r="V311" s="77"/>
      <c r="W311" s="77"/>
    </row>
    <row r="312" spans="1:23" ht="13.2" x14ac:dyDescent="0.25">
      <c r="A312" s="180">
        <v>152</v>
      </c>
      <c r="B312" s="166" t="s">
        <v>691</v>
      </c>
      <c r="C312" s="166"/>
      <c r="D312" s="166" t="s">
        <v>264</v>
      </c>
      <c r="E312" s="165" t="s">
        <v>40</v>
      </c>
      <c r="F312" s="165"/>
      <c r="G312" s="165"/>
      <c r="H312" s="165"/>
      <c r="I312" s="165"/>
      <c r="J312" s="165"/>
      <c r="K312" s="165"/>
      <c r="L312" s="165"/>
      <c r="M312" s="165"/>
      <c r="N312" s="165"/>
      <c r="O312" s="77"/>
      <c r="P312" s="77"/>
      <c r="Q312" s="77"/>
      <c r="R312" s="77"/>
      <c r="S312" s="77"/>
      <c r="T312" s="77"/>
      <c r="U312" s="77"/>
      <c r="V312" s="77"/>
      <c r="W312" s="77"/>
    </row>
    <row r="313" spans="1:23" ht="13.2" x14ac:dyDescent="0.25">
      <c r="A313" s="180">
        <v>153</v>
      </c>
      <c r="B313" s="166" t="s">
        <v>692</v>
      </c>
      <c r="C313" s="166"/>
      <c r="D313" s="166"/>
      <c r="E313" s="165" t="s">
        <v>40</v>
      </c>
      <c r="F313" s="165"/>
      <c r="G313" s="165"/>
      <c r="H313" s="165"/>
      <c r="I313" s="165"/>
      <c r="J313" s="165"/>
      <c r="K313" s="165"/>
      <c r="L313" s="165"/>
      <c r="M313" s="165"/>
      <c r="N313" s="165"/>
      <c r="O313" s="77"/>
      <c r="P313" s="77"/>
      <c r="Q313" s="77"/>
      <c r="R313" s="77"/>
      <c r="S313" s="77"/>
      <c r="T313" s="77"/>
      <c r="U313" s="77"/>
      <c r="V313" s="77"/>
      <c r="W313" s="77"/>
    </row>
    <row r="314" spans="1:23" ht="13.2" x14ac:dyDescent="0.25">
      <c r="A314" s="165">
        <v>154</v>
      </c>
      <c r="B314" s="166" t="s">
        <v>693</v>
      </c>
      <c r="C314" s="166"/>
      <c r="D314" s="166"/>
      <c r="E314" s="165" t="s">
        <v>40</v>
      </c>
      <c r="F314" s="165"/>
      <c r="G314" s="165"/>
      <c r="H314" s="165"/>
      <c r="I314" s="165"/>
      <c r="J314" s="165"/>
      <c r="K314" s="165"/>
      <c r="L314" s="165"/>
      <c r="M314" s="165"/>
      <c r="N314" s="165"/>
      <c r="O314" s="77"/>
      <c r="P314" s="77"/>
      <c r="Q314" s="77"/>
      <c r="R314" s="77"/>
      <c r="S314" s="77"/>
      <c r="T314" s="77"/>
      <c r="U314" s="77"/>
      <c r="V314" s="77"/>
      <c r="W314" s="77"/>
    </row>
    <row r="315" spans="1:23" ht="13.2" x14ac:dyDescent="0.25">
      <c r="A315" s="165">
        <v>155</v>
      </c>
      <c r="B315" s="166" t="s">
        <v>694</v>
      </c>
      <c r="C315" s="166"/>
      <c r="D315" s="166"/>
      <c r="E315" s="165" t="s">
        <v>40</v>
      </c>
      <c r="F315" s="165"/>
      <c r="G315" s="165"/>
      <c r="H315" s="165"/>
      <c r="I315" s="165"/>
      <c r="J315" s="165"/>
      <c r="K315" s="165"/>
      <c r="L315" s="165"/>
      <c r="M315" s="165"/>
      <c r="N315" s="165"/>
      <c r="O315" s="77"/>
      <c r="P315" s="77"/>
      <c r="Q315" s="77"/>
      <c r="R315" s="77"/>
      <c r="S315" s="77"/>
      <c r="T315" s="77"/>
      <c r="U315" s="77"/>
      <c r="V315" s="77"/>
      <c r="W315" s="77"/>
    </row>
    <row r="316" spans="1:23" ht="13.2" x14ac:dyDescent="0.25">
      <c r="A316" s="165">
        <v>156</v>
      </c>
      <c r="B316" s="166" t="s">
        <v>695</v>
      </c>
      <c r="C316" s="166"/>
      <c r="D316" s="166"/>
      <c r="E316" s="165" t="s">
        <v>40</v>
      </c>
      <c r="F316" s="165"/>
      <c r="G316" s="165"/>
      <c r="H316" s="165"/>
      <c r="I316" s="165"/>
      <c r="J316" s="165"/>
      <c r="K316" s="165"/>
      <c r="L316" s="165"/>
      <c r="M316" s="165"/>
      <c r="N316" s="165"/>
      <c r="O316" s="77"/>
      <c r="P316" s="77"/>
      <c r="Q316" s="77"/>
      <c r="R316" s="77"/>
      <c r="S316" s="77"/>
      <c r="T316" s="77"/>
      <c r="U316" s="77"/>
      <c r="V316" s="77"/>
      <c r="W316" s="77"/>
    </row>
    <row r="317" spans="1:23" ht="13.2" x14ac:dyDescent="0.25">
      <c r="A317" s="165">
        <v>157</v>
      </c>
      <c r="B317" s="166" t="s">
        <v>696</v>
      </c>
      <c r="C317" s="166"/>
      <c r="D317" s="166"/>
      <c r="E317" s="165" t="s">
        <v>40</v>
      </c>
      <c r="F317" s="165"/>
      <c r="G317" s="165"/>
      <c r="H317" s="165"/>
      <c r="I317" s="165"/>
      <c r="J317" s="165"/>
      <c r="K317" s="165"/>
      <c r="L317" s="165"/>
      <c r="M317" s="165"/>
      <c r="N317" s="165"/>
      <c r="O317" s="77"/>
      <c r="P317" s="77"/>
      <c r="Q317" s="77"/>
      <c r="R317" s="77"/>
      <c r="S317" s="77"/>
      <c r="T317" s="77"/>
      <c r="U317" s="77"/>
      <c r="V317" s="77"/>
      <c r="W317" s="77"/>
    </row>
    <row r="318" spans="1:23" ht="13.2" x14ac:dyDescent="0.25">
      <c r="A318" s="165">
        <v>158</v>
      </c>
      <c r="B318" s="166" t="s">
        <v>697</v>
      </c>
      <c r="C318" s="166"/>
      <c r="D318" s="166"/>
      <c r="E318" s="165" t="s">
        <v>40</v>
      </c>
      <c r="F318" s="165"/>
      <c r="G318" s="165"/>
      <c r="H318" s="165"/>
      <c r="I318" s="165"/>
      <c r="J318" s="165"/>
      <c r="K318" s="165"/>
      <c r="L318" s="165"/>
      <c r="M318" s="165"/>
      <c r="N318" s="165"/>
      <c r="O318" s="77"/>
      <c r="P318" s="77"/>
      <c r="Q318" s="77"/>
      <c r="R318" s="77"/>
      <c r="S318" s="77"/>
      <c r="T318" s="77"/>
      <c r="U318" s="77"/>
      <c r="V318" s="77"/>
      <c r="W318" s="77"/>
    </row>
    <row r="319" spans="1:23" ht="13.2" x14ac:dyDescent="0.25">
      <c r="A319" s="165">
        <v>159</v>
      </c>
      <c r="B319" s="166" t="s">
        <v>698</v>
      </c>
      <c r="C319" s="166"/>
      <c r="D319" s="166"/>
      <c r="E319" s="165" t="s">
        <v>40</v>
      </c>
      <c r="F319" s="165"/>
      <c r="G319" s="165"/>
      <c r="H319" s="165"/>
      <c r="I319" s="165"/>
      <c r="J319" s="165"/>
      <c r="K319" s="165"/>
      <c r="L319" s="165"/>
      <c r="M319" s="165"/>
      <c r="N319" s="165"/>
      <c r="O319" s="77"/>
      <c r="P319" s="77"/>
      <c r="Q319" s="77"/>
      <c r="R319" s="77"/>
      <c r="S319" s="77"/>
      <c r="T319" s="77"/>
      <c r="U319" s="77"/>
      <c r="V319" s="77"/>
      <c r="W319" s="77"/>
    </row>
    <row r="320" spans="1:23" ht="13.2" x14ac:dyDescent="0.25">
      <c r="A320" s="165">
        <v>160</v>
      </c>
      <c r="B320" s="166" t="s">
        <v>699</v>
      </c>
      <c r="C320" s="166"/>
      <c r="D320" s="166" t="s">
        <v>273</v>
      </c>
      <c r="E320" s="165" t="s">
        <v>40</v>
      </c>
      <c r="F320" s="165"/>
      <c r="G320" s="165"/>
      <c r="H320" s="165"/>
      <c r="I320" s="165"/>
      <c r="J320" s="165"/>
      <c r="K320" s="165"/>
      <c r="L320" s="165"/>
      <c r="M320" s="165"/>
      <c r="N320" s="165"/>
      <c r="O320" s="77"/>
      <c r="P320" s="77"/>
      <c r="Q320" s="77"/>
      <c r="R320" s="77"/>
      <c r="S320" s="77"/>
      <c r="T320" s="77"/>
      <c r="U320" s="77"/>
      <c r="V320" s="77"/>
      <c r="W320" s="77"/>
    </row>
    <row r="321" spans="1:23" ht="13.2" x14ac:dyDescent="0.25">
      <c r="A321" s="165">
        <v>161</v>
      </c>
      <c r="B321" s="166" t="s">
        <v>700</v>
      </c>
      <c r="C321" s="166"/>
      <c r="D321" s="166" t="s">
        <v>275</v>
      </c>
      <c r="E321" s="165" t="s">
        <v>40</v>
      </c>
      <c r="F321" s="165"/>
      <c r="G321" s="165"/>
      <c r="H321" s="165"/>
      <c r="I321" s="165"/>
      <c r="J321" s="165"/>
      <c r="K321" s="165"/>
      <c r="L321" s="165"/>
      <c r="M321" s="165"/>
      <c r="N321" s="165"/>
      <c r="O321" s="77"/>
      <c r="P321" s="77"/>
      <c r="Q321" s="77"/>
      <c r="R321" s="77"/>
      <c r="S321" s="77"/>
      <c r="T321" s="77"/>
      <c r="U321" s="77"/>
      <c r="V321" s="77"/>
      <c r="W321" s="77"/>
    </row>
    <row r="322" spans="1:23" ht="13.2" x14ac:dyDescent="0.25">
      <c r="A322" s="165">
        <v>162</v>
      </c>
      <c r="B322" s="166" t="s">
        <v>701</v>
      </c>
      <c r="C322" s="166"/>
      <c r="D322" s="166" t="s">
        <v>279</v>
      </c>
      <c r="E322" s="165" t="s">
        <v>40</v>
      </c>
      <c r="F322" s="165"/>
      <c r="G322" s="165"/>
      <c r="H322" s="165"/>
      <c r="I322" s="165"/>
      <c r="J322" s="165"/>
      <c r="K322" s="165"/>
      <c r="L322" s="165"/>
      <c r="M322" s="165"/>
      <c r="N322" s="165"/>
      <c r="O322" s="77"/>
      <c r="P322" s="77"/>
      <c r="Q322" s="77"/>
      <c r="R322" s="77"/>
      <c r="S322" s="77"/>
      <c r="T322" s="77"/>
      <c r="U322" s="77"/>
      <c r="V322" s="77"/>
      <c r="W322" s="77"/>
    </row>
    <row r="323" spans="1:23" ht="13.2" x14ac:dyDescent="0.25">
      <c r="A323" s="168">
        <v>163</v>
      </c>
      <c r="B323" s="166" t="s">
        <v>702</v>
      </c>
      <c r="C323" s="166"/>
      <c r="D323" s="166" t="s">
        <v>282</v>
      </c>
      <c r="E323" s="165" t="s">
        <v>40</v>
      </c>
      <c r="F323" s="165"/>
      <c r="G323" s="168"/>
      <c r="H323" s="168"/>
      <c r="I323" s="168"/>
      <c r="J323" s="168"/>
      <c r="K323" s="168"/>
      <c r="L323" s="168"/>
      <c r="M323" s="168"/>
      <c r="N323" s="168"/>
      <c r="O323" s="77"/>
      <c r="P323" s="77"/>
      <c r="Q323" s="77"/>
      <c r="R323" s="77"/>
      <c r="S323" s="77"/>
      <c r="T323" s="77"/>
      <c r="U323" s="77"/>
      <c r="V323" s="77"/>
      <c r="W323" s="77"/>
    </row>
    <row r="324" spans="1:23" ht="13.2" x14ac:dyDescent="0.25">
      <c r="A324" s="168">
        <v>164</v>
      </c>
      <c r="B324" s="166" t="s">
        <v>703</v>
      </c>
      <c r="C324" s="166"/>
      <c r="D324" s="166" t="s">
        <v>282</v>
      </c>
      <c r="E324" s="165" t="s">
        <v>40</v>
      </c>
      <c r="F324" s="165"/>
      <c r="G324" s="168"/>
      <c r="H324" s="168"/>
      <c r="I324" s="168"/>
      <c r="J324" s="168"/>
      <c r="K324" s="168"/>
      <c r="L324" s="168"/>
      <c r="M324" s="168"/>
      <c r="N324" s="168"/>
      <c r="O324" s="77"/>
      <c r="P324" s="77"/>
      <c r="Q324" s="77"/>
      <c r="R324" s="77"/>
      <c r="S324" s="77"/>
      <c r="T324" s="77"/>
      <c r="U324" s="77"/>
      <c r="V324" s="77"/>
      <c r="W324" s="77"/>
    </row>
    <row r="325" spans="1:23" ht="13.2" x14ac:dyDescent="0.25">
      <c r="A325" s="168">
        <v>165</v>
      </c>
      <c r="B325" s="166" t="s">
        <v>704</v>
      </c>
      <c r="C325" s="166"/>
      <c r="D325" s="166" t="s">
        <v>282</v>
      </c>
      <c r="E325" s="165" t="s">
        <v>40</v>
      </c>
      <c r="F325" s="165"/>
      <c r="G325" s="168"/>
      <c r="H325" s="168"/>
      <c r="I325" s="168"/>
      <c r="J325" s="168"/>
      <c r="K325" s="168"/>
      <c r="L325" s="168"/>
      <c r="M325" s="168"/>
      <c r="N325" s="168"/>
      <c r="O325" s="77"/>
      <c r="P325" s="77"/>
      <c r="Q325" s="77"/>
      <c r="R325" s="77"/>
      <c r="S325" s="77"/>
      <c r="T325" s="77"/>
      <c r="U325" s="77"/>
      <c r="V325" s="77"/>
      <c r="W325" s="77"/>
    </row>
    <row r="326" spans="1:23" ht="13.2" x14ac:dyDescent="0.25">
      <c r="A326" s="165">
        <v>166</v>
      </c>
      <c r="B326" s="166" t="s">
        <v>705</v>
      </c>
      <c r="C326" s="166"/>
      <c r="D326" s="166" t="s">
        <v>286</v>
      </c>
      <c r="E326" s="165" t="s">
        <v>40</v>
      </c>
      <c r="F326" s="165"/>
      <c r="G326" s="165"/>
      <c r="H326" s="165"/>
      <c r="I326" s="165"/>
      <c r="J326" s="165"/>
      <c r="K326" s="165"/>
      <c r="L326" s="165"/>
      <c r="M326" s="165"/>
      <c r="N326" s="165"/>
      <c r="O326" s="77"/>
      <c r="P326" s="77"/>
      <c r="Q326" s="77"/>
      <c r="R326" s="77"/>
      <c r="S326" s="77"/>
      <c r="T326" s="77"/>
      <c r="U326" s="77"/>
      <c r="V326" s="77"/>
      <c r="W326" s="77"/>
    </row>
    <row r="327" spans="1:23" ht="13.2" x14ac:dyDescent="0.25">
      <c r="A327" s="165">
        <v>167</v>
      </c>
      <c r="B327" s="166" t="s">
        <v>706</v>
      </c>
      <c r="C327" s="166"/>
      <c r="D327" s="166" t="s">
        <v>286</v>
      </c>
      <c r="E327" s="165" t="s">
        <v>40</v>
      </c>
      <c r="F327" s="165"/>
      <c r="G327" s="165"/>
      <c r="H327" s="165"/>
      <c r="I327" s="165"/>
      <c r="J327" s="165"/>
      <c r="K327" s="165"/>
      <c r="L327" s="165"/>
      <c r="M327" s="165"/>
      <c r="N327" s="165"/>
      <c r="O327" s="77"/>
      <c r="P327" s="77"/>
      <c r="Q327" s="77"/>
      <c r="R327" s="77"/>
      <c r="S327" s="77"/>
      <c r="T327" s="77"/>
      <c r="U327" s="77"/>
      <c r="V327" s="77"/>
      <c r="W327" s="77"/>
    </row>
    <row r="328" spans="1:23" ht="13.2" x14ac:dyDescent="0.25">
      <c r="A328" s="165">
        <v>168</v>
      </c>
      <c r="B328" s="166" t="s">
        <v>707</v>
      </c>
      <c r="C328" s="181"/>
      <c r="D328" s="181" t="s">
        <v>287</v>
      </c>
      <c r="E328" s="165" t="s">
        <v>40</v>
      </c>
      <c r="F328" s="165"/>
      <c r="G328" s="170"/>
      <c r="H328" s="170"/>
      <c r="I328" s="170"/>
      <c r="J328" s="170"/>
      <c r="K328" s="170"/>
      <c r="L328" s="170"/>
      <c r="M328" s="170"/>
      <c r="N328" s="170"/>
      <c r="O328" s="77"/>
      <c r="P328" s="77"/>
      <c r="Q328" s="77"/>
      <c r="R328" s="77"/>
      <c r="S328" s="77"/>
      <c r="T328" s="77"/>
      <c r="U328" s="77"/>
      <c r="V328" s="77"/>
      <c r="W328" s="77"/>
    </row>
    <row r="329" spans="1:23" ht="13.2" x14ac:dyDescent="0.25">
      <c r="A329" s="165">
        <v>169</v>
      </c>
      <c r="B329" s="166" t="s">
        <v>708</v>
      </c>
      <c r="C329" s="182"/>
      <c r="D329" s="182" t="s">
        <v>287</v>
      </c>
      <c r="E329" s="165" t="s">
        <v>40</v>
      </c>
      <c r="F329" s="165"/>
      <c r="G329" s="170"/>
      <c r="H329" s="170"/>
      <c r="I329" s="170"/>
      <c r="J329" s="170"/>
      <c r="K329" s="170"/>
      <c r="L329" s="170"/>
      <c r="M329" s="170"/>
      <c r="N329" s="170"/>
      <c r="O329" s="77"/>
      <c r="P329" s="77"/>
      <c r="Q329" s="77"/>
      <c r="R329" s="77"/>
      <c r="S329" s="77"/>
      <c r="T329" s="77"/>
      <c r="U329" s="77"/>
      <c r="V329" s="77"/>
      <c r="W329" s="77"/>
    </row>
    <row r="330" spans="1:23" ht="13.2" x14ac:dyDescent="0.25">
      <c r="A330" s="165">
        <v>170</v>
      </c>
      <c r="B330" s="166" t="s">
        <v>709</v>
      </c>
      <c r="C330" s="182"/>
      <c r="D330" s="182" t="s">
        <v>287</v>
      </c>
      <c r="E330" s="165" t="s">
        <v>40</v>
      </c>
      <c r="F330" s="165"/>
      <c r="G330" s="170"/>
      <c r="H330" s="170"/>
      <c r="I330" s="170"/>
      <c r="J330" s="170"/>
      <c r="K330" s="170"/>
      <c r="L330" s="170"/>
      <c r="M330" s="170"/>
      <c r="N330" s="170"/>
      <c r="O330" s="77"/>
      <c r="P330" s="77"/>
      <c r="Q330" s="77"/>
      <c r="R330" s="77"/>
      <c r="S330" s="77"/>
      <c r="T330" s="77"/>
      <c r="U330" s="77"/>
      <c r="V330" s="77"/>
      <c r="W330" s="77"/>
    </row>
    <row r="331" spans="1:23" ht="13.2" x14ac:dyDescent="0.25">
      <c r="A331" s="165">
        <v>171</v>
      </c>
      <c r="B331" s="166" t="s">
        <v>710</v>
      </c>
      <c r="C331" s="182"/>
      <c r="D331" s="182" t="s">
        <v>287</v>
      </c>
      <c r="E331" s="165" t="s">
        <v>40</v>
      </c>
      <c r="F331" s="165"/>
      <c r="G331" s="170"/>
      <c r="H331" s="170"/>
      <c r="I331" s="170"/>
      <c r="J331" s="170"/>
      <c r="K331" s="170"/>
      <c r="L331" s="170"/>
      <c r="M331" s="170"/>
      <c r="N331" s="170"/>
      <c r="O331" s="77"/>
      <c r="P331" s="77"/>
      <c r="Q331" s="77"/>
      <c r="R331" s="77"/>
      <c r="S331" s="77"/>
      <c r="T331" s="77"/>
      <c r="U331" s="77"/>
      <c r="V331" s="77"/>
      <c r="W331" s="77"/>
    </row>
    <row r="332" spans="1:23" ht="13.2" x14ac:dyDescent="0.25">
      <c r="A332" s="165">
        <v>172</v>
      </c>
      <c r="B332" s="166" t="s">
        <v>711</v>
      </c>
      <c r="C332" s="182"/>
      <c r="D332" s="182" t="s">
        <v>287</v>
      </c>
      <c r="E332" s="165" t="s">
        <v>40</v>
      </c>
      <c r="F332" s="165"/>
      <c r="G332" s="170"/>
      <c r="H332" s="170"/>
      <c r="I332" s="170"/>
      <c r="J332" s="170"/>
      <c r="K332" s="170"/>
      <c r="L332" s="170"/>
      <c r="M332" s="170"/>
      <c r="N332" s="170"/>
      <c r="O332" s="77"/>
      <c r="P332" s="77"/>
      <c r="Q332" s="77"/>
      <c r="R332" s="77"/>
      <c r="S332" s="77"/>
      <c r="T332" s="77"/>
      <c r="U332" s="77"/>
      <c r="V332" s="77"/>
      <c r="W332" s="77"/>
    </row>
    <row r="333" spans="1:23" ht="13.2" x14ac:dyDescent="0.25">
      <c r="A333" s="165">
        <v>173</v>
      </c>
      <c r="B333" s="166" t="s">
        <v>712</v>
      </c>
      <c r="C333" s="182"/>
      <c r="D333" s="182" t="s">
        <v>287</v>
      </c>
      <c r="E333" s="165" t="s">
        <v>40</v>
      </c>
      <c r="F333" s="165"/>
      <c r="G333" s="170"/>
      <c r="H333" s="170"/>
      <c r="I333" s="170"/>
      <c r="J333" s="170"/>
      <c r="K333" s="170"/>
      <c r="L333" s="170"/>
      <c r="M333" s="170"/>
      <c r="N333" s="170"/>
      <c r="O333" s="77"/>
      <c r="P333" s="77"/>
      <c r="Q333" s="77"/>
      <c r="R333" s="77"/>
      <c r="S333" s="77"/>
      <c r="T333" s="77"/>
      <c r="U333" s="77"/>
      <c r="V333" s="77"/>
      <c r="W333" s="77"/>
    </row>
    <row r="334" spans="1:23" ht="13.2" x14ac:dyDescent="0.25">
      <c r="A334" s="165">
        <v>174</v>
      </c>
      <c r="B334" s="166" t="s">
        <v>713</v>
      </c>
      <c r="C334" s="182"/>
      <c r="D334" s="182" t="s">
        <v>287</v>
      </c>
      <c r="E334" s="165" t="s">
        <v>40</v>
      </c>
      <c r="F334" s="170"/>
      <c r="G334" s="170"/>
      <c r="H334" s="170"/>
      <c r="I334" s="170"/>
      <c r="J334" s="170"/>
      <c r="K334" s="170"/>
      <c r="L334" s="170"/>
      <c r="M334" s="170"/>
      <c r="N334" s="170"/>
      <c r="O334" s="77"/>
      <c r="P334" s="77"/>
      <c r="Q334" s="77"/>
      <c r="R334" s="77"/>
      <c r="S334" s="77"/>
      <c r="T334" s="77"/>
      <c r="U334" s="77"/>
      <c r="V334" s="77"/>
      <c r="W334" s="77"/>
    </row>
    <row r="335" spans="1:23" ht="13.2" x14ac:dyDescent="0.25">
      <c r="A335" s="165">
        <v>175</v>
      </c>
      <c r="B335" s="166" t="s">
        <v>714</v>
      </c>
      <c r="C335" s="182"/>
      <c r="D335" s="182" t="s">
        <v>287</v>
      </c>
      <c r="E335" s="165" t="s">
        <v>40</v>
      </c>
      <c r="F335" s="165"/>
      <c r="G335" s="170"/>
      <c r="H335" s="170"/>
      <c r="I335" s="170"/>
      <c r="J335" s="170"/>
      <c r="K335" s="170"/>
      <c r="L335" s="170"/>
      <c r="M335" s="170"/>
      <c r="N335" s="170"/>
      <c r="O335" s="77"/>
      <c r="P335" s="77"/>
      <c r="Q335" s="77"/>
      <c r="R335" s="77"/>
      <c r="S335" s="77"/>
      <c r="T335" s="77"/>
      <c r="U335" s="77"/>
      <c r="V335" s="77"/>
      <c r="W335" s="77"/>
    </row>
    <row r="336" spans="1:23" ht="13.2" x14ac:dyDescent="0.25">
      <c r="A336" s="165">
        <v>176</v>
      </c>
      <c r="B336" s="166" t="s">
        <v>715</v>
      </c>
      <c r="C336" s="182"/>
      <c r="D336" s="182" t="s">
        <v>287</v>
      </c>
      <c r="E336" s="165" t="s">
        <v>40</v>
      </c>
      <c r="F336" s="165"/>
      <c r="G336" s="170"/>
      <c r="H336" s="170"/>
      <c r="I336" s="170"/>
      <c r="J336" s="170"/>
      <c r="K336" s="170"/>
      <c r="L336" s="170"/>
      <c r="M336" s="170"/>
      <c r="N336" s="170"/>
      <c r="O336" s="77"/>
      <c r="P336" s="77"/>
      <c r="Q336" s="77"/>
      <c r="R336" s="77"/>
      <c r="S336" s="77"/>
      <c r="T336" s="77"/>
      <c r="U336" s="77"/>
      <c r="V336" s="77"/>
      <c r="W336" s="77"/>
    </row>
    <row r="337" spans="1:23" ht="13.2" x14ac:dyDescent="0.25">
      <c r="A337" s="168">
        <v>177</v>
      </c>
      <c r="B337" s="166" t="s">
        <v>716</v>
      </c>
      <c r="C337" s="166"/>
      <c r="D337" s="166" t="s">
        <v>304</v>
      </c>
      <c r="E337" s="165" t="s">
        <v>40</v>
      </c>
      <c r="F337" s="165"/>
      <c r="G337" s="168"/>
      <c r="H337" s="168"/>
      <c r="I337" s="168"/>
      <c r="J337" s="168"/>
      <c r="K337" s="168"/>
      <c r="L337" s="168"/>
      <c r="M337" s="168"/>
      <c r="N337" s="168"/>
      <c r="O337" s="77"/>
      <c r="P337" s="77"/>
      <c r="Q337" s="77"/>
      <c r="R337" s="77"/>
      <c r="S337" s="77"/>
      <c r="T337" s="77"/>
      <c r="U337" s="77"/>
      <c r="V337" s="77"/>
      <c r="W337" s="77"/>
    </row>
    <row r="338" spans="1:23" ht="13.2" x14ac:dyDescent="0.25">
      <c r="A338" s="168">
        <v>178</v>
      </c>
      <c r="B338" s="166" t="s">
        <v>717</v>
      </c>
      <c r="C338" s="166"/>
      <c r="D338" s="166" t="s">
        <v>304</v>
      </c>
      <c r="E338" s="165" t="s">
        <v>40</v>
      </c>
      <c r="F338" s="165"/>
      <c r="G338" s="168"/>
      <c r="H338" s="168"/>
      <c r="I338" s="168"/>
      <c r="J338" s="168"/>
      <c r="K338" s="168"/>
      <c r="L338" s="168"/>
      <c r="M338" s="168"/>
      <c r="N338" s="168"/>
      <c r="O338" s="77"/>
      <c r="P338" s="77"/>
      <c r="Q338" s="77"/>
      <c r="R338" s="77"/>
      <c r="S338" s="77"/>
      <c r="T338" s="77"/>
      <c r="U338" s="77"/>
      <c r="V338" s="77"/>
      <c r="W338" s="77"/>
    </row>
    <row r="339" spans="1:23" ht="13.2" x14ac:dyDescent="0.25">
      <c r="A339" s="168">
        <v>179</v>
      </c>
      <c r="B339" s="166" t="s">
        <v>718</v>
      </c>
      <c r="C339" s="166"/>
      <c r="D339" s="166" t="s">
        <v>304</v>
      </c>
      <c r="E339" s="165" t="s">
        <v>40</v>
      </c>
      <c r="F339" s="168"/>
      <c r="G339" s="168"/>
      <c r="H339" s="168"/>
      <c r="I339" s="168"/>
      <c r="J339" s="168"/>
      <c r="K339" s="168"/>
      <c r="L339" s="168"/>
      <c r="M339" s="168"/>
      <c r="N339" s="168"/>
      <c r="O339" s="77"/>
      <c r="P339" s="77"/>
      <c r="Q339" s="77"/>
      <c r="R339" s="77"/>
      <c r="S339" s="77"/>
      <c r="T339" s="77"/>
      <c r="U339" s="77"/>
      <c r="V339" s="77"/>
      <c r="W339" s="77"/>
    </row>
    <row r="340" spans="1:23" ht="13.2" x14ac:dyDescent="0.25">
      <c r="A340" s="179"/>
      <c r="B340" s="172"/>
      <c r="C340" s="172"/>
      <c r="D340" s="172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77"/>
      <c r="P340" s="77"/>
      <c r="Q340" s="77"/>
      <c r="R340" s="77"/>
      <c r="S340" s="77"/>
      <c r="T340" s="77"/>
      <c r="U340" s="77"/>
      <c r="V340" s="77"/>
      <c r="W340" s="77"/>
    </row>
    <row r="341" spans="1:23" ht="13.2" x14ac:dyDescent="0.25">
      <c r="A341" s="169" t="s">
        <v>0</v>
      </c>
      <c r="B341" s="164" t="s">
        <v>2</v>
      </c>
      <c r="C341" s="164" t="s">
        <v>3</v>
      </c>
      <c r="D341" s="164" t="s">
        <v>4</v>
      </c>
      <c r="E341" s="163" t="s">
        <v>5</v>
      </c>
      <c r="F341" s="169" t="s">
        <v>54</v>
      </c>
      <c r="G341" s="169" t="s">
        <v>65</v>
      </c>
      <c r="H341" s="169" t="s">
        <v>7</v>
      </c>
      <c r="I341" s="169" t="s">
        <v>8</v>
      </c>
      <c r="J341" s="169" t="s">
        <v>9</v>
      </c>
      <c r="K341" s="169" t="s">
        <v>10</v>
      </c>
      <c r="L341" s="169" t="s">
        <v>79</v>
      </c>
      <c r="M341" s="169" t="s">
        <v>82</v>
      </c>
      <c r="N341" s="169" t="s">
        <v>26</v>
      </c>
      <c r="O341" s="77"/>
      <c r="P341" s="77"/>
      <c r="Q341" s="77"/>
      <c r="R341" s="77"/>
      <c r="S341" s="77"/>
      <c r="T341" s="77"/>
      <c r="U341" s="77"/>
      <c r="V341" s="77"/>
      <c r="W341" s="77"/>
    </row>
    <row r="342" spans="1:23" ht="13.2" x14ac:dyDescent="0.25">
      <c r="A342" s="168">
        <v>134</v>
      </c>
      <c r="B342" s="166" t="s">
        <v>673</v>
      </c>
      <c r="C342" s="166"/>
      <c r="D342" s="166" t="s">
        <v>44</v>
      </c>
      <c r="E342" s="165" t="s">
        <v>32</v>
      </c>
      <c r="F342" s="168"/>
      <c r="G342" s="168"/>
      <c r="H342" s="168"/>
      <c r="I342" s="168"/>
      <c r="J342" s="168"/>
      <c r="K342" s="168"/>
      <c r="L342" s="168"/>
      <c r="M342" s="168"/>
      <c r="N342" s="168"/>
      <c r="O342" s="77"/>
      <c r="P342" s="77"/>
      <c r="Q342" s="77"/>
      <c r="R342" s="77"/>
      <c r="S342" s="77"/>
      <c r="T342" s="77"/>
      <c r="U342" s="77"/>
      <c r="V342" s="77"/>
      <c r="W342" s="77"/>
    </row>
    <row r="343" spans="1:23" ht="13.2" x14ac:dyDescent="0.25">
      <c r="A343" s="165">
        <v>135</v>
      </c>
      <c r="B343" s="166" t="s">
        <v>674</v>
      </c>
      <c r="C343" s="166"/>
      <c r="D343" s="166" t="s">
        <v>95</v>
      </c>
      <c r="E343" s="165" t="s">
        <v>32</v>
      </c>
      <c r="F343" s="165"/>
      <c r="G343" s="165"/>
      <c r="H343" s="165"/>
      <c r="I343" s="165"/>
      <c r="J343" s="165"/>
      <c r="K343" s="165"/>
      <c r="L343" s="165"/>
      <c r="M343" s="165"/>
      <c r="N343" s="165"/>
      <c r="O343" s="77"/>
      <c r="P343" s="77"/>
      <c r="Q343" s="77"/>
      <c r="R343" s="77"/>
      <c r="S343" s="77"/>
      <c r="T343" s="77"/>
      <c r="U343" s="77"/>
      <c r="V343" s="77"/>
      <c r="W343" s="77"/>
    </row>
    <row r="344" spans="1:23" ht="13.2" x14ac:dyDescent="0.25">
      <c r="A344" s="165">
        <v>136</v>
      </c>
      <c r="B344" s="166" t="s">
        <v>675</v>
      </c>
      <c r="C344" s="166"/>
      <c r="D344" s="166" t="s">
        <v>33</v>
      </c>
      <c r="E344" s="165" t="s">
        <v>32</v>
      </c>
      <c r="F344" s="165"/>
      <c r="G344" s="165"/>
      <c r="H344" s="165"/>
      <c r="I344" s="165"/>
      <c r="J344" s="165"/>
      <c r="K344" s="165"/>
      <c r="L344" s="165"/>
      <c r="M344" s="165"/>
      <c r="N344" s="165"/>
      <c r="O344" s="77"/>
      <c r="P344" s="77"/>
      <c r="Q344" s="77"/>
      <c r="R344" s="77"/>
      <c r="S344" s="77"/>
      <c r="T344" s="77"/>
      <c r="U344" s="77"/>
      <c r="V344" s="77"/>
      <c r="W344" s="77"/>
    </row>
    <row r="345" spans="1:23" ht="13.2" x14ac:dyDescent="0.25">
      <c r="A345" s="165">
        <v>137</v>
      </c>
      <c r="B345" s="166" t="s">
        <v>676</v>
      </c>
      <c r="C345" s="166"/>
      <c r="D345" s="166"/>
      <c r="E345" s="165" t="s">
        <v>32</v>
      </c>
      <c r="F345" s="165"/>
      <c r="G345" s="165"/>
      <c r="H345" s="165"/>
      <c r="I345" s="165"/>
      <c r="J345" s="165"/>
      <c r="K345" s="165"/>
      <c r="L345" s="165"/>
      <c r="M345" s="165"/>
      <c r="N345" s="165"/>
      <c r="O345" s="77"/>
      <c r="P345" s="77"/>
      <c r="Q345" s="77"/>
      <c r="R345" s="77"/>
      <c r="S345" s="77"/>
      <c r="T345" s="77"/>
      <c r="U345" s="77"/>
      <c r="V345" s="77"/>
      <c r="W345" s="77"/>
    </row>
    <row r="346" spans="1:23" ht="13.2" x14ac:dyDescent="0.25">
      <c r="A346" s="165">
        <v>138</v>
      </c>
      <c r="B346" s="166" t="s">
        <v>677</v>
      </c>
      <c r="C346" s="166"/>
      <c r="D346" s="166"/>
      <c r="E346" s="165" t="s">
        <v>32</v>
      </c>
      <c r="F346" s="165"/>
      <c r="G346" s="165"/>
      <c r="H346" s="165"/>
      <c r="I346" s="165"/>
      <c r="J346" s="165"/>
      <c r="K346" s="165"/>
      <c r="L346" s="165"/>
      <c r="M346" s="165"/>
      <c r="N346" s="165"/>
      <c r="O346" s="77"/>
      <c r="P346" s="77"/>
      <c r="Q346" s="77"/>
      <c r="R346" s="77"/>
      <c r="S346" s="77"/>
      <c r="T346" s="77"/>
      <c r="U346" s="77"/>
      <c r="V346" s="77"/>
      <c r="W346" s="77"/>
    </row>
    <row r="347" spans="1:23" ht="13.2" x14ac:dyDescent="0.25">
      <c r="A347" s="165">
        <v>139</v>
      </c>
      <c r="B347" s="166" t="s">
        <v>678</v>
      </c>
      <c r="C347" s="166"/>
      <c r="D347" s="166" t="s">
        <v>255</v>
      </c>
      <c r="E347" s="165" t="s">
        <v>32</v>
      </c>
      <c r="F347" s="165"/>
      <c r="G347" s="165"/>
      <c r="H347" s="165"/>
      <c r="I347" s="165"/>
      <c r="J347" s="165"/>
      <c r="K347" s="165"/>
      <c r="L347" s="165"/>
      <c r="M347" s="165"/>
      <c r="N347" s="165"/>
      <c r="O347" s="77"/>
      <c r="P347" s="77"/>
      <c r="Q347" s="77"/>
      <c r="R347" s="77"/>
      <c r="S347" s="77"/>
      <c r="T347" s="77"/>
      <c r="U347" s="77"/>
      <c r="V347" s="77"/>
      <c r="W347" s="77"/>
    </row>
    <row r="348" spans="1:23" ht="13.2" x14ac:dyDescent="0.25">
      <c r="A348" s="165">
        <v>140</v>
      </c>
      <c r="B348" s="166" t="s">
        <v>679</v>
      </c>
      <c r="C348" s="166"/>
      <c r="D348" s="166" t="s">
        <v>255</v>
      </c>
      <c r="E348" s="165" t="s">
        <v>32</v>
      </c>
      <c r="F348" s="165"/>
      <c r="G348" s="165"/>
      <c r="H348" s="165"/>
      <c r="I348" s="165"/>
      <c r="J348" s="165"/>
      <c r="K348" s="165"/>
      <c r="L348" s="165"/>
      <c r="M348" s="165"/>
      <c r="N348" s="165"/>
      <c r="O348" s="77"/>
      <c r="P348" s="77"/>
      <c r="Q348" s="77"/>
      <c r="R348" s="77"/>
      <c r="S348" s="77"/>
      <c r="T348" s="77"/>
      <c r="U348" s="77"/>
      <c r="V348" s="77"/>
      <c r="W348" s="77"/>
    </row>
    <row r="349" spans="1:23" ht="13.2" x14ac:dyDescent="0.25">
      <c r="A349" s="165">
        <v>141</v>
      </c>
      <c r="B349" s="166" t="s">
        <v>680</v>
      </c>
      <c r="C349" s="166"/>
      <c r="D349" s="166"/>
      <c r="E349" s="165" t="s">
        <v>32</v>
      </c>
      <c r="F349" s="165"/>
      <c r="G349" s="165"/>
      <c r="H349" s="165"/>
      <c r="I349" s="165"/>
      <c r="J349" s="165"/>
      <c r="K349" s="165"/>
      <c r="L349" s="165"/>
      <c r="M349" s="165"/>
      <c r="N349" s="165"/>
      <c r="O349" s="77"/>
      <c r="P349" s="77"/>
      <c r="Q349" s="77"/>
      <c r="R349" s="77"/>
      <c r="S349" s="77"/>
      <c r="T349" s="77"/>
      <c r="U349" s="77"/>
      <c r="V349" s="77"/>
      <c r="W349" s="77"/>
    </row>
    <row r="350" spans="1:23" ht="13.2" x14ac:dyDescent="0.25">
      <c r="A350" s="165">
        <v>142</v>
      </c>
      <c r="B350" s="166" t="s">
        <v>681</v>
      </c>
      <c r="C350" s="166"/>
      <c r="D350" s="166"/>
      <c r="E350" s="165" t="s">
        <v>32</v>
      </c>
      <c r="F350" s="165"/>
      <c r="G350" s="165"/>
      <c r="H350" s="165"/>
      <c r="I350" s="165"/>
      <c r="J350" s="165"/>
      <c r="K350" s="165"/>
      <c r="L350" s="165"/>
      <c r="M350" s="165"/>
      <c r="N350" s="165"/>
      <c r="O350" s="77"/>
      <c r="P350" s="77"/>
      <c r="Q350" s="77"/>
      <c r="R350" s="77"/>
      <c r="S350" s="77"/>
      <c r="T350" s="77"/>
      <c r="U350" s="77"/>
      <c r="V350" s="77"/>
      <c r="W350" s="77"/>
    </row>
    <row r="351" spans="1:23" ht="13.2" x14ac:dyDescent="0.25">
      <c r="A351" s="165">
        <v>143</v>
      </c>
      <c r="B351" s="166" t="s">
        <v>682</v>
      </c>
      <c r="C351" s="166"/>
      <c r="D351" s="166"/>
      <c r="E351" s="165" t="s">
        <v>32</v>
      </c>
      <c r="F351" s="165"/>
      <c r="G351" s="165"/>
      <c r="H351" s="165"/>
      <c r="I351" s="165"/>
      <c r="J351" s="165"/>
      <c r="K351" s="165"/>
      <c r="L351" s="165"/>
      <c r="M351" s="165"/>
      <c r="N351" s="165"/>
      <c r="O351" s="77"/>
      <c r="P351" s="77"/>
      <c r="Q351" s="77"/>
      <c r="R351" s="77"/>
      <c r="S351" s="77"/>
      <c r="T351" s="77"/>
      <c r="U351" s="77"/>
      <c r="V351" s="77"/>
      <c r="W351" s="77"/>
    </row>
    <row r="352" spans="1:23" ht="13.2" x14ac:dyDescent="0.25">
      <c r="A352" s="165">
        <v>144</v>
      </c>
      <c r="B352" s="166" t="s">
        <v>683</v>
      </c>
      <c r="C352" s="166"/>
      <c r="D352" s="166"/>
      <c r="E352" s="165" t="s">
        <v>32</v>
      </c>
      <c r="F352" s="165"/>
      <c r="G352" s="165"/>
      <c r="H352" s="165"/>
      <c r="I352" s="165"/>
      <c r="J352" s="165"/>
      <c r="K352" s="165"/>
      <c r="L352" s="165"/>
      <c r="M352" s="165"/>
      <c r="N352" s="165"/>
      <c r="O352" s="77"/>
      <c r="P352" s="77"/>
      <c r="Q352" s="77"/>
      <c r="R352" s="77"/>
      <c r="S352" s="77"/>
      <c r="T352" s="77"/>
      <c r="U352" s="77"/>
      <c r="V352" s="77"/>
      <c r="W352" s="77"/>
    </row>
    <row r="353" spans="1:23" ht="13.2" x14ac:dyDescent="0.25">
      <c r="A353" s="165">
        <v>145</v>
      </c>
      <c r="B353" s="166" t="s">
        <v>684</v>
      </c>
      <c r="C353" s="166"/>
      <c r="D353" s="166"/>
      <c r="E353" s="165" t="s">
        <v>32</v>
      </c>
      <c r="F353" s="165"/>
      <c r="G353" s="165"/>
      <c r="H353" s="165"/>
      <c r="I353" s="165"/>
      <c r="J353" s="165"/>
      <c r="K353" s="165"/>
      <c r="L353" s="165"/>
      <c r="M353" s="165"/>
      <c r="N353" s="165"/>
      <c r="O353" s="77"/>
      <c r="P353" s="77"/>
      <c r="Q353" s="77"/>
      <c r="R353" s="77"/>
      <c r="S353" s="77"/>
      <c r="T353" s="77"/>
      <c r="U353" s="77"/>
      <c r="V353" s="77"/>
      <c r="W353" s="77"/>
    </row>
    <row r="354" spans="1:23" ht="13.2" x14ac:dyDescent="0.25">
      <c r="A354" s="165">
        <v>146</v>
      </c>
      <c r="B354" s="166" t="s">
        <v>685</v>
      </c>
      <c r="C354" s="166"/>
      <c r="D354" s="166"/>
      <c r="E354" s="165" t="s">
        <v>32</v>
      </c>
      <c r="F354" s="165"/>
      <c r="G354" s="165"/>
      <c r="H354" s="165"/>
      <c r="I354" s="165"/>
      <c r="J354" s="165"/>
      <c r="K354" s="165"/>
      <c r="L354" s="165"/>
      <c r="M354" s="165"/>
      <c r="N354" s="165"/>
      <c r="O354" s="77"/>
      <c r="P354" s="77"/>
      <c r="Q354" s="77"/>
      <c r="R354" s="77"/>
      <c r="S354" s="77"/>
      <c r="T354" s="77"/>
      <c r="U354" s="77"/>
      <c r="V354" s="77"/>
      <c r="W354" s="77"/>
    </row>
    <row r="355" spans="1:23" ht="13.2" x14ac:dyDescent="0.25">
      <c r="A355" s="165">
        <v>147</v>
      </c>
      <c r="B355" s="166" t="s">
        <v>686</v>
      </c>
      <c r="C355" s="166"/>
      <c r="D355" s="166"/>
      <c r="E355" s="165" t="s">
        <v>32</v>
      </c>
      <c r="F355" s="165"/>
      <c r="G355" s="165"/>
      <c r="H355" s="165"/>
      <c r="I355" s="165"/>
      <c r="J355" s="165"/>
      <c r="K355" s="165"/>
      <c r="L355" s="165"/>
      <c r="M355" s="165"/>
      <c r="N355" s="165"/>
      <c r="O355" s="77"/>
      <c r="P355" s="77"/>
      <c r="Q355" s="77"/>
      <c r="R355" s="77"/>
      <c r="S355" s="77"/>
      <c r="T355" s="77"/>
      <c r="U355" s="77"/>
      <c r="V355" s="77"/>
      <c r="W355" s="77"/>
    </row>
    <row r="356" spans="1:23" ht="13.2" x14ac:dyDescent="0.25">
      <c r="A356" s="165">
        <v>148</v>
      </c>
      <c r="B356" s="166" t="s">
        <v>687</v>
      </c>
      <c r="C356" s="166"/>
      <c r="D356" s="166"/>
      <c r="E356" s="165" t="s">
        <v>32</v>
      </c>
      <c r="F356" s="165"/>
      <c r="G356" s="165"/>
      <c r="H356" s="165"/>
      <c r="I356" s="165"/>
      <c r="J356" s="165"/>
      <c r="K356" s="165"/>
      <c r="L356" s="165"/>
      <c r="M356" s="165"/>
      <c r="N356" s="165"/>
      <c r="O356" s="77"/>
      <c r="P356" s="77"/>
      <c r="Q356" s="77"/>
      <c r="R356" s="77"/>
      <c r="S356" s="77"/>
      <c r="T356" s="77"/>
      <c r="U356" s="77"/>
      <c r="V356" s="77"/>
      <c r="W356" s="77"/>
    </row>
    <row r="357" spans="1:23" ht="13.2" x14ac:dyDescent="0.25">
      <c r="A357" s="165">
        <v>149</v>
      </c>
      <c r="B357" s="166" t="s">
        <v>688</v>
      </c>
      <c r="C357" s="166"/>
      <c r="D357" s="166"/>
      <c r="E357" s="165" t="s">
        <v>32</v>
      </c>
      <c r="F357" s="165"/>
      <c r="G357" s="165"/>
      <c r="H357" s="165"/>
      <c r="I357" s="165"/>
      <c r="J357" s="165"/>
      <c r="K357" s="165"/>
      <c r="L357" s="165"/>
      <c r="M357" s="165"/>
      <c r="N357" s="165"/>
      <c r="O357" s="77"/>
      <c r="P357" s="77"/>
      <c r="Q357" s="77"/>
      <c r="R357" s="77"/>
      <c r="S357" s="77"/>
      <c r="T357" s="77"/>
      <c r="U357" s="77"/>
      <c r="V357" s="77"/>
      <c r="W357" s="77"/>
    </row>
    <row r="358" spans="1:23" ht="13.2" x14ac:dyDescent="0.25">
      <c r="A358" s="165">
        <v>150</v>
      </c>
      <c r="B358" s="166" t="s">
        <v>689</v>
      </c>
      <c r="C358" s="166"/>
      <c r="D358" s="166"/>
      <c r="E358" s="165" t="s">
        <v>32</v>
      </c>
      <c r="F358" s="170"/>
      <c r="G358" s="165"/>
      <c r="H358" s="165"/>
      <c r="I358" s="165"/>
      <c r="J358" s="165"/>
      <c r="K358" s="165"/>
      <c r="L358" s="165"/>
      <c r="M358" s="165"/>
      <c r="N358" s="165"/>
      <c r="O358" s="77"/>
      <c r="P358" s="77"/>
      <c r="Q358" s="77"/>
      <c r="R358" s="77"/>
      <c r="S358" s="77"/>
      <c r="T358" s="77"/>
      <c r="U358" s="77"/>
      <c r="V358" s="77"/>
      <c r="W358" s="77"/>
    </row>
    <row r="359" spans="1:23" ht="13.2" x14ac:dyDescent="0.25">
      <c r="A359" s="165">
        <v>151</v>
      </c>
      <c r="B359" s="166" t="s">
        <v>690</v>
      </c>
      <c r="C359" s="166"/>
      <c r="D359" s="166" t="s">
        <v>264</v>
      </c>
      <c r="E359" s="165" t="s">
        <v>32</v>
      </c>
      <c r="F359" s="170"/>
      <c r="G359" s="165"/>
      <c r="H359" s="165"/>
      <c r="I359" s="165"/>
      <c r="J359" s="165"/>
      <c r="K359" s="165"/>
      <c r="L359" s="165"/>
      <c r="M359" s="165"/>
      <c r="N359" s="165"/>
      <c r="O359" s="77"/>
      <c r="P359" s="77"/>
      <c r="Q359" s="77"/>
      <c r="R359" s="77"/>
      <c r="S359" s="77"/>
      <c r="T359" s="77"/>
      <c r="U359" s="77"/>
      <c r="V359" s="77"/>
      <c r="W359" s="77"/>
    </row>
    <row r="360" spans="1:23" ht="13.2" x14ac:dyDescent="0.25">
      <c r="A360" s="180">
        <v>152</v>
      </c>
      <c r="B360" s="166" t="s">
        <v>691</v>
      </c>
      <c r="C360" s="166"/>
      <c r="D360" s="166" t="s">
        <v>264</v>
      </c>
      <c r="E360" s="165" t="s">
        <v>32</v>
      </c>
      <c r="F360" s="165"/>
      <c r="G360" s="165"/>
      <c r="H360" s="165"/>
      <c r="I360" s="165"/>
      <c r="J360" s="165"/>
      <c r="K360" s="165"/>
      <c r="L360" s="165"/>
      <c r="M360" s="165"/>
      <c r="N360" s="165"/>
      <c r="O360" s="77"/>
      <c r="P360" s="77"/>
      <c r="Q360" s="77"/>
      <c r="R360" s="77"/>
      <c r="S360" s="77"/>
      <c r="T360" s="77"/>
      <c r="U360" s="77"/>
      <c r="V360" s="77"/>
      <c r="W360" s="77"/>
    </row>
    <row r="361" spans="1:23" ht="13.2" x14ac:dyDescent="0.25">
      <c r="A361" s="180">
        <v>153</v>
      </c>
      <c r="B361" s="166" t="s">
        <v>692</v>
      </c>
      <c r="C361" s="166"/>
      <c r="D361" s="166"/>
      <c r="E361" s="165" t="s">
        <v>32</v>
      </c>
      <c r="F361" s="165"/>
      <c r="G361" s="165"/>
      <c r="H361" s="165"/>
      <c r="I361" s="165"/>
      <c r="J361" s="165"/>
      <c r="K361" s="165"/>
      <c r="L361" s="165"/>
      <c r="M361" s="165"/>
      <c r="N361" s="165"/>
      <c r="O361" s="77"/>
      <c r="P361" s="77"/>
      <c r="Q361" s="77"/>
      <c r="R361" s="77"/>
      <c r="S361" s="77"/>
      <c r="T361" s="77"/>
      <c r="U361" s="77"/>
      <c r="V361" s="77"/>
      <c r="W361" s="77"/>
    </row>
    <row r="362" spans="1:23" ht="13.2" x14ac:dyDescent="0.25">
      <c r="A362" s="165">
        <v>154</v>
      </c>
      <c r="B362" s="166" t="s">
        <v>693</v>
      </c>
      <c r="C362" s="166"/>
      <c r="D362" s="166"/>
      <c r="E362" s="165" t="s">
        <v>32</v>
      </c>
      <c r="F362" s="170"/>
      <c r="G362" s="165"/>
      <c r="H362" s="165"/>
      <c r="I362" s="165"/>
      <c r="J362" s="165"/>
      <c r="K362" s="165"/>
      <c r="L362" s="165"/>
      <c r="M362" s="165"/>
      <c r="N362" s="165"/>
      <c r="O362" s="77"/>
      <c r="P362" s="77"/>
      <c r="Q362" s="77"/>
      <c r="R362" s="77"/>
      <c r="S362" s="77"/>
      <c r="T362" s="77"/>
      <c r="U362" s="77"/>
      <c r="V362" s="77"/>
      <c r="W362" s="77"/>
    </row>
    <row r="363" spans="1:23" ht="13.2" x14ac:dyDescent="0.25">
      <c r="A363" s="165">
        <v>155</v>
      </c>
      <c r="B363" s="166" t="s">
        <v>694</v>
      </c>
      <c r="C363" s="166"/>
      <c r="D363" s="166"/>
      <c r="E363" s="165" t="s">
        <v>32</v>
      </c>
      <c r="F363" s="165"/>
      <c r="G363" s="165"/>
      <c r="H363" s="165"/>
      <c r="I363" s="170"/>
      <c r="J363" s="170"/>
      <c r="K363" s="170"/>
      <c r="L363" s="170"/>
      <c r="M363" s="170"/>
      <c r="N363" s="165"/>
      <c r="O363" s="77"/>
      <c r="P363" s="77"/>
      <c r="Q363" s="77"/>
      <c r="R363" s="77"/>
      <c r="S363" s="77"/>
      <c r="T363" s="77"/>
      <c r="U363" s="77"/>
      <c r="V363" s="77"/>
      <c r="W363" s="77"/>
    </row>
    <row r="364" spans="1:23" ht="13.2" x14ac:dyDescent="0.25">
      <c r="A364" s="165">
        <v>156</v>
      </c>
      <c r="B364" s="166" t="s">
        <v>695</v>
      </c>
      <c r="C364" s="166"/>
      <c r="D364" s="166"/>
      <c r="E364" s="165" t="s">
        <v>32</v>
      </c>
      <c r="F364" s="165"/>
      <c r="G364" s="165"/>
      <c r="H364" s="165"/>
      <c r="I364" s="165"/>
      <c r="J364" s="165"/>
      <c r="K364" s="165"/>
      <c r="L364" s="165"/>
      <c r="M364" s="165"/>
      <c r="N364" s="165"/>
      <c r="O364" s="77"/>
      <c r="P364" s="77"/>
      <c r="Q364" s="77"/>
      <c r="R364" s="77"/>
      <c r="S364" s="77"/>
      <c r="T364" s="77"/>
      <c r="U364" s="77"/>
      <c r="V364" s="77"/>
      <c r="W364" s="77"/>
    </row>
    <row r="365" spans="1:23" ht="13.2" x14ac:dyDescent="0.25">
      <c r="A365" s="165">
        <v>157</v>
      </c>
      <c r="B365" s="166" t="s">
        <v>696</v>
      </c>
      <c r="C365" s="166"/>
      <c r="D365" s="166"/>
      <c r="E365" s="165" t="s">
        <v>32</v>
      </c>
      <c r="F365" s="165"/>
      <c r="G365" s="165"/>
      <c r="H365" s="165"/>
      <c r="I365" s="170"/>
      <c r="J365" s="170"/>
      <c r="K365" s="170"/>
      <c r="L365" s="170"/>
      <c r="M365" s="170"/>
      <c r="N365" s="165"/>
      <c r="O365" s="77"/>
      <c r="P365" s="77"/>
      <c r="Q365" s="77"/>
      <c r="R365" s="77"/>
      <c r="S365" s="77"/>
      <c r="T365" s="77"/>
      <c r="U365" s="77"/>
      <c r="V365" s="77"/>
      <c r="W365" s="77"/>
    </row>
    <row r="366" spans="1:23" ht="13.2" x14ac:dyDescent="0.25">
      <c r="A366" s="165">
        <v>158</v>
      </c>
      <c r="B366" s="166" t="s">
        <v>697</v>
      </c>
      <c r="C366" s="166"/>
      <c r="D366" s="166"/>
      <c r="E366" s="165" t="s">
        <v>32</v>
      </c>
      <c r="F366" s="165"/>
      <c r="G366" s="165"/>
      <c r="H366" s="165"/>
      <c r="I366" s="170"/>
      <c r="J366" s="170"/>
      <c r="K366" s="170"/>
      <c r="L366" s="170"/>
      <c r="M366" s="170"/>
      <c r="N366" s="165"/>
      <c r="O366" s="77"/>
      <c r="P366" s="77"/>
      <c r="Q366" s="77"/>
      <c r="R366" s="77"/>
      <c r="S366" s="77"/>
      <c r="T366" s="77"/>
      <c r="U366" s="77"/>
      <c r="V366" s="77"/>
      <c r="W366" s="77"/>
    </row>
    <row r="367" spans="1:23" ht="13.2" x14ac:dyDescent="0.25">
      <c r="A367" s="165">
        <v>159</v>
      </c>
      <c r="B367" s="166" t="s">
        <v>698</v>
      </c>
      <c r="C367" s="166"/>
      <c r="D367" s="166"/>
      <c r="E367" s="165" t="s">
        <v>32</v>
      </c>
      <c r="F367" s="165"/>
      <c r="G367" s="165"/>
      <c r="H367" s="165"/>
      <c r="I367" s="165"/>
      <c r="J367" s="165"/>
      <c r="K367" s="165"/>
      <c r="L367" s="165"/>
      <c r="M367" s="165"/>
      <c r="N367" s="165"/>
      <c r="O367" s="77"/>
      <c r="P367" s="77"/>
      <c r="Q367" s="77"/>
      <c r="R367" s="77"/>
      <c r="S367" s="77"/>
      <c r="T367" s="77"/>
      <c r="U367" s="77"/>
      <c r="V367" s="77"/>
      <c r="W367" s="77"/>
    </row>
    <row r="368" spans="1:23" ht="13.2" x14ac:dyDescent="0.25">
      <c r="A368" s="165">
        <v>160</v>
      </c>
      <c r="B368" s="166" t="s">
        <v>699</v>
      </c>
      <c r="C368" s="166"/>
      <c r="D368" s="166" t="s">
        <v>273</v>
      </c>
      <c r="E368" s="165" t="s">
        <v>32</v>
      </c>
      <c r="F368" s="165"/>
      <c r="G368" s="165"/>
      <c r="H368" s="165"/>
      <c r="I368" s="165"/>
      <c r="J368" s="165"/>
      <c r="K368" s="165"/>
      <c r="L368" s="165"/>
      <c r="M368" s="165"/>
      <c r="N368" s="165"/>
      <c r="O368" s="77"/>
      <c r="P368" s="77"/>
      <c r="Q368" s="77"/>
      <c r="R368" s="77"/>
      <c r="S368" s="77"/>
      <c r="T368" s="77"/>
      <c r="U368" s="77"/>
      <c r="V368" s="77"/>
      <c r="W368" s="77"/>
    </row>
    <row r="369" spans="1:23" ht="13.2" x14ac:dyDescent="0.25">
      <c r="A369" s="165">
        <v>161</v>
      </c>
      <c r="B369" s="166" t="s">
        <v>700</v>
      </c>
      <c r="C369" s="166"/>
      <c r="D369" s="166" t="s">
        <v>275</v>
      </c>
      <c r="E369" s="165" t="s">
        <v>32</v>
      </c>
      <c r="F369" s="165"/>
      <c r="G369" s="165"/>
      <c r="H369" s="165"/>
      <c r="I369" s="165"/>
      <c r="J369" s="165"/>
      <c r="K369" s="165"/>
      <c r="L369" s="165"/>
      <c r="M369" s="165"/>
      <c r="N369" s="165"/>
      <c r="O369" s="77"/>
      <c r="P369" s="77"/>
      <c r="Q369" s="77"/>
      <c r="R369" s="77"/>
      <c r="S369" s="77"/>
      <c r="T369" s="77"/>
      <c r="U369" s="77"/>
      <c r="V369" s="77"/>
      <c r="W369" s="77"/>
    </row>
    <row r="370" spans="1:23" ht="13.2" x14ac:dyDescent="0.25">
      <c r="A370" s="165">
        <v>162</v>
      </c>
      <c r="B370" s="166" t="s">
        <v>701</v>
      </c>
      <c r="C370" s="166"/>
      <c r="D370" s="166" t="s">
        <v>279</v>
      </c>
      <c r="E370" s="165" t="s">
        <v>32</v>
      </c>
      <c r="F370" s="165"/>
      <c r="G370" s="165"/>
      <c r="H370" s="165"/>
      <c r="I370" s="165"/>
      <c r="J370" s="165"/>
      <c r="K370" s="165"/>
      <c r="L370" s="165"/>
      <c r="M370" s="165"/>
      <c r="N370" s="165"/>
      <c r="O370" s="77"/>
      <c r="P370" s="77"/>
      <c r="Q370" s="77"/>
      <c r="R370" s="77"/>
      <c r="S370" s="77"/>
      <c r="T370" s="77"/>
      <c r="U370" s="77"/>
      <c r="V370" s="77"/>
      <c r="W370" s="77"/>
    </row>
    <row r="371" spans="1:23" ht="13.2" x14ac:dyDescent="0.25">
      <c r="A371" s="168">
        <v>163</v>
      </c>
      <c r="B371" s="166" t="s">
        <v>702</v>
      </c>
      <c r="C371" s="166"/>
      <c r="D371" s="166" t="s">
        <v>282</v>
      </c>
      <c r="E371" s="165" t="s">
        <v>32</v>
      </c>
      <c r="F371" s="168"/>
      <c r="G371" s="168"/>
      <c r="H371" s="168"/>
      <c r="I371" s="168"/>
      <c r="J371" s="168"/>
      <c r="K371" s="168"/>
      <c r="L371" s="168"/>
      <c r="M371" s="168"/>
      <c r="N371" s="168"/>
      <c r="O371" s="77"/>
      <c r="P371" s="77"/>
      <c r="Q371" s="77"/>
      <c r="R371" s="77"/>
      <c r="S371" s="77"/>
      <c r="T371" s="77"/>
      <c r="U371" s="77"/>
      <c r="V371" s="77"/>
      <c r="W371" s="77"/>
    </row>
    <row r="372" spans="1:23" ht="13.2" x14ac:dyDescent="0.25">
      <c r="A372" s="168">
        <v>164</v>
      </c>
      <c r="B372" s="166" t="s">
        <v>703</v>
      </c>
      <c r="C372" s="166"/>
      <c r="D372" s="166" t="s">
        <v>282</v>
      </c>
      <c r="E372" s="165" t="s">
        <v>32</v>
      </c>
      <c r="F372" s="168"/>
      <c r="G372" s="168"/>
      <c r="H372" s="168"/>
      <c r="I372" s="168"/>
      <c r="J372" s="168"/>
      <c r="K372" s="168"/>
      <c r="L372" s="168"/>
      <c r="M372" s="168"/>
      <c r="N372" s="168"/>
      <c r="O372" s="77"/>
      <c r="P372" s="77"/>
      <c r="Q372" s="77"/>
      <c r="R372" s="77"/>
      <c r="S372" s="77"/>
      <c r="T372" s="77"/>
      <c r="U372" s="77"/>
      <c r="V372" s="77"/>
      <c r="W372" s="77"/>
    </row>
    <row r="373" spans="1:23" ht="13.2" x14ac:dyDescent="0.25">
      <c r="A373" s="168">
        <v>165</v>
      </c>
      <c r="B373" s="166" t="s">
        <v>704</v>
      </c>
      <c r="C373" s="166"/>
      <c r="D373" s="166" t="s">
        <v>282</v>
      </c>
      <c r="E373" s="165" t="s">
        <v>32</v>
      </c>
      <c r="F373" s="168"/>
      <c r="G373" s="168"/>
      <c r="H373" s="168"/>
      <c r="I373" s="168"/>
      <c r="J373" s="168"/>
      <c r="K373" s="168"/>
      <c r="L373" s="168"/>
      <c r="M373" s="168"/>
      <c r="N373" s="168"/>
      <c r="O373" s="77"/>
      <c r="P373" s="77"/>
      <c r="Q373" s="77"/>
      <c r="R373" s="77"/>
      <c r="S373" s="77"/>
      <c r="T373" s="77"/>
      <c r="U373" s="77"/>
      <c r="V373" s="77"/>
      <c r="W373" s="77"/>
    </row>
    <row r="374" spans="1:23" ht="13.2" x14ac:dyDescent="0.25">
      <c r="A374" s="165">
        <v>166</v>
      </c>
      <c r="B374" s="166" t="s">
        <v>705</v>
      </c>
      <c r="C374" s="166"/>
      <c r="D374" s="166" t="s">
        <v>286</v>
      </c>
      <c r="E374" s="165" t="s">
        <v>32</v>
      </c>
      <c r="F374" s="165"/>
      <c r="G374" s="165"/>
      <c r="H374" s="165"/>
      <c r="I374" s="165"/>
      <c r="J374" s="165"/>
      <c r="K374" s="165"/>
      <c r="L374" s="165"/>
      <c r="M374" s="165"/>
      <c r="N374" s="168"/>
      <c r="O374" s="77"/>
      <c r="P374" s="77"/>
      <c r="Q374" s="77"/>
      <c r="R374" s="77"/>
      <c r="S374" s="77"/>
      <c r="T374" s="77"/>
      <c r="U374" s="77"/>
      <c r="V374" s="77"/>
      <c r="W374" s="77"/>
    </row>
    <row r="375" spans="1:23" ht="13.2" x14ac:dyDescent="0.25">
      <c r="A375" s="165">
        <v>167</v>
      </c>
      <c r="B375" s="166" t="s">
        <v>706</v>
      </c>
      <c r="C375" s="166"/>
      <c r="D375" s="166" t="s">
        <v>286</v>
      </c>
      <c r="E375" s="165" t="s">
        <v>32</v>
      </c>
      <c r="F375" s="165"/>
      <c r="G375" s="165"/>
      <c r="H375" s="165"/>
      <c r="I375" s="165"/>
      <c r="J375" s="165"/>
      <c r="K375" s="165"/>
      <c r="L375" s="165"/>
      <c r="M375" s="165"/>
      <c r="N375" s="165"/>
      <c r="O375" s="77"/>
      <c r="P375" s="77"/>
      <c r="Q375" s="77"/>
      <c r="R375" s="77"/>
      <c r="S375" s="77"/>
      <c r="T375" s="77"/>
      <c r="U375" s="77"/>
      <c r="V375" s="77"/>
      <c r="W375" s="77"/>
    </row>
    <row r="376" spans="1:23" ht="13.2" x14ac:dyDescent="0.25">
      <c r="A376" s="165">
        <v>168</v>
      </c>
      <c r="B376" s="166" t="s">
        <v>707</v>
      </c>
      <c r="C376" s="181"/>
      <c r="D376" s="181" t="s">
        <v>287</v>
      </c>
      <c r="E376" s="165" t="s">
        <v>32</v>
      </c>
      <c r="F376" s="170"/>
      <c r="G376" s="170"/>
      <c r="H376" s="170"/>
      <c r="I376" s="170"/>
      <c r="J376" s="170"/>
      <c r="K376" s="170"/>
      <c r="L376" s="170"/>
      <c r="M376" s="170"/>
      <c r="N376" s="170"/>
      <c r="O376" s="77"/>
      <c r="P376" s="77"/>
      <c r="Q376" s="77"/>
      <c r="R376" s="77"/>
      <c r="S376" s="77"/>
      <c r="T376" s="77"/>
      <c r="U376" s="77"/>
      <c r="V376" s="77"/>
      <c r="W376" s="77"/>
    </row>
    <row r="377" spans="1:23" ht="13.2" x14ac:dyDescent="0.25">
      <c r="A377" s="165">
        <v>169</v>
      </c>
      <c r="B377" s="166" t="s">
        <v>708</v>
      </c>
      <c r="C377" s="182"/>
      <c r="D377" s="182" t="s">
        <v>287</v>
      </c>
      <c r="E377" s="165" t="s">
        <v>32</v>
      </c>
      <c r="F377" s="170"/>
      <c r="G377" s="170"/>
      <c r="H377" s="170"/>
      <c r="I377" s="170"/>
      <c r="J377" s="170"/>
      <c r="K377" s="170"/>
      <c r="L377" s="170"/>
      <c r="M377" s="170"/>
      <c r="N377" s="170"/>
      <c r="O377" s="77"/>
      <c r="P377" s="77"/>
      <c r="Q377" s="77"/>
      <c r="R377" s="77"/>
      <c r="S377" s="77"/>
      <c r="T377" s="77"/>
      <c r="U377" s="77"/>
      <c r="V377" s="77"/>
      <c r="W377" s="77"/>
    </row>
    <row r="378" spans="1:23" ht="13.2" x14ac:dyDescent="0.25">
      <c r="A378" s="165">
        <v>170</v>
      </c>
      <c r="B378" s="166" t="s">
        <v>709</v>
      </c>
      <c r="C378" s="182"/>
      <c r="D378" s="182" t="s">
        <v>287</v>
      </c>
      <c r="E378" s="165" t="s">
        <v>32</v>
      </c>
      <c r="F378" s="170"/>
      <c r="G378" s="170"/>
      <c r="H378" s="170"/>
      <c r="I378" s="170"/>
      <c r="J378" s="170"/>
      <c r="K378" s="170"/>
      <c r="L378" s="170"/>
      <c r="M378" s="170"/>
      <c r="N378" s="170"/>
      <c r="O378" s="77"/>
      <c r="P378" s="77"/>
      <c r="Q378" s="77"/>
      <c r="R378" s="77"/>
      <c r="S378" s="77"/>
      <c r="T378" s="77"/>
      <c r="U378" s="77"/>
      <c r="V378" s="77"/>
      <c r="W378" s="77"/>
    </row>
    <row r="379" spans="1:23" ht="13.2" x14ac:dyDescent="0.25">
      <c r="A379" s="165">
        <v>171</v>
      </c>
      <c r="B379" s="166" t="s">
        <v>710</v>
      </c>
      <c r="C379" s="182"/>
      <c r="D379" s="182" t="s">
        <v>287</v>
      </c>
      <c r="E379" s="165" t="s">
        <v>32</v>
      </c>
      <c r="F379" s="170"/>
      <c r="G379" s="170"/>
      <c r="H379" s="170"/>
      <c r="I379" s="170"/>
      <c r="J379" s="170"/>
      <c r="K379" s="170"/>
      <c r="L379" s="170"/>
      <c r="M379" s="170"/>
      <c r="N379" s="170"/>
      <c r="O379" s="77"/>
      <c r="P379" s="77"/>
      <c r="Q379" s="77"/>
      <c r="R379" s="77"/>
      <c r="S379" s="77"/>
      <c r="T379" s="77"/>
      <c r="U379" s="77"/>
      <c r="V379" s="77"/>
      <c r="W379" s="77"/>
    </row>
    <row r="380" spans="1:23" ht="13.2" x14ac:dyDescent="0.25">
      <c r="A380" s="165">
        <v>172</v>
      </c>
      <c r="B380" s="166" t="s">
        <v>711</v>
      </c>
      <c r="C380" s="182"/>
      <c r="D380" s="182" t="s">
        <v>287</v>
      </c>
      <c r="E380" s="165" t="s">
        <v>32</v>
      </c>
      <c r="F380" s="170"/>
      <c r="G380" s="170"/>
      <c r="H380" s="170"/>
      <c r="I380" s="170"/>
      <c r="J380" s="170"/>
      <c r="K380" s="170"/>
      <c r="L380" s="170"/>
      <c r="M380" s="170"/>
      <c r="N380" s="170"/>
      <c r="O380" s="77"/>
      <c r="P380" s="77"/>
      <c r="Q380" s="77"/>
      <c r="R380" s="77"/>
      <c r="S380" s="77"/>
      <c r="T380" s="77"/>
      <c r="U380" s="77"/>
      <c r="V380" s="77"/>
      <c r="W380" s="77"/>
    </row>
    <row r="381" spans="1:23" ht="13.2" x14ac:dyDescent="0.25">
      <c r="A381" s="165">
        <v>173</v>
      </c>
      <c r="B381" s="166" t="s">
        <v>712</v>
      </c>
      <c r="C381" s="182"/>
      <c r="D381" s="182" t="s">
        <v>287</v>
      </c>
      <c r="E381" s="165" t="s">
        <v>32</v>
      </c>
      <c r="F381" s="170"/>
      <c r="G381" s="170"/>
      <c r="H381" s="170"/>
      <c r="I381" s="170"/>
      <c r="J381" s="170"/>
      <c r="K381" s="170"/>
      <c r="L381" s="170"/>
      <c r="M381" s="170"/>
      <c r="N381" s="170"/>
      <c r="O381" s="77"/>
      <c r="P381" s="77"/>
      <c r="Q381" s="77"/>
      <c r="R381" s="77"/>
      <c r="S381" s="77"/>
      <c r="T381" s="77"/>
      <c r="U381" s="77"/>
      <c r="V381" s="77"/>
      <c r="W381" s="77"/>
    </row>
    <row r="382" spans="1:23" ht="13.2" x14ac:dyDescent="0.25">
      <c r="A382" s="165">
        <v>174</v>
      </c>
      <c r="B382" s="166" t="s">
        <v>713</v>
      </c>
      <c r="C382" s="182"/>
      <c r="D382" s="182" t="s">
        <v>287</v>
      </c>
      <c r="E382" s="165" t="s">
        <v>32</v>
      </c>
      <c r="F382" s="170"/>
      <c r="G382" s="170"/>
      <c r="H382" s="170"/>
      <c r="I382" s="170"/>
      <c r="J382" s="170"/>
      <c r="K382" s="170"/>
      <c r="L382" s="170"/>
      <c r="M382" s="170"/>
      <c r="N382" s="170"/>
      <c r="O382" s="77"/>
      <c r="P382" s="77"/>
      <c r="Q382" s="77"/>
      <c r="R382" s="77"/>
      <c r="S382" s="77"/>
      <c r="T382" s="77"/>
      <c r="U382" s="77"/>
      <c r="V382" s="77"/>
      <c r="W382" s="77"/>
    </row>
    <row r="383" spans="1:23" ht="13.2" x14ac:dyDescent="0.25">
      <c r="A383" s="165">
        <v>175</v>
      </c>
      <c r="B383" s="166" t="s">
        <v>714</v>
      </c>
      <c r="C383" s="182"/>
      <c r="D383" s="182" t="s">
        <v>287</v>
      </c>
      <c r="E383" s="165" t="s">
        <v>32</v>
      </c>
      <c r="F383" s="170"/>
      <c r="G383" s="170"/>
      <c r="H383" s="170"/>
      <c r="I383" s="170"/>
      <c r="J383" s="170"/>
      <c r="K383" s="170"/>
      <c r="L383" s="170"/>
      <c r="M383" s="170"/>
      <c r="N383" s="170"/>
      <c r="O383" s="77"/>
      <c r="P383" s="77"/>
      <c r="Q383" s="77"/>
      <c r="R383" s="77"/>
      <c r="S383" s="77"/>
      <c r="T383" s="77"/>
      <c r="U383" s="77"/>
      <c r="V383" s="77"/>
      <c r="W383" s="77"/>
    </row>
    <row r="384" spans="1:23" ht="13.2" x14ac:dyDescent="0.25">
      <c r="A384" s="165">
        <v>176</v>
      </c>
      <c r="B384" s="166" t="s">
        <v>715</v>
      </c>
      <c r="C384" s="182"/>
      <c r="D384" s="182" t="s">
        <v>287</v>
      </c>
      <c r="E384" s="165" t="s">
        <v>32</v>
      </c>
      <c r="F384" s="170"/>
      <c r="G384" s="170"/>
      <c r="H384" s="170"/>
      <c r="I384" s="170"/>
      <c r="J384" s="170"/>
      <c r="K384" s="170"/>
      <c r="L384" s="170"/>
      <c r="M384" s="170"/>
      <c r="N384" s="170"/>
      <c r="O384" s="77"/>
      <c r="P384" s="77"/>
      <c r="Q384" s="77"/>
      <c r="R384" s="77"/>
      <c r="S384" s="77"/>
      <c r="T384" s="77"/>
      <c r="U384" s="77"/>
      <c r="V384" s="77"/>
      <c r="W384" s="77"/>
    </row>
    <row r="385" spans="1:23" ht="13.2" x14ac:dyDescent="0.25">
      <c r="A385" s="168">
        <v>177</v>
      </c>
      <c r="B385" s="166" t="s">
        <v>716</v>
      </c>
      <c r="C385" s="166"/>
      <c r="D385" s="166" t="s">
        <v>304</v>
      </c>
      <c r="E385" s="165" t="s">
        <v>32</v>
      </c>
      <c r="F385" s="168"/>
      <c r="G385" s="168"/>
      <c r="H385" s="168"/>
      <c r="I385" s="168"/>
      <c r="J385" s="168"/>
      <c r="K385" s="168"/>
      <c r="L385" s="168"/>
      <c r="M385" s="168"/>
      <c r="N385" s="168"/>
      <c r="O385" s="77"/>
      <c r="P385" s="77"/>
      <c r="Q385" s="77"/>
      <c r="R385" s="77"/>
      <c r="S385" s="77"/>
      <c r="T385" s="77"/>
      <c r="U385" s="77"/>
      <c r="V385" s="77"/>
      <c r="W385" s="77"/>
    </row>
    <row r="386" spans="1:23" ht="13.2" x14ac:dyDescent="0.25">
      <c r="A386" s="168">
        <v>178</v>
      </c>
      <c r="B386" s="166" t="s">
        <v>717</v>
      </c>
      <c r="C386" s="166"/>
      <c r="D386" s="166" t="s">
        <v>304</v>
      </c>
      <c r="E386" s="165" t="s">
        <v>32</v>
      </c>
      <c r="F386" s="168"/>
      <c r="G386" s="168"/>
      <c r="H386" s="168"/>
      <c r="I386" s="168"/>
      <c r="J386" s="168"/>
      <c r="K386" s="168"/>
      <c r="L386" s="168"/>
      <c r="M386" s="168"/>
      <c r="N386" s="168"/>
      <c r="O386" s="77"/>
      <c r="P386" s="77"/>
      <c r="Q386" s="77"/>
      <c r="R386" s="77"/>
      <c r="S386" s="77"/>
      <c r="T386" s="77"/>
      <c r="U386" s="77"/>
      <c r="V386" s="77"/>
      <c r="W386" s="77"/>
    </row>
    <row r="387" spans="1:23" ht="13.2" x14ac:dyDescent="0.25">
      <c r="A387" s="168">
        <v>179</v>
      </c>
      <c r="B387" s="166" t="s">
        <v>718</v>
      </c>
      <c r="C387" s="166"/>
      <c r="D387" s="166" t="s">
        <v>304</v>
      </c>
      <c r="E387" s="165" t="s">
        <v>32</v>
      </c>
      <c r="F387" s="168"/>
      <c r="G387" s="168"/>
      <c r="H387" s="168"/>
      <c r="I387" s="168"/>
      <c r="J387" s="168"/>
      <c r="K387" s="168"/>
      <c r="L387" s="168"/>
      <c r="M387" s="168"/>
      <c r="N387" s="168"/>
      <c r="O387" s="77"/>
      <c r="P387" s="77"/>
      <c r="Q387" s="77"/>
      <c r="R387" s="77"/>
      <c r="S387" s="77"/>
      <c r="T387" s="77"/>
      <c r="U387" s="77"/>
      <c r="V387" s="77"/>
      <c r="W387" s="77"/>
    </row>
    <row r="388" spans="1:23" ht="13.2" x14ac:dyDescent="0.25">
      <c r="A388" s="175"/>
      <c r="B388" s="175"/>
      <c r="C388" s="176"/>
      <c r="D388" s="176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77"/>
      <c r="P388" s="77"/>
      <c r="Q388" s="77"/>
      <c r="R388" s="77"/>
      <c r="S388" s="77"/>
      <c r="T388" s="77"/>
      <c r="U388" s="77"/>
      <c r="V388" s="77"/>
      <c r="W388" s="77"/>
    </row>
    <row r="389" spans="1:23" ht="13.2" x14ac:dyDescent="0.25">
      <c r="A389" s="169" t="s">
        <v>0</v>
      </c>
      <c r="B389" s="164" t="s">
        <v>2</v>
      </c>
      <c r="C389" s="164" t="s">
        <v>3</v>
      </c>
      <c r="D389" s="164" t="s">
        <v>4</v>
      </c>
      <c r="E389" s="163" t="s">
        <v>5</v>
      </c>
      <c r="F389" s="183" t="s">
        <v>54</v>
      </c>
      <c r="G389" s="183" t="s">
        <v>19</v>
      </c>
      <c r="H389" s="183" t="s">
        <v>20</v>
      </c>
      <c r="I389" s="183" t="s">
        <v>21</v>
      </c>
      <c r="J389" s="183" t="s">
        <v>22</v>
      </c>
      <c r="K389" s="183" t="s">
        <v>23</v>
      </c>
      <c r="L389" s="183" t="s">
        <v>24</v>
      </c>
      <c r="M389" s="183" t="s">
        <v>25</v>
      </c>
      <c r="N389" s="183" t="s">
        <v>26</v>
      </c>
      <c r="O389" s="77"/>
      <c r="P389" s="77"/>
      <c r="Q389" s="77"/>
      <c r="R389" s="77"/>
      <c r="S389" s="77"/>
      <c r="T389" s="77"/>
      <c r="U389" s="77"/>
      <c r="V389" s="77"/>
      <c r="W389" s="77"/>
    </row>
    <row r="390" spans="1:23" ht="13.2" x14ac:dyDescent="0.25">
      <c r="A390" s="165">
        <v>180</v>
      </c>
      <c r="B390" s="166" t="s">
        <v>719</v>
      </c>
      <c r="C390" s="166"/>
      <c r="D390" s="166" t="s">
        <v>304</v>
      </c>
      <c r="E390" s="165" t="s">
        <v>40</v>
      </c>
      <c r="F390" s="165"/>
      <c r="G390" s="165"/>
      <c r="H390" s="165"/>
      <c r="I390" s="165"/>
      <c r="J390" s="165"/>
      <c r="K390" s="165"/>
      <c r="L390" s="165"/>
      <c r="M390" s="165"/>
      <c r="N390" s="165"/>
      <c r="O390" s="77"/>
      <c r="P390" s="77"/>
      <c r="Q390" s="77"/>
      <c r="R390" s="77"/>
      <c r="S390" s="77"/>
      <c r="T390" s="77"/>
      <c r="U390" s="77"/>
      <c r="V390" s="77"/>
      <c r="W390" s="77"/>
    </row>
    <row r="391" spans="1:23" ht="13.2" x14ac:dyDescent="0.25">
      <c r="A391" s="165">
        <v>181</v>
      </c>
      <c r="B391" s="166" t="s">
        <v>720</v>
      </c>
      <c r="C391" s="182"/>
      <c r="D391" s="182" t="s">
        <v>307</v>
      </c>
      <c r="E391" s="165" t="s">
        <v>40</v>
      </c>
      <c r="F391" s="165"/>
      <c r="G391" s="170"/>
      <c r="H391" s="183"/>
      <c r="I391" s="170"/>
      <c r="J391" s="170"/>
      <c r="K391" s="170"/>
      <c r="L391" s="170"/>
      <c r="M391" s="170"/>
      <c r="N391" s="170"/>
      <c r="O391" s="77"/>
      <c r="P391" s="77"/>
      <c r="Q391" s="77"/>
      <c r="R391" s="77"/>
      <c r="S391" s="77"/>
      <c r="T391" s="77"/>
      <c r="U391" s="77"/>
      <c r="V391" s="77"/>
      <c r="W391" s="77"/>
    </row>
    <row r="392" spans="1:23" ht="13.2" x14ac:dyDescent="0.25">
      <c r="A392" s="165">
        <v>182</v>
      </c>
      <c r="B392" s="166" t="s">
        <v>721</v>
      </c>
      <c r="C392" s="167"/>
      <c r="D392" s="167" t="s">
        <v>307</v>
      </c>
      <c r="E392" s="165" t="s">
        <v>40</v>
      </c>
      <c r="F392" s="170"/>
      <c r="G392" s="165"/>
      <c r="H392" s="165"/>
      <c r="I392" s="165"/>
      <c r="J392" s="165"/>
      <c r="K392" s="165"/>
      <c r="L392" s="165"/>
      <c r="M392" s="165"/>
      <c r="N392" s="165"/>
      <c r="O392" s="77"/>
      <c r="P392" s="77"/>
      <c r="Q392" s="77"/>
      <c r="R392" s="77"/>
      <c r="S392" s="77"/>
      <c r="T392" s="77"/>
      <c r="U392" s="77"/>
      <c r="V392" s="77"/>
      <c r="W392" s="77"/>
    </row>
    <row r="393" spans="1:23" ht="13.2" x14ac:dyDescent="0.25">
      <c r="A393" s="165">
        <v>183</v>
      </c>
      <c r="B393" s="166" t="s">
        <v>722</v>
      </c>
      <c r="C393" s="167"/>
      <c r="D393" s="167" t="s">
        <v>307</v>
      </c>
      <c r="E393" s="165" t="s">
        <v>40</v>
      </c>
      <c r="F393" s="170"/>
      <c r="G393" s="165"/>
      <c r="H393" s="170"/>
      <c r="I393" s="170"/>
      <c r="J393" s="170"/>
      <c r="K393" s="170"/>
      <c r="L393" s="170"/>
      <c r="M393" s="170"/>
      <c r="N393" s="165"/>
      <c r="O393" s="77"/>
      <c r="P393" s="77"/>
      <c r="Q393" s="77"/>
      <c r="R393" s="77"/>
      <c r="S393" s="77"/>
      <c r="T393" s="77"/>
      <c r="U393" s="77"/>
      <c r="V393" s="77"/>
      <c r="W393" s="77"/>
    </row>
    <row r="394" spans="1:23" ht="13.2" x14ac:dyDescent="0.25">
      <c r="A394" s="165">
        <v>184</v>
      </c>
      <c r="B394" s="166" t="s">
        <v>723</v>
      </c>
      <c r="C394" s="167"/>
      <c r="D394" s="167" t="s">
        <v>307</v>
      </c>
      <c r="E394" s="165" t="s">
        <v>40</v>
      </c>
      <c r="F394" s="170"/>
      <c r="G394" s="165"/>
      <c r="H394" s="170"/>
      <c r="I394" s="170"/>
      <c r="J394" s="170"/>
      <c r="K394" s="170"/>
      <c r="L394" s="170"/>
      <c r="M394" s="170"/>
      <c r="N394" s="165"/>
      <c r="O394" s="77"/>
      <c r="P394" s="77"/>
      <c r="Q394" s="77"/>
      <c r="R394" s="77"/>
      <c r="S394" s="77"/>
      <c r="T394" s="77"/>
      <c r="U394" s="77"/>
      <c r="V394" s="77"/>
      <c r="W394" s="77"/>
    </row>
    <row r="395" spans="1:23" ht="13.2" x14ac:dyDescent="0.25">
      <c r="A395" s="165">
        <v>185</v>
      </c>
      <c r="B395" s="166" t="s">
        <v>724</v>
      </c>
      <c r="C395" s="167"/>
      <c r="D395" s="167" t="s">
        <v>307</v>
      </c>
      <c r="E395" s="165" t="s">
        <v>40</v>
      </c>
      <c r="F395" s="170"/>
      <c r="G395" s="165"/>
      <c r="H395" s="170"/>
      <c r="I395" s="170"/>
      <c r="J395" s="170"/>
      <c r="K395" s="170"/>
      <c r="L395" s="170"/>
      <c r="M395" s="170"/>
      <c r="N395" s="165"/>
      <c r="O395" s="77"/>
      <c r="P395" s="77"/>
      <c r="Q395" s="77"/>
      <c r="R395" s="77"/>
      <c r="S395" s="77"/>
      <c r="T395" s="77"/>
      <c r="U395" s="77"/>
      <c r="V395" s="77"/>
      <c r="W395" s="77"/>
    </row>
    <row r="396" spans="1:23" ht="13.2" x14ac:dyDescent="0.25">
      <c r="A396" s="165">
        <v>186</v>
      </c>
      <c r="B396" s="166" t="s">
        <v>725</v>
      </c>
      <c r="C396" s="167"/>
      <c r="D396" s="167" t="s">
        <v>307</v>
      </c>
      <c r="E396" s="165" t="s">
        <v>40</v>
      </c>
      <c r="F396" s="170"/>
      <c r="G396" s="165"/>
      <c r="H396" s="170"/>
      <c r="I396" s="170"/>
      <c r="J396" s="170"/>
      <c r="K396" s="170"/>
      <c r="L396" s="170"/>
      <c r="M396" s="170"/>
      <c r="N396" s="170"/>
      <c r="O396" s="77"/>
      <c r="P396" s="77"/>
      <c r="Q396" s="77"/>
      <c r="R396" s="77"/>
      <c r="S396" s="77"/>
      <c r="T396" s="77"/>
      <c r="U396" s="77"/>
      <c r="V396" s="77"/>
      <c r="W396" s="77"/>
    </row>
    <row r="397" spans="1:23" ht="13.2" x14ac:dyDescent="0.25">
      <c r="A397" s="165">
        <v>187</v>
      </c>
      <c r="B397" s="166" t="s">
        <v>726</v>
      </c>
      <c r="C397" s="167"/>
      <c r="D397" s="167" t="s">
        <v>307</v>
      </c>
      <c r="E397" s="165" t="s">
        <v>40</v>
      </c>
      <c r="F397" s="165"/>
      <c r="G397" s="165"/>
      <c r="H397" s="170"/>
      <c r="I397" s="170"/>
      <c r="J397" s="170"/>
      <c r="K397" s="170"/>
      <c r="L397" s="170"/>
      <c r="M397" s="170"/>
      <c r="N397" s="165"/>
      <c r="O397" s="77"/>
      <c r="P397" s="77"/>
      <c r="Q397" s="77"/>
      <c r="R397" s="77"/>
      <c r="S397" s="77"/>
      <c r="T397" s="77"/>
      <c r="U397" s="77"/>
      <c r="V397" s="77"/>
      <c r="W397" s="77"/>
    </row>
    <row r="398" spans="1:23" ht="13.2" x14ac:dyDescent="0.25">
      <c r="A398" s="165">
        <v>188</v>
      </c>
      <c r="B398" s="166" t="s">
        <v>727</v>
      </c>
      <c r="C398" s="167"/>
      <c r="D398" s="167" t="s">
        <v>307</v>
      </c>
      <c r="E398" s="165" t="s">
        <v>40</v>
      </c>
      <c r="F398" s="165"/>
      <c r="G398" s="165"/>
      <c r="H398" s="170"/>
      <c r="I398" s="170"/>
      <c r="J398" s="170"/>
      <c r="K398" s="170"/>
      <c r="L398" s="170"/>
      <c r="M398" s="170"/>
      <c r="N398" s="165"/>
      <c r="O398" s="77"/>
      <c r="P398" s="77"/>
      <c r="Q398" s="77"/>
      <c r="R398" s="77"/>
      <c r="S398" s="77"/>
      <c r="T398" s="77"/>
      <c r="U398" s="77"/>
      <c r="V398" s="77"/>
      <c r="W398" s="77"/>
    </row>
    <row r="399" spans="1:23" ht="13.2" x14ac:dyDescent="0.25">
      <c r="A399" s="165">
        <v>189</v>
      </c>
      <c r="B399" s="166" t="s">
        <v>728</v>
      </c>
      <c r="C399" s="167"/>
      <c r="D399" s="167" t="s">
        <v>307</v>
      </c>
      <c r="E399" s="165" t="s">
        <v>40</v>
      </c>
      <c r="F399" s="170"/>
      <c r="G399" s="165"/>
      <c r="H399" s="170"/>
      <c r="I399" s="170"/>
      <c r="J399" s="170"/>
      <c r="K399" s="170"/>
      <c r="L399" s="170"/>
      <c r="M399" s="170"/>
      <c r="N399" s="165"/>
      <c r="O399" s="77"/>
      <c r="P399" s="77"/>
      <c r="Q399" s="77"/>
      <c r="R399" s="77"/>
      <c r="S399" s="77"/>
      <c r="T399" s="77"/>
      <c r="U399" s="77"/>
      <c r="V399" s="77"/>
      <c r="W399" s="77"/>
    </row>
    <row r="400" spans="1:23" ht="13.2" x14ac:dyDescent="0.25">
      <c r="A400" s="165">
        <v>190</v>
      </c>
      <c r="B400" s="166" t="s">
        <v>729</v>
      </c>
      <c r="C400" s="166"/>
      <c r="D400" s="166" t="s">
        <v>307</v>
      </c>
      <c r="E400" s="165" t="s">
        <v>40</v>
      </c>
      <c r="F400" s="170"/>
      <c r="G400" s="165"/>
      <c r="H400" s="170"/>
      <c r="I400" s="170"/>
      <c r="J400" s="170"/>
      <c r="K400" s="170"/>
      <c r="L400" s="170"/>
      <c r="M400" s="170"/>
      <c r="N400" s="165"/>
      <c r="O400" s="77"/>
      <c r="P400" s="77"/>
      <c r="Q400" s="77"/>
      <c r="R400" s="77"/>
      <c r="S400" s="77"/>
      <c r="T400" s="77"/>
      <c r="U400" s="77"/>
      <c r="V400" s="77"/>
      <c r="W400" s="77"/>
    </row>
    <row r="401" spans="1:23" ht="13.2" x14ac:dyDescent="0.25">
      <c r="A401" s="165">
        <v>191</v>
      </c>
      <c r="B401" s="166" t="s">
        <v>730</v>
      </c>
      <c r="C401" s="167"/>
      <c r="D401" s="167" t="s">
        <v>307</v>
      </c>
      <c r="E401" s="165" t="s">
        <v>40</v>
      </c>
      <c r="F401" s="170"/>
      <c r="G401" s="165"/>
      <c r="H401" s="170"/>
      <c r="I401" s="170"/>
      <c r="J401" s="170"/>
      <c r="K401" s="170"/>
      <c r="L401" s="170"/>
      <c r="M401" s="170"/>
      <c r="N401" s="165"/>
      <c r="O401" s="77"/>
      <c r="P401" s="77"/>
      <c r="Q401" s="77"/>
      <c r="R401" s="77"/>
      <c r="S401" s="77"/>
      <c r="T401" s="77"/>
      <c r="U401" s="77"/>
      <c r="V401" s="77"/>
      <c r="W401" s="77"/>
    </row>
    <row r="402" spans="1:23" ht="13.2" x14ac:dyDescent="0.25">
      <c r="A402" s="165">
        <v>192</v>
      </c>
      <c r="B402" s="166" t="s">
        <v>731</v>
      </c>
      <c r="C402" s="167"/>
      <c r="D402" s="167" t="s">
        <v>307</v>
      </c>
      <c r="E402" s="165" t="s">
        <v>40</v>
      </c>
      <c r="F402" s="170"/>
      <c r="G402" s="165"/>
      <c r="H402" s="165"/>
      <c r="I402" s="165"/>
      <c r="J402" s="165"/>
      <c r="K402" s="165"/>
      <c r="L402" s="165"/>
      <c r="M402" s="165"/>
      <c r="N402" s="165"/>
      <c r="O402" s="77"/>
      <c r="P402" s="77"/>
      <c r="Q402" s="77"/>
      <c r="R402" s="77"/>
      <c r="S402" s="77"/>
      <c r="T402" s="77"/>
      <c r="U402" s="77"/>
      <c r="V402" s="77"/>
      <c r="W402" s="77"/>
    </row>
    <row r="403" spans="1:23" ht="13.2" x14ac:dyDescent="0.25">
      <c r="A403" s="165">
        <v>193</v>
      </c>
      <c r="B403" s="166" t="s">
        <v>732</v>
      </c>
      <c r="C403" s="167"/>
      <c r="D403" s="167" t="s">
        <v>307</v>
      </c>
      <c r="E403" s="165" t="s">
        <v>40</v>
      </c>
      <c r="F403" s="170"/>
      <c r="G403" s="165"/>
      <c r="H403" s="170"/>
      <c r="I403" s="170"/>
      <c r="J403" s="170"/>
      <c r="K403" s="170"/>
      <c r="L403" s="170"/>
      <c r="M403" s="170"/>
      <c r="N403" s="165"/>
      <c r="O403" s="77"/>
      <c r="P403" s="77"/>
      <c r="Q403" s="77"/>
      <c r="R403" s="77"/>
      <c r="S403" s="77"/>
      <c r="T403" s="77"/>
      <c r="U403" s="77"/>
      <c r="V403" s="77"/>
      <c r="W403" s="77"/>
    </row>
    <row r="404" spans="1:23" ht="13.2" x14ac:dyDescent="0.25">
      <c r="A404" s="165">
        <v>194</v>
      </c>
      <c r="B404" s="166" t="s">
        <v>733</v>
      </c>
      <c r="C404" s="167"/>
      <c r="D404" s="167" t="s">
        <v>307</v>
      </c>
      <c r="E404" s="165" t="s">
        <v>40</v>
      </c>
      <c r="F404" s="170"/>
      <c r="G404" s="165"/>
      <c r="H404" s="170"/>
      <c r="I404" s="170"/>
      <c r="J404" s="170"/>
      <c r="K404" s="170"/>
      <c r="L404" s="170"/>
      <c r="M404" s="170"/>
      <c r="N404" s="165"/>
      <c r="O404" s="77"/>
      <c r="P404" s="77"/>
      <c r="Q404" s="77"/>
      <c r="R404" s="77"/>
      <c r="S404" s="77"/>
      <c r="T404" s="77"/>
      <c r="U404" s="77"/>
      <c r="V404" s="77"/>
      <c r="W404" s="77"/>
    </row>
    <row r="405" spans="1:23" ht="13.2" x14ac:dyDescent="0.25">
      <c r="A405" s="165">
        <v>195</v>
      </c>
      <c r="B405" s="166" t="s">
        <v>734</v>
      </c>
      <c r="C405" s="167"/>
      <c r="D405" s="167" t="s">
        <v>307</v>
      </c>
      <c r="E405" s="165" t="s">
        <v>40</v>
      </c>
      <c r="F405" s="170"/>
      <c r="G405" s="165"/>
      <c r="H405" s="170"/>
      <c r="I405" s="170"/>
      <c r="J405" s="170"/>
      <c r="K405" s="170"/>
      <c r="L405" s="170"/>
      <c r="M405" s="170"/>
      <c r="N405" s="165"/>
      <c r="O405" s="77"/>
      <c r="P405" s="77"/>
      <c r="Q405" s="77"/>
      <c r="R405" s="77"/>
      <c r="S405" s="77"/>
      <c r="T405" s="77"/>
      <c r="U405" s="77"/>
      <c r="V405" s="77"/>
      <c r="W405" s="77"/>
    </row>
    <row r="406" spans="1:23" ht="13.2" x14ac:dyDescent="0.25">
      <c r="A406" s="165">
        <v>196</v>
      </c>
      <c r="B406" s="166" t="s">
        <v>735</v>
      </c>
      <c r="C406" s="167"/>
      <c r="D406" s="167" t="s">
        <v>307</v>
      </c>
      <c r="E406" s="165" t="s">
        <v>40</v>
      </c>
      <c r="F406" s="170"/>
      <c r="G406" s="165"/>
      <c r="H406" s="170"/>
      <c r="I406" s="170"/>
      <c r="J406" s="170"/>
      <c r="K406" s="170"/>
      <c r="L406" s="170"/>
      <c r="M406" s="170"/>
      <c r="N406" s="165"/>
      <c r="O406" s="77"/>
      <c r="P406" s="77"/>
      <c r="Q406" s="77"/>
      <c r="R406" s="77"/>
      <c r="S406" s="77"/>
      <c r="T406" s="77"/>
      <c r="U406" s="77"/>
      <c r="V406" s="77"/>
      <c r="W406" s="77"/>
    </row>
    <row r="407" spans="1:23" ht="13.2" x14ac:dyDescent="0.25">
      <c r="A407" s="165">
        <v>197</v>
      </c>
      <c r="B407" s="166" t="s">
        <v>736</v>
      </c>
      <c r="C407" s="167"/>
      <c r="D407" s="167" t="s">
        <v>307</v>
      </c>
      <c r="E407" s="165" t="s">
        <v>40</v>
      </c>
      <c r="F407" s="170"/>
      <c r="G407" s="165"/>
      <c r="H407" s="170"/>
      <c r="I407" s="170"/>
      <c r="J407" s="170"/>
      <c r="K407" s="170"/>
      <c r="L407" s="170"/>
      <c r="M407" s="170"/>
      <c r="N407" s="165"/>
      <c r="O407" s="77"/>
      <c r="P407" s="77"/>
      <c r="Q407" s="77"/>
      <c r="R407" s="77"/>
      <c r="S407" s="77"/>
      <c r="T407" s="77"/>
      <c r="U407" s="77"/>
      <c r="V407" s="77"/>
      <c r="W407" s="77"/>
    </row>
    <row r="408" spans="1:23" ht="13.2" x14ac:dyDescent="0.25">
      <c r="A408" s="165">
        <v>198</v>
      </c>
      <c r="B408" s="166" t="s">
        <v>737</v>
      </c>
      <c r="C408" s="167"/>
      <c r="D408" s="167" t="s">
        <v>307</v>
      </c>
      <c r="E408" s="165" t="s">
        <v>40</v>
      </c>
      <c r="F408" s="170"/>
      <c r="G408" s="165"/>
      <c r="H408" s="170"/>
      <c r="I408" s="170"/>
      <c r="J408" s="170"/>
      <c r="K408" s="170"/>
      <c r="L408" s="170"/>
      <c r="M408" s="170"/>
      <c r="N408" s="165"/>
      <c r="O408" s="77"/>
      <c r="P408" s="77"/>
      <c r="Q408" s="77"/>
      <c r="R408" s="77"/>
      <c r="S408" s="77"/>
      <c r="T408" s="77"/>
      <c r="U408" s="77"/>
      <c r="V408" s="77"/>
      <c r="W408" s="77"/>
    </row>
    <row r="409" spans="1:23" ht="13.2" x14ac:dyDescent="0.25">
      <c r="A409" s="165">
        <v>199</v>
      </c>
      <c r="B409" s="166" t="s">
        <v>738</v>
      </c>
      <c r="C409" s="167"/>
      <c r="D409" s="167" t="s">
        <v>307</v>
      </c>
      <c r="E409" s="165" t="s">
        <v>40</v>
      </c>
      <c r="F409" s="170"/>
      <c r="G409" s="165"/>
      <c r="H409" s="170"/>
      <c r="I409" s="170"/>
      <c r="J409" s="170"/>
      <c r="K409" s="170"/>
      <c r="L409" s="170"/>
      <c r="M409" s="170"/>
      <c r="N409" s="165"/>
      <c r="O409" s="77"/>
      <c r="P409" s="77"/>
      <c r="Q409" s="77"/>
      <c r="R409" s="77"/>
      <c r="S409" s="77"/>
      <c r="T409" s="77"/>
      <c r="U409" s="77"/>
      <c r="V409" s="77"/>
      <c r="W409" s="77"/>
    </row>
    <row r="410" spans="1:23" ht="13.2" x14ac:dyDescent="0.25">
      <c r="A410" s="165">
        <v>200</v>
      </c>
      <c r="B410" s="166" t="s">
        <v>739</v>
      </c>
      <c r="C410" s="167"/>
      <c r="D410" s="167" t="s">
        <v>307</v>
      </c>
      <c r="E410" s="165" t="s">
        <v>40</v>
      </c>
      <c r="F410" s="170"/>
      <c r="G410" s="165"/>
      <c r="H410" s="165"/>
      <c r="I410" s="165"/>
      <c r="J410" s="165"/>
      <c r="K410" s="165"/>
      <c r="L410" s="165"/>
      <c r="M410" s="165"/>
      <c r="N410" s="165"/>
      <c r="O410" s="77"/>
      <c r="P410" s="77"/>
      <c r="Q410" s="77"/>
      <c r="R410" s="77"/>
      <c r="S410" s="77"/>
      <c r="T410" s="77"/>
      <c r="U410" s="77"/>
      <c r="V410" s="77"/>
      <c r="W410" s="77"/>
    </row>
    <row r="411" spans="1:23" ht="13.2" x14ac:dyDescent="0.25">
      <c r="A411" s="165">
        <v>201</v>
      </c>
      <c r="B411" s="166" t="s">
        <v>740</v>
      </c>
      <c r="C411" s="167"/>
      <c r="D411" s="167" t="s">
        <v>307</v>
      </c>
      <c r="E411" s="165" t="s">
        <v>40</v>
      </c>
      <c r="F411" s="170"/>
      <c r="G411" s="165"/>
      <c r="H411" s="165"/>
      <c r="I411" s="165"/>
      <c r="J411" s="165"/>
      <c r="K411" s="165"/>
      <c r="L411" s="165"/>
      <c r="M411" s="165"/>
      <c r="N411" s="165"/>
      <c r="O411" s="77"/>
      <c r="P411" s="77"/>
      <c r="Q411" s="77"/>
      <c r="R411" s="77"/>
      <c r="S411" s="77"/>
      <c r="T411" s="77"/>
      <c r="U411" s="77"/>
      <c r="V411" s="77"/>
      <c r="W411" s="77"/>
    </row>
    <row r="412" spans="1:23" ht="13.2" x14ac:dyDescent="0.25">
      <c r="A412" s="165">
        <v>202</v>
      </c>
      <c r="B412" s="166" t="s">
        <v>550</v>
      </c>
      <c r="C412" s="167"/>
      <c r="D412" s="167" t="s">
        <v>307</v>
      </c>
      <c r="E412" s="165" t="s">
        <v>40</v>
      </c>
      <c r="F412" s="170"/>
      <c r="G412" s="165"/>
      <c r="H412" s="165"/>
      <c r="I412" s="165"/>
      <c r="J412" s="165"/>
      <c r="K412" s="165"/>
      <c r="L412" s="165"/>
      <c r="M412" s="165"/>
      <c r="N412" s="165"/>
      <c r="O412" s="77"/>
      <c r="P412" s="77"/>
      <c r="Q412" s="77"/>
      <c r="R412" s="77"/>
      <c r="S412" s="77"/>
      <c r="T412" s="77"/>
      <c r="U412" s="77"/>
      <c r="V412" s="77"/>
      <c r="W412" s="77"/>
    </row>
    <row r="413" spans="1:23" ht="13.2" x14ac:dyDescent="0.25">
      <c r="A413" s="165">
        <v>203</v>
      </c>
      <c r="B413" s="166" t="s">
        <v>741</v>
      </c>
      <c r="C413" s="167"/>
      <c r="D413" s="167" t="s">
        <v>307</v>
      </c>
      <c r="E413" s="165" t="s">
        <v>40</v>
      </c>
      <c r="F413" s="170"/>
      <c r="G413" s="165"/>
      <c r="H413" s="165"/>
      <c r="I413" s="165"/>
      <c r="J413" s="165"/>
      <c r="K413" s="165"/>
      <c r="L413" s="165"/>
      <c r="M413" s="165"/>
      <c r="N413" s="165"/>
      <c r="O413" s="77"/>
      <c r="P413" s="77"/>
      <c r="Q413" s="77"/>
      <c r="R413" s="77"/>
      <c r="S413" s="77"/>
      <c r="T413" s="77"/>
      <c r="U413" s="77"/>
      <c r="V413" s="77"/>
      <c r="W413" s="77"/>
    </row>
    <row r="414" spans="1:23" ht="13.2" x14ac:dyDescent="0.25">
      <c r="A414" s="165">
        <v>204</v>
      </c>
      <c r="B414" s="166" t="s">
        <v>742</v>
      </c>
      <c r="C414" s="167"/>
      <c r="D414" s="167" t="s">
        <v>307</v>
      </c>
      <c r="E414" s="165" t="s">
        <v>40</v>
      </c>
      <c r="F414" s="170"/>
      <c r="G414" s="165"/>
      <c r="H414" s="165"/>
      <c r="I414" s="165"/>
      <c r="J414" s="165"/>
      <c r="K414" s="165"/>
      <c r="L414" s="165"/>
      <c r="M414" s="165"/>
      <c r="N414" s="165"/>
      <c r="O414" s="77"/>
      <c r="P414" s="77"/>
      <c r="Q414" s="77"/>
      <c r="R414" s="77"/>
      <c r="S414" s="77"/>
      <c r="T414" s="77"/>
      <c r="U414" s="77"/>
      <c r="V414" s="77"/>
      <c r="W414" s="77"/>
    </row>
    <row r="415" spans="1:23" ht="13.2" x14ac:dyDescent="0.25">
      <c r="A415" s="165">
        <v>205</v>
      </c>
      <c r="B415" s="166" t="s">
        <v>743</v>
      </c>
      <c r="C415" s="167"/>
      <c r="D415" s="167" t="s">
        <v>307</v>
      </c>
      <c r="E415" s="165" t="s">
        <v>40</v>
      </c>
      <c r="F415" s="170"/>
      <c r="G415" s="165"/>
      <c r="H415" s="165"/>
      <c r="I415" s="165"/>
      <c r="J415" s="165"/>
      <c r="K415" s="165"/>
      <c r="L415" s="165"/>
      <c r="M415" s="165"/>
      <c r="N415" s="165"/>
      <c r="O415" s="77"/>
      <c r="P415" s="77"/>
      <c r="Q415" s="77"/>
      <c r="R415" s="77"/>
      <c r="S415" s="77"/>
      <c r="T415" s="77"/>
      <c r="U415" s="77"/>
      <c r="V415" s="77"/>
      <c r="W415" s="77"/>
    </row>
    <row r="416" spans="1:23" ht="13.2" x14ac:dyDescent="0.25">
      <c r="A416" s="165">
        <v>206</v>
      </c>
      <c r="B416" s="166" t="s">
        <v>744</v>
      </c>
      <c r="C416" s="167"/>
      <c r="D416" s="167" t="s">
        <v>307</v>
      </c>
      <c r="E416" s="165" t="s">
        <v>40</v>
      </c>
      <c r="F416" s="165"/>
      <c r="G416" s="165"/>
      <c r="H416" s="165"/>
      <c r="I416" s="165"/>
      <c r="J416" s="165"/>
      <c r="K416" s="165"/>
      <c r="L416" s="165"/>
      <c r="M416" s="165"/>
      <c r="N416" s="165"/>
      <c r="O416" s="77"/>
      <c r="P416" s="77"/>
      <c r="Q416" s="77"/>
      <c r="R416" s="77"/>
      <c r="S416" s="77"/>
      <c r="T416" s="77"/>
      <c r="U416" s="77"/>
      <c r="V416" s="77"/>
      <c r="W416" s="77"/>
    </row>
    <row r="417" spans="1:23" ht="13.2" x14ac:dyDescent="0.25">
      <c r="A417" s="165">
        <v>207</v>
      </c>
      <c r="B417" s="166" t="s">
        <v>745</v>
      </c>
      <c r="C417" s="167"/>
      <c r="D417" s="167" t="s">
        <v>307</v>
      </c>
      <c r="E417" s="165" t="s">
        <v>40</v>
      </c>
      <c r="F417" s="165"/>
      <c r="G417" s="165"/>
      <c r="H417" s="165"/>
      <c r="I417" s="165"/>
      <c r="J417" s="165"/>
      <c r="K417" s="165"/>
      <c r="L417" s="165"/>
      <c r="M417" s="165"/>
      <c r="N417" s="165"/>
      <c r="O417" s="77"/>
      <c r="P417" s="77"/>
      <c r="Q417" s="77"/>
      <c r="R417" s="77"/>
      <c r="S417" s="77"/>
      <c r="T417" s="77"/>
      <c r="U417" s="77"/>
      <c r="V417" s="77"/>
      <c r="W417" s="77"/>
    </row>
    <row r="418" spans="1:23" ht="13.2" x14ac:dyDescent="0.25">
      <c r="A418" s="165">
        <v>208</v>
      </c>
      <c r="B418" s="166" t="s">
        <v>746</v>
      </c>
      <c r="C418" s="167"/>
      <c r="D418" s="167" t="s">
        <v>307</v>
      </c>
      <c r="E418" s="165" t="s">
        <v>40</v>
      </c>
      <c r="F418" s="165"/>
      <c r="G418" s="165"/>
      <c r="H418" s="165"/>
      <c r="I418" s="165"/>
      <c r="J418" s="165"/>
      <c r="K418" s="165"/>
      <c r="L418" s="165"/>
      <c r="M418" s="165"/>
      <c r="N418" s="165"/>
      <c r="O418" s="77"/>
      <c r="P418" s="77"/>
      <c r="Q418" s="77"/>
      <c r="R418" s="77"/>
      <c r="S418" s="77"/>
      <c r="T418" s="77"/>
      <c r="U418" s="77"/>
      <c r="V418" s="77"/>
      <c r="W418" s="77"/>
    </row>
    <row r="419" spans="1:23" ht="13.2" x14ac:dyDescent="0.25">
      <c r="A419" s="165">
        <v>209</v>
      </c>
      <c r="B419" s="166" t="s">
        <v>747</v>
      </c>
      <c r="C419" s="167"/>
      <c r="D419" s="167" t="s">
        <v>307</v>
      </c>
      <c r="E419" s="165" t="s">
        <v>40</v>
      </c>
      <c r="F419" s="165"/>
      <c r="G419" s="165"/>
      <c r="H419" s="165"/>
      <c r="I419" s="165"/>
      <c r="J419" s="165"/>
      <c r="K419" s="165"/>
      <c r="L419" s="165"/>
      <c r="M419" s="165"/>
      <c r="N419" s="165"/>
      <c r="O419" s="77"/>
      <c r="P419" s="77"/>
      <c r="Q419" s="77"/>
      <c r="R419" s="77"/>
      <c r="S419" s="77"/>
      <c r="T419" s="77"/>
      <c r="U419" s="77"/>
      <c r="V419" s="77"/>
      <c r="W419" s="77"/>
    </row>
    <row r="420" spans="1:23" ht="13.2" x14ac:dyDescent="0.25">
      <c r="A420" s="165">
        <v>210</v>
      </c>
      <c r="B420" s="166" t="s">
        <v>748</v>
      </c>
      <c r="C420" s="167"/>
      <c r="D420" s="167" t="s">
        <v>307</v>
      </c>
      <c r="E420" s="165" t="s">
        <v>40</v>
      </c>
      <c r="F420" s="170"/>
      <c r="G420" s="165"/>
      <c r="H420" s="165"/>
      <c r="I420" s="165"/>
      <c r="J420" s="165"/>
      <c r="K420" s="165"/>
      <c r="L420" s="165"/>
      <c r="M420" s="165"/>
      <c r="N420" s="165"/>
      <c r="O420" s="77"/>
      <c r="P420" s="77"/>
      <c r="Q420" s="77"/>
      <c r="R420" s="77"/>
      <c r="S420" s="77"/>
      <c r="T420" s="77"/>
      <c r="U420" s="77"/>
      <c r="V420" s="77"/>
      <c r="W420" s="77"/>
    </row>
    <row r="421" spans="1:23" ht="13.2" x14ac:dyDescent="0.25">
      <c r="A421" s="165">
        <v>211</v>
      </c>
      <c r="B421" s="166" t="s">
        <v>749</v>
      </c>
      <c r="C421" s="167"/>
      <c r="D421" s="167" t="s">
        <v>307</v>
      </c>
      <c r="E421" s="165" t="s">
        <v>40</v>
      </c>
      <c r="F421" s="170"/>
      <c r="G421" s="168"/>
      <c r="H421" s="168"/>
      <c r="I421" s="168"/>
      <c r="J421" s="168"/>
      <c r="K421" s="168"/>
      <c r="L421" s="168"/>
      <c r="M421" s="168"/>
      <c r="N421" s="168"/>
      <c r="O421" s="77"/>
      <c r="P421" s="77"/>
      <c r="Q421" s="77"/>
      <c r="R421" s="77"/>
      <c r="S421" s="77"/>
      <c r="T421" s="77"/>
      <c r="U421" s="77"/>
      <c r="V421" s="77"/>
      <c r="W421" s="77"/>
    </row>
    <row r="422" spans="1:23" ht="13.2" x14ac:dyDescent="0.25">
      <c r="A422" s="165">
        <v>212</v>
      </c>
      <c r="B422" s="166" t="s">
        <v>750</v>
      </c>
      <c r="C422" s="167"/>
      <c r="D422" s="167" t="s">
        <v>307</v>
      </c>
      <c r="E422" s="165" t="s">
        <v>40</v>
      </c>
      <c r="F422" s="170"/>
      <c r="G422" s="168"/>
      <c r="H422" s="168"/>
      <c r="I422" s="168"/>
      <c r="J422" s="168"/>
      <c r="K422" s="168"/>
      <c r="L422" s="168"/>
      <c r="M422" s="168"/>
      <c r="N422" s="168"/>
      <c r="O422" s="77"/>
      <c r="P422" s="77"/>
      <c r="Q422" s="77"/>
      <c r="R422" s="77"/>
      <c r="S422" s="77"/>
      <c r="T422" s="77"/>
      <c r="U422" s="77"/>
      <c r="V422" s="77"/>
      <c r="W422" s="77"/>
    </row>
    <row r="423" spans="1:23" ht="13.2" x14ac:dyDescent="0.25">
      <c r="A423" s="165">
        <v>213</v>
      </c>
      <c r="B423" s="166" t="s">
        <v>751</v>
      </c>
      <c r="C423" s="167"/>
      <c r="D423" s="167" t="s">
        <v>307</v>
      </c>
      <c r="E423" s="165" t="s">
        <v>40</v>
      </c>
      <c r="F423" s="170"/>
      <c r="G423" s="168"/>
      <c r="H423" s="168"/>
      <c r="I423" s="168"/>
      <c r="J423" s="168"/>
      <c r="K423" s="168"/>
      <c r="L423" s="168"/>
      <c r="M423" s="168"/>
      <c r="N423" s="168"/>
      <c r="O423" s="77"/>
      <c r="P423" s="77"/>
      <c r="Q423" s="77"/>
      <c r="R423" s="77"/>
      <c r="S423" s="77"/>
      <c r="T423" s="77"/>
      <c r="U423" s="77"/>
      <c r="V423" s="77"/>
      <c r="W423" s="77"/>
    </row>
    <row r="424" spans="1:23" ht="13.2" x14ac:dyDescent="0.25">
      <c r="A424" s="165">
        <v>214</v>
      </c>
      <c r="B424" s="166" t="s">
        <v>752</v>
      </c>
      <c r="C424" s="166"/>
      <c r="D424" s="166" t="s">
        <v>307</v>
      </c>
      <c r="E424" s="165" t="s">
        <v>40</v>
      </c>
      <c r="F424" s="170"/>
      <c r="G424" s="168"/>
      <c r="H424" s="168"/>
      <c r="I424" s="168"/>
      <c r="J424" s="168"/>
      <c r="K424" s="168"/>
      <c r="L424" s="168"/>
      <c r="M424" s="168"/>
      <c r="N424" s="168"/>
      <c r="O424" s="77"/>
      <c r="P424" s="77"/>
      <c r="Q424" s="77"/>
      <c r="R424" s="77"/>
      <c r="S424" s="77"/>
      <c r="T424" s="77"/>
      <c r="U424" s="77"/>
      <c r="V424" s="77"/>
      <c r="W424" s="77"/>
    </row>
    <row r="425" spans="1:23" ht="13.2" x14ac:dyDescent="0.25">
      <c r="A425" s="165">
        <v>215</v>
      </c>
      <c r="B425" s="166" t="s">
        <v>753</v>
      </c>
      <c r="C425" s="166"/>
      <c r="D425" s="166" t="s">
        <v>307</v>
      </c>
      <c r="E425" s="165" t="s">
        <v>40</v>
      </c>
      <c r="F425" s="170"/>
      <c r="G425" s="168"/>
      <c r="H425" s="168"/>
      <c r="I425" s="168"/>
      <c r="J425" s="168"/>
      <c r="K425" s="168"/>
      <c r="L425" s="168"/>
      <c r="M425" s="168"/>
      <c r="N425" s="168"/>
      <c r="O425" s="77"/>
      <c r="P425" s="77"/>
      <c r="Q425" s="77"/>
      <c r="R425" s="77"/>
      <c r="S425" s="77"/>
      <c r="T425" s="77"/>
      <c r="U425" s="77"/>
      <c r="V425" s="77"/>
      <c r="W425" s="77"/>
    </row>
    <row r="426" spans="1:23" ht="13.2" x14ac:dyDescent="0.25">
      <c r="A426" s="165">
        <v>216</v>
      </c>
      <c r="B426" s="166" t="s">
        <v>754</v>
      </c>
      <c r="C426" s="166"/>
      <c r="D426" s="166" t="s">
        <v>307</v>
      </c>
      <c r="E426" s="165" t="s">
        <v>40</v>
      </c>
      <c r="F426" s="170"/>
      <c r="G426" s="168"/>
      <c r="H426" s="168"/>
      <c r="I426" s="168"/>
      <c r="J426" s="168"/>
      <c r="K426" s="168"/>
      <c r="L426" s="168"/>
      <c r="M426" s="168"/>
      <c r="N426" s="168"/>
      <c r="O426" s="77"/>
      <c r="P426" s="77"/>
      <c r="Q426" s="77"/>
      <c r="R426" s="77"/>
      <c r="S426" s="77"/>
      <c r="T426" s="77"/>
      <c r="U426" s="77"/>
      <c r="V426" s="77"/>
      <c r="W426" s="77"/>
    </row>
    <row r="427" spans="1:23" ht="13.2" x14ac:dyDescent="0.25">
      <c r="A427" s="165">
        <v>217</v>
      </c>
      <c r="B427" s="166" t="s">
        <v>755</v>
      </c>
      <c r="C427" s="166"/>
      <c r="D427" s="166" t="s">
        <v>307</v>
      </c>
      <c r="E427" s="165" t="s">
        <v>40</v>
      </c>
      <c r="F427" s="170"/>
      <c r="G427" s="168"/>
      <c r="H427" s="168"/>
      <c r="I427" s="168"/>
      <c r="J427" s="168"/>
      <c r="K427" s="168"/>
      <c r="L427" s="168"/>
      <c r="M427" s="168"/>
      <c r="N427" s="168"/>
      <c r="O427" s="77"/>
      <c r="P427" s="77"/>
      <c r="Q427" s="77"/>
      <c r="R427" s="77"/>
      <c r="S427" s="77"/>
      <c r="T427" s="77"/>
      <c r="U427" s="77"/>
      <c r="V427" s="77"/>
      <c r="W427" s="77"/>
    </row>
    <row r="428" spans="1:23" ht="13.2" x14ac:dyDescent="0.25">
      <c r="A428" s="165">
        <v>218</v>
      </c>
      <c r="B428" s="166" t="s">
        <v>756</v>
      </c>
      <c r="C428" s="166"/>
      <c r="D428" s="166" t="s">
        <v>307</v>
      </c>
      <c r="E428" s="165" t="s">
        <v>40</v>
      </c>
      <c r="F428" s="170"/>
      <c r="G428" s="168"/>
      <c r="H428" s="168"/>
      <c r="I428" s="168"/>
      <c r="J428" s="168"/>
      <c r="K428" s="168"/>
      <c r="L428" s="168"/>
      <c r="M428" s="168"/>
      <c r="N428" s="168"/>
      <c r="O428" s="77"/>
      <c r="P428" s="77"/>
      <c r="Q428" s="77"/>
      <c r="R428" s="77"/>
      <c r="S428" s="77"/>
      <c r="T428" s="77"/>
      <c r="U428" s="77"/>
      <c r="V428" s="77"/>
      <c r="W428" s="77"/>
    </row>
    <row r="429" spans="1:23" ht="13.2" x14ac:dyDescent="0.25">
      <c r="A429" s="165">
        <v>219</v>
      </c>
      <c r="B429" s="166" t="s">
        <v>757</v>
      </c>
      <c r="C429" s="166"/>
      <c r="D429" s="166" t="s">
        <v>134</v>
      </c>
      <c r="E429" s="165" t="s">
        <v>40</v>
      </c>
      <c r="F429" s="170"/>
      <c r="G429" s="168"/>
      <c r="H429" s="168"/>
      <c r="I429" s="168"/>
      <c r="J429" s="168"/>
      <c r="K429" s="168"/>
      <c r="L429" s="168"/>
      <c r="M429" s="168"/>
      <c r="N429" s="168"/>
      <c r="O429" s="77"/>
      <c r="P429" s="77"/>
      <c r="Q429" s="77"/>
      <c r="R429" s="77"/>
      <c r="S429" s="77"/>
      <c r="T429" s="77"/>
      <c r="U429" s="77"/>
      <c r="V429" s="77"/>
      <c r="W429" s="77"/>
    </row>
    <row r="430" spans="1:23" ht="13.2" x14ac:dyDescent="0.25">
      <c r="A430" s="165">
        <v>220</v>
      </c>
      <c r="B430" s="166" t="s">
        <v>758</v>
      </c>
      <c r="C430" s="166"/>
      <c r="D430" s="166" t="s">
        <v>134</v>
      </c>
      <c r="E430" s="165" t="s">
        <v>40</v>
      </c>
      <c r="F430" s="170"/>
      <c r="G430" s="168"/>
      <c r="H430" s="168"/>
      <c r="I430" s="168"/>
      <c r="J430" s="168"/>
      <c r="K430" s="168"/>
      <c r="L430" s="168"/>
      <c r="M430" s="168"/>
      <c r="N430" s="168"/>
      <c r="O430" s="77"/>
      <c r="P430" s="77"/>
      <c r="Q430" s="77"/>
      <c r="R430" s="77"/>
      <c r="S430" s="77"/>
      <c r="T430" s="77"/>
      <c r="U430" s="77"/>
      <c r="V430" s="77"/>
      <c r="W430" s="77"/>
    </row>
    <row r="431" spans="1:23" ht="13.2" x14ac:dyDescent="0.25">
      <c r="A431" s="165">
        <v>221</v>
      </c>
      <c r="B431" s="166" t="s">
        <v>759</v>
      </c>
      <c r="C431" s="166"/>
      <c r="D431" s="166" t="s">
        <v>134</v>
      </c>
      <c r="E431" s="165" t="s">
        <v>40</v>
      </c>
      <c r="F431" s="170"/>
      <c r="G431" s="168"/>
      <c r="H431" s="168"/>
      <c r="I431" s="168"/>
      <c r="J431" s="168"/>
      <c r="K431" s="168"/>
      <c r="L431" s="168"/>
      <c r="M431" s="168"/>
      <c r="N431" s="168"/>
      <c r="O431" s="77"/>
      <c r="P431" s="77"/>
      <c r="Q431" s="77"/>
      <c r="R431" s="77"/>
      <c r="S431" s="77"/>
      <c r="T431" s="77"/>
      <c r="U431" s="77"/>
      <c r="V431" s="77"/>
      <c r="W431" s="77"/>
    </row>
    <row r="432" spans="1:23" ht="13.2" x14ac:dyDescent="0.25">
      <c r="A432" s="165">
        <v>222</v>
      </c>
      <c r="B432" s="166" t="s">
        <v>760</v>
      </c>
      <c r="C432" s="166"/>
      <c r="D432" s="166" t="s">
        <v>134</v>
      </c>
      <c r="E432" s="165" t="s">
        <v>40</v>
      </c>
      <c r="F432" s="170"/>
      <c r="G432" s="168"/>
      <c r="H432" s="168"/>
      <c r="I432" s="168"/>
      <c r="J432" s="168"/>
      <c r="K432" s="168"/>
      <c r="L432" s="168"/>
      <c r="M432" s="168"/>
      <c r="N432" s="168"/>
      <c r="O432" s="77"/>
      <c r="P432" s="77"/>
      <c r="Q432" s="77"/>
      <c r="R432" s="77"/>
      <c r="S432" s="77"/>
      <c r="T432" s="77"/>
      <c r="U432" s="77"/>
      <c r="V432" s="77"/>
      <c r="W432" s="77"/>
    </row>
    <row r="433" spans="1:23" ht="13.2" x14ac:dyDescent="0.25">
      <c r="A433" s="168">
        <v>223</v>
      </c>
      <c r="B433" s="166" t="s">
        <v>761</v>
      </c>
      <c r="C433" s="166"/>
      <c r="D433" s="166" t="s">
        <v>134</v>
      </c>
      <c r="E433" s="165" t="s">
        <v>40</v>
      </c>
      <c r="F433" s="184"/>
      <c r="G433" s="184"/>
      <c r="H433" s="184"/>
      <c r="I433" s="185"/>
      <c r="J433" s="185"/>
      <c r="K433" s="185"/>
      <c r="L433" s="185"/>
      <c r="M433" s="185"/>
      <c r="N433" s="185"/>
      <c r="O433" s="77"/>
      <c r="P433" s="77"/>
      <c r="Q433" s="77"/>
      <c r="R433" s="77"/>
      <c r="S433" s="77"/>
      <c r="T433" s="77"/>
      <c r="U433" s="77"/>
      <c r="V433" s="77"/>
      <c r="W433" s="77"/>
    </row>
    <row r="434" spans="1:23" ht="13.2" x14ac:dyDescent="0.25">
      <c r="A434" s="168">
        <v>224</v>
      </c>
      <c r="B434" s="166" t="s">
        <v>762</v>
      </c>
      <c r="C434" s="166"/>
      <c r="D434" s="166" t="s">
        <v>134</v>
      </c>
      <c r="E434" s="165" t="s">
        <v>40</v>
      </c>
      <c r="F434" s="184"/>
      <c r="G434" s="184"/>
      <c r="H434" s="184"/>
      <c r="I434" s="185"/>
      <c r="J434" s="185"/>
      <c r="K434" s="185"/>
      <c r="L434" s="185"/>
      <c r="M434" s="185"/>
      <c r="N434" s="185"/>
      <c r="O434" s="77"/>
      <c r="P434" s="77"/>
      <c r="Q434" s="77"/>
      <c r="R434" s="77"/>
      <c r="S434" s="77"/>
      <c r="T434" s="77"/>
      <c r="U434" s="77"/>
      <c r="V434" s="77"/>
      <c r="W434" s="77"/>
    </row>
    <row r="435" spans="1:23" ht="13.2" x14ac:dyDescent="0.25">
      <c r="A435" s="168">
        <v>225</v>
      </c>
      <c r="B435" s="166" t="s">
        <v>763</v>
      </c>
      <c r="C435" s="166"/>
      <c r="D435" s="166" t="s">
        <v>134</v>
      </c>
      <c r="E435" s="165" t="s">
        <v>40</v>
      </c>
      <c r="F435" s="185"/>
      <c r="G435" s="184"/>
      <c r="H435" s="184"/>
      <c r="I435" s="184"/>
      <c r="J435" s="184"/>
      <c r="K435" s="184"/>
      <c r="L435" s="184"/>
      <c r="M435" s="184"/>
      <c r="N435" s="184"/>
      <c r="O435" s="77"/>
      <c r="P435" s="77"/>
      <c r="Q435" s="77"/>
      <c r="R435" s="77"/>
      <c r="S435" s="77"/>
      <c r="T435" s="77"/>
      <c r="U435" s="77"/>
      <c r="V435" s="77"/>
      <c r="W435" s="77"/>
    </row>
    <row r="436" spans="1:23" ht="13.2" x14ac:dyDescent="0.25">
      <c r="A436" s="168">
        <v>226</v>
      </c>
      <c r="B436" s="166" t="s">
        <v>764</v>
      </c>
      <c r="C436" s="166"/>
      <c r="D436" s="166" t="s">
        <v>134</v>
      </c>
      <c r="E436" s="165" t="s">
        <v>40</v>
      </c>
      <c r="F436" s="185"/>
      <c r="G436" s="184"/>
      <c r="H436" s="184"/>
      <c r="I436" s="184"/>
      <c r="J436" s="184"/>
      <c r="K436" s="184"/>
      <c r="L436" s="184"/>
      <c r="M436" s="184"/>
      <c r="N436" s="184"/>
      <c r="O436" s="77"/>
      <c r="P436" s="77"/>
      <c r="Q436" s="77"/>
      <c r="R436" s="77"/>
      <c r="S436" s="77"/>
      <c r="T436" s="77"/>
      <c r="U436" s="77"/>
      <c r="V436" s="77"/>
      <c r="W436" s="77"/>
    </row>
    <row r="437" spans="1:23" ht="13.2" x14ac:dyDescent="0.25">
      <c r="A437" s="175"/>
      <c r="B437" s="175"/>
      <c r="C437" s="176"/>
      <c r="D437" s="176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77"/>
      <c r="P437" s="77"/>
      <c r="Q437" s="77"/>
      <c r="R437" s="77"/>
      <c r="S437" s="77"/>
      <c r="T437" s="77"/>
      <c r="U437" s="77"/>
      <c r="V437" s="77"/>
      <c r="W437" s="77"/>
    </row>
    <row r="438" spans="1:23" ht="13.2" x14ac:dyDescent="0.25">
      <c r="A438" s="169" t="s">
        <v>0</v>
      </c>
      <c r="B438" s="164" t="s">
        <v>2</v>
      </c>
      <c r="C438" s="164" t="s">
        <v>3</v>
      </c>
      <c r="D438" s="164" t="s">
        <v>4</v>
      </c>
      <c r="E438" s="163" t="s">
        <v>5</v>
      </c>
      <c r="F438" s="183" t="s">
        <v>54</v>
      </c>
      <c r="G438" s="183" t="s">
        <v>19</v>
      </c>
      <c r="H438" s="183" t="s">
        <v>20</v>
      </c>
      <c r="I438" s="183" t="s">
        <v>21</v>
      </c>
      <c r="J438" s="183" t="s">
        <v>22</v>
      </c>
      <c r="K438" s="183" t="s">
        <v>23</v>
      </c>
      <c r="L438" s="183" t="s">
        <v>24</v>
      </c>
      <c r="M438" s="183" t="s">
        <v>25</v>
      </c>
      <c r="N438" s="183" t="s">
        <v>26</v>
      </c>
      <c r="O438" s="77"/>
      <c r="P438" s="77"/>
      <c r="Q438" s="77"/>
      <c r="R438" s="77"/>
      <c r="S438" s="77"/>
      <c r="T438" s="77"/>
      <c r="U438" s="77"/>
      <c r="V438" s="77"/>
      <c r="W438" s="77"/>
    </row>
    <row r="439" spans="1:23" ht="13.2" x14ac:dyDescent="0.25">
      <c r="A439" s="165">
        <v>180</v>
      </c>
      <c r="B439" s="166" t="s">
        <v>719</v>
      </c>
      <c r="C439" s="166"/>
      <c r="D439" s="166" t="s">
        <v>304</v>
      </c>
      <c r="E439" s="165" t="s">
        <v>32</v>
      </c>
      <c r="F439" s="165"/>
      <c r="G439" s="165"/>
      <c r="H439" s="165"/>
      <c r="I439" s="165"/>
      <c r="J439" s="165"/>
      <c r="K439" s="165"/>
      <c r="L439" s="165"/>
      <c r="M439" s="165"/>
      <c r="N439" s="165"/>
      <c r="O439" s="77"/>
      <c r="P439" s="77"/>
      <c r="Q439" s="77"/>
      <c r="R439" s="77"/>
      <c r="S439" s="77"/>
      <c r="T439" s="77"/>
      <c r="U439" s="77"/>
      <c r="V439" s="77"/>
      <c r="W439" s="77"/>
    </row>
    <row r="440" spans="1:23" ht="13.2" x14ac:dyDescent="0.25">
      <c r="A440" s="165">
        <v>181</v>
      </c>
      <c r="B440" s="166" t="s">
        <v>720</v>
      </c>
      <c r="C440" s="182"/>
      <c r="D440" s="182" t="s">
        <v>307</v>
      </c>
      <c r="E440" s="165" t="s">
        <v>32</v>
      </c>
      <c r="F440" s="170"/>
      <c r="G440" s="170"/>
      <c r="H440" s="170"/>
      <c r="I440" s="170"/>
      <c r="J440" s="170"/>
      <c r="K440" s="170"/>
      <c r="L440" s="170"/>
      <c r="M440" s="170"/>
      <c r="N440" s="170"/>
      <c r="O440" s="77"/>
      <c r="P440" s="77"/>
      <c r="Q440" s="77"/>
      <c r="R440" s="77"/>
      <c r="S440" s="77"/>
      <c r="T440" s="77"/>
      <c r="U440" s="77"/>
      <c r="V440" s="77"/>
      <c r="W440" s="77"/>
    </row>
    <row r="441" spans="1:23" ht="13.2" x14ac:dyDescent="0.25">
      <c r="A441" s="165">
        <v>182</v>
      </c>
      <c r="B441" s="166" t="s">
        <v>721</v>
      </c>
      <c r="C441" s="167"/>
      <c r="D441" s="167" t="s">
        <v>307</v>
      </c>
      <c r="E441" s="165" t="s">
        <v>32</v>
      </c>
      <c r="F441" s="170"/>
      <c r="G441" s="165"/>
      <c r="H441" s="170"/>
      <c r="I441" s="170"/>
      <c r="J441" s="170"/>
      <c r="K441" s="170"/>
      <c r="L441" s="170"/>
      <c r="M441" s="170"/>
      <c r="N441" s="170"/>
      <c r="O441" s="77"/>
      <c r="P441" s="77"/>
      <c r="Q441" s="77"/>
      <c r="R441" s="77"/>
      <c r="S441" s="77"/>
      <c r="T441" s="77"/>
      <c r="U441" s="77"/>
      <c r="V441" s="77"/>
      <c r="W441" s="77"/>
    </row>
    <row r="442" spans="1:23" ht="13.2" x14ac:dyDescent="0.25">
      <c r="A442" s="165">
        <v>183</v>
      </c>
      <c r="B442" s="166" t="s">
        <v>722</v>
      </c>
      <c r="C442" s="167"/>
      <c r="D442" s="167" t="s">
        <v>307</v>
      </c>
      <c r="E442" s="165" t="s">
        <v>32</v>
      </c>
      <c r="F442" s="170"/>
      <c r="G442" s="165"/>
      <c r="H442" s="170"/>
      <c r="I442" s="170"/>
      <c r="J442" s="170"/>
      <c r="K442" s="170"/>
      <c r="L442" s="170"/>
      <c r="M442" s="170"/>
      <c r="N442" s="170"/>
      <c r="O442" s="77"/>
      <c r="P442" s="77"/>
      <c r="Q442" s="77"/>
      <c r="R442" s="77"/>
      <c r="S442" s="77"/>
      <c r="T442" s="77"/>
      <c r="U442" s="77"/>
      <c r="V442" s="77"/>
      <c r="W442" s="77"/>
    </row>
    <row r="443" spans="1:23" ht="13.2" x14ac:dyDescent="0.25">
      <c r="A443" s="165">
        <v>184</v>
      </c>
      <c r="B443" s="166" t="s">
        <v>723</v>
      </c>
      <c r="C443" s="167"/>
      <c r="D443" s="167" t="s">
        <v>307</v>
      </c>
      <c r="E443" s="165" t="s">
        <v>32</v>
      </c>
      <c r="F443" s="170"/>
      <c r="G443" s="165"/>
      <c r="H443" s="170"/>
      <c r="I443" s="170"/>
      <c r="J443" s="170"/>
      <c r="K443" s="170"/>
      <c r="L443" s="170"/>
      <c r="M443" s="170"/>
      <c r="N443" s="170"/>
      <c r="O443" s="77"/>
      <c r="P443" s="77"/>
      <c r="Q443" s="77"/>
      <c r="R443" s="77"/>
      <c r="S443" s="77"/>
      <c r="T443" s="77"/>
      <c r="U443" s="77"/>
      <c r="V443" s="77"/>
      <c r="W443" s="77"/>
    </row>
    <row r="444" spans="1:23" ht="13.2" x14ac:dyDescent="0.25">
      <c r="A444" s="165">
        <v>185</v>
      </c>
      <c r="B444" s="166" t="s">
        <v>724</v>
      </c>
      <c r="C444" s="167"/>
      <c r="D444" s="167" t="s">
        <v>307</v>
      </c>
      <c r="E444" s="165" t="s">
        <v>32</v>
      </c>
      <c r="F444" s="170"/>
      <c r="G444" s="165"/>
      <c r="H444" s="170"/>
      <c r="I444" s="170"/>
      <c r="J444" s="170"/>
      <c r="K444" s="170"/>
      <c r="L444" s="170"/>
      <c r="M444" s="170"/>
      <c r="N444" s="170"/>
      <c r="O444" s="77"/>
      <c r="P444" s="77"/>
      <c r="Q444" s="77"/>
      <c r="R444" s="77"/>
      <c r="S444" s="77"/>
      <c r="T444" s="77"/>
      <c r="U444" s="77"/>
      <c r="V444" s="77"/>
      <c r="W444" s="77"/>
    </row>
    <row r="445" spans="1:23" ht="13.2" x14ac:dyDescent="0.25">
      <c r="A445" s="165">
        <v>186</v>
      </c>
      <c r="B445" s="166" t="s">
        <v>725</v>
      </c>
      <c r="C445" s="167"/>
      <c r="D445" s="167" t="s">
        <v>307</v>
      </c>
      <c r="E445" s="165" t="s">
        <v>32</v>
      </c>
      <c r="F445" s="170"/>
      <c r="G445" s="165"/>
      <c r="H445" s="170"/>
      <c r="I445" s="170"/>
      <c r="J445" s="170"/>
      <c r="K445" s="170"/>
      <c r="L445" s="170"/>
      <c r="M445" s="170"/>
      <c r="N445" s="170"/>
      <c r="O445" s="77"/>
      <c r="P445" s="77"/>
      <c r="Q445" s="77"/>
      <c r="R445" s="77"/>
      <c r="S445" s="77"/>
      <c r="T445" s="77"/>
      <c r="U445" s="77"/>
      <c r="V445" s="77"/>
      <c r="W445" s="77"/>
    </row>
    <row r="446" spans="1:23" ht="13.2" x14ac:dyDescent="0.25">
      <c r="A446" s="165">
        <v>187</v>
      </c>
      <c r="B446" s="166" t="s">
        <v>726</v>
      </c>
      <c r="C446" s="167"/>
      <c r="D446" s="167" t="s">
        <v>307</v>
      </c>
      <c r="E446" s="165" t="s">
        <v>32</v>
      </c>
      <c r="F446" s="165"/>
      <c r="G446" s="165"/>
      <c r="H446" s="170"/>
      <c r="I446" s="170"/>
      <c r="J446" s="170"/>
      <c r="K446" s="170"/>
      <c r="L446" s="170"/>
      <c r="M446" s="170"/>
      <c r="N446" s="170"/>
      <c r="O446" s="77"/>
      <c r="P446" s="77"/>
      <c r="Q446" s="77"/>
      <c r="R446" s="77"/>
      <c r="S446" s="77"/>
      <c r="T446" s="77"/>
      <c r="U446" s="77"/>
      <c r="V446" s="77"/>
      <c r="W446" s="77"/>
    </row>
    <row r="447" spans="1:23" ht="13.2" x14ac:dyDescent="0.25">
      <c r="A447" s="165">
        <v>188</v>
      </c>
      <c r="B447" s="166" t="s">
        <v>727</v>
      </c>
      <c r="C447" s="167"/>
      <c r="D447" s="167" t="s">
        <v>307</v>
      </c>
      <c r="E447" s="165" t="s">
        <v>32</v>
      </c>
      <c r="F447" s="165"/>
      <c r="G447" s="165"/>
      <c r="H447" s="170"/>
      <c r="I447" s="170"/>
      <c r="J447" s="170"/>
      <c r="K447" s="170"/>
      <c r="L447" s="170"/>
      <c r="M447" s="170"/>
      <c r="N447" s="170"/>
      <c r="O447" s="77"/>
      <c r="P447" s="77"/>
      <c r="Q447" s="77"/>
      <c r="R447" s="77"/>
      <c r="S447" s="77"/>
      <c r="T447" s="77"/>
      <c r="U447" s="77"/>
      <c r="V447" s="77"/>
      <c r="W447" s="77"/>
    </row>
    <row r="448" spans="1:23" ht="13.2" x14ac:dyDescent="0.25">
      <c r="A448" s="165">
        <v>189</v>
      </c>
      <c r="B448" s="166" t="s">
        <v>728</v>
      </c>
      <c r="C448" s="167"/>
      <c r="D448" s="167" t="s">
        <v>307</v>
      </c>
      <c r="E448" s="165" t="s">
        <v>32</v>
      </c>
      <c r="F448" s="170"/>
      <c r="G448" s="165"/>
      <c r="H448" s="170"/>
      <c r="I448" s="170"/>
      <c r="J448" s="170"/>
      <c r="K448" s="170"/>
      <c r="L448" s="170"/>
      <c r="M448" s="170"/>
      <c r="N448" s="170"/>
      <c r="O448" s="77"/>
      <c r="P448" s="77"/>
      <c r="Q448" s="77"/>
      <c r="R448" s="77"/>
      <c r="S448" s="77"/>
      <c r="T448" s="77"/>
      <c r="U448" s="77"/>
      <c r="V448" s="77"/>
      <c r="W448" s="77"/>
    </row>
    <row r="449" spans="1:23" ht="13.2" x14ac:dyDescent="0.25">
      <c r="A449" s="165">
        <v>190</v>
      </c>
      <c r="B449" s="166" t="s">
        <v>729</v>
      </c>
      <c r="C449" s="166"/>
      <c r="D449" s="166" t="s">
        <v>307</v>
      </c>
      <c r="E449" s="165" t="s">
        <v>32</v>
      </c>
      <c r="F449" s="165"/>
      <c r="G449" s="165"/>
      <c r="H449" s="170"/>
      <c r="I449" s="170"/>
      <c r="J449" s="170"/>
      <c r="K449" s="170"/>
      <c r="L449" s="170"/>
      <c r="M449" s="170"/>
      <c r="N449" s="170"/>
      <c r="O449" s="77"/>
      <c r="P449" s="77"/>
      <c r="Q449" s="77"/>
      <c r="R449" s="77"/>
      <c r="S449" s="77"/>
      <c r="T449" s="77"/>
      <c r="U449" s="77"/>
      <c r="V449" s="77"/>
      <c r="W449" s="77"/>
    </row>
    <row r="450" spans="1:23" ht="13.2" x14ac:dyDescent="0.25">
      <c r="A450" s="165">
        <v>191</v>
      </c>
      <c r="B450" s="166" t="s">
        <v>730</v>
      </c>
      <c r="C450" s="167"/>
      <c r="D450" s="167" t="s">
        <v>307</v>
      </c>
      <c r="E450" s="165" t="s">
        <v>32</v>
      </c>
      <c r="F450" s="165"/>
      <c r="G450" s="165"/>
      <c r="H450" s="170"/>
      <c r="I450" s="170"/>
      <c r="J450" s="170"/>
      <c r="K450" s="170"/>
      <c r="L450" s="170"/>
      <c r="M450" s="170"/>
      <c r="N450" s="170"/>
      <c r="O450" s="77"/>
      <c r="P450" s="77"/>
      <c r="Q450" s="77"/>
      <c r="R450" s="77"/>
      <c r="S450" s="77"/>
      <c r="T450" s="77"/>
      <c r="U450" s="77"/>
      <c r="V450" s="77"/>
      <c r="W450" s="77"/>
    </row>
    <row r="451" spans="1:23" ht="13.2" x14ac:dyDescent="0.25">
      <c r="A451" s="165">
        <v>192</v>
      </c>
      <c r="B451" s="166" t="s">
        <v>731</v>
      </c>
      <c r="C451" s="167"/>
      <c r="D451" s="167" t="s">
        <v>307</v>
      </c>
      <c r="E451" s="165" t="s">
        <v>32</v>
      </c>
      <c r="F451" s="170"/>
      <c r="G451" s="165"/>
      <c r="H451" s="170"/>
      <c r="I451" s="170"/>
      <c r="J451" s="170"/>
      <c r="K451" s="170"/>
      <c r="L451" s="170"/>
      <c r="M451" s="170"/>
      <c r="N451" s="170"/>
      <c r="O451" s="77"/>
      <c r="P451" s="77"/>
      <c r="Q451" s="77"/>
      <c r="R451" s="77"/>
      <c r="S451" s="77"/>
      <c r="T451" s="77"/>
      <c r="U451" s="77"/>
      <c r="V451" s="77"/>
      <c r="W451" s="77"/>
    </row>
    <row r="452" spans="1:23" ht="13.2" x14ac:dyDescent="0.25">
      <c r="A452" s="165">
        <v>193</v>
      </c>
      <c r="B452" s="166" t="s">
        <v>732</v>
      </c>
      <c r="C452" s="167"/>
      <c r="D452" s="167" t="s">
        <v>307</v>
      </c>
      <c r="E452" s="165" t="s">
        <v>32</v>
      </c>
      <c r="F452" s="165"/>
      <c r="G452" s="165"/>
      <c r="H452" s="165"/>
      <c r="I452" s="165"/>
      <c r="J452" s="165"/>
      <c r="K452" s="165"/>
      <c r="L452" s="165"/>
      <c r="M452" s="165"/>
      <c r="N452" s="170"/>
      <c r="O452" s="77"/>
      <c r="P452" s="77"/>
      <c r="Q452" s="77"/>
      <c r="R452" s="77"/>
      <c r="S452" s="77"/>
      <c r="T452" s="77"/>
      <c r="U452" s="77"/>
      <c r="V452" s="77"/>
      <c r="W452" s="77"/>
    </row>
    <row r="453" spans="1:23" ht="13.2" x14ac:dyDescent="0.25">
      <c r="A453" s="165">
        <v>194</v>
      </c>
      <c r="B453" s="166" t="s">
        <v>733</v>
      </c>
      <c r="C453" s="167"/>
      <c r="D453" s="167" t="s">
        <v>307</v>
      </c>
      <c r="E453" s="165" t="s">
        <v>32</v>
      </c>
      <c r="F453" s="170"/>
      <c r="G453" s="165"/>
      <c r="H453" s="170"/>
      <c r="I453" s="170"/>
      <c r="J453" s="170"/>
      <c r="K453" s="170"/>
      <c r="L453" s="170"/>
      <c r="M453" s="170"/>
      <c r="N453" s="170"/>
      <c r="O453" s="77"/>
      <c r="P453" s="77"/>
      <c r="Q453" s="77"/>
      <c r="R453" s="77"/>
      <c r="S453" s="77"/>
      <c r="T453" s="77"/>
      <c r="U453" s="77"/>
      <c r="V453" s="77"/>
      <c r="W453" s="77"/>
    </row>
    <row r="454" spans="1:23" ht="13.2" x14ac:dyDescent="0.25">
      <c r="A454" s="165">
        <v>195</v>
      </c>
      <c r="B454" s="166" t="s">
        <v>734</v>
      </c>
      <c r="C454" s="167"/>
      <c r="D454" s="167" t="s">
        <v>307</v>
      </c>
      <c r="E454" s="165" t="s">
        <v>32</v>
      </c>
      <c r="F454" s="170"/>
      <c r="G454" s="165"/>
      <c r="H454" s="170"/>
      <c r="I454" s="170"/>
      <c r="J454" s="170"/>
      <c r="K454" s="170"/>
      <c r="L454" s="170"/>
      <c r="M454" s="170"/>
      <c r="N454" s="170"/>
      <c r="O454" s="77"/>
      <c r="P454" s="77"/>
      <c r="Q454" s="77"/>
      <c r="R454" s="77"/>
      <c r="S454" s="77"/>
      <c r="T454" s="77"/>
      <c r="U454" s="77"/>
      <c r="V454" s="77"/>
      <c r="W454" s="77"/>
    </row>
    <row r="455" spans="1:23" ht="13.2" x14ac:dyDescent="0.25">
      <c r="A455" s="165">
        <v>196</v>
      </c>
      <c r="B455" s="166" t="s">
        <v>735</v>
      </c>
      <c r="C455" s="167"/>
      <c r="D455" s="167" t="s">
        <v>307</v>
      </c>
      <c r="E455" s="165" t="s">
        <v>32</v>
      </c>
      <c r="F455" s="165"/>
      <c r="G455" s="165"/>
      <c r="H455" s="170"/>
      <c r="I455" s="170"/>
      <c r="J455" s="170"/>
      <c r="K455" s="170"/>
      <c r="L455" s="170"/>
      <c r="M455" s="170"/>
      <c r="N455" s="170"/>
      <c r="O455" s="77"/>
      <c r="P455" s="77"/>
      <c r="Q455" s="77"/>
      <c r="R455" s="77"/>
      <c r="S455" s="77"/>
      <c r="T455" s="77"/>
      <c r="U455" s="77"/>
      <c r="V455" s="77"/>
      <c r="W455" s="77"/>
    </row>
    <row r="456" spans="1:23" ht="13.2" x14ac:dyDescent="0.25">
      <c r="A456" s="165">
        <v>197</v>
      </c>
      <c r="B456" s="166" t="s">
        <v>736</v>
      </c>
      <c r="C456" s="167"/>
      <c r="D456" s="167" t="s">
        <v>307</v>
      </c>
      <c r="E456" s="165" t="s">
        <v>32</v>
      </c>
      <c r="F456" s="170"/>
      <c r="G456" s="165"/>
      <c r="H456" s="170"/>
      <c r="I456" s="170"/>
      <c r="J456" s="170"/>
      <c r="K456" s="170"/>
      <c r="L456" s="170"/>
      <c r="M456" s="170"/>
      <c r="N456" s="170"/>
      <c r="O456" s="77"/>
      <c r="P456" s="77"/>
      <c r="Q456" s="77"/>
      <c r="R456" s="77"/>
      <c r="S456" s="77"/>
      <c r="T456" s="77"/>
      <c r="U456" s="77"/>
      <c r="V456" s="77"/>
      <c r="W456" s="77"/>
    </row>
    <row r="457" spans="1:23" ht="13.2" x14ac:dyDescent="0.25">
      <c r="A457" s="165">
        <v>198</v>
      </c>
      <c r="B457" s="166" t="s">
        <v>737</v>
      </c>
      <c r="C457" s="167"/>
      <c r="D457" s="167" t="s">
        <v>307</v>
      </c>
      <c r="E457" s="165" t="s">
        <v>32</v>
      </c>
      <c r="F457" s="170"/>
      <c r="G457" s="165"/>
      <c r="H457" s="170"/>
      <c r="I457" s="170"/>
      <c r="J457" s="170"/>
      <c r="K457" s="170"/>
      <c r="L457" s="170"/>
      <c r="M457" s="170"/>
      <c r="N457" s="170"/>
      <c r="O457" s="77"/>
      <c r="P457" s="77"/>
      <c r="Q457" s="77"/>
      <c r="R457" s="77"/>
      <c r="S457" s="77"/>
      <c r="T457" s="77"/>
      <c r="U457" s="77"/>
      <c r="V457" s="77"/>
      <c r="W457" s="77"/>
    </row>
    <row r="458" spans="1:23" ht="13.2" x14ac:dyDescent="0.25">
      <c r="A458" s="165">
        <v>199</v>
      </c>
      <c r="B458" s="166" t="s">
        <v>738</v>
      </c>
      <c r="C458" s="167"/>
      <c r="D458" s="167" t="s">
        <v>307</v>
      </c>
      <c r="E458" s="165" t="s">
        <v>32</v>
      </c>
      <c r="F458" s="170"/>
      <c r="G458" s="165"/>
      <c r="H458" s="170"/>
      <c r="I458" s="170"/>
      <c r="J458" s="170"/>
      <c r="K458" s="170"/>
      <c r="L458" s="170"/>
      <c r="M458" s="170"/>
      <c r="N458" s="170"/>
      <c r="O458" s="77"/>
      <c r="P458" s="77"/>
      <c r="Q458" s="77"/>
      <c r="R458" s="77"/>
      <c r="S458" s="77"/>
      <c r="T458" s="77"/>
      <c r="U458" s="77"/>
      <c r="V458" s="77"/>
      <c r="W458" s="77"/>
    </row>
    <row r="459" spans="1:23" ht="13.2" x14ac:dyDescent="0.25">
      <c r="A459" s="165">
        <v>200</v>
      </c>
      <c r="B459" s="166" t="s">
        <v>739</v>
      </c>
      <c r="C459" s="167"/>
      <c r="D459" s="167" t="s">
        <v>307</v>
      </c>
      <c r="E459" s="165" t="s">
        <v>32</v>
      </c>
      <c r="F459" s="165"/>
      <c r="G459" s="165"/>
      <c r="H459" s="165"/>
      <c r="I459" s="170"/>
      <c r="J459" s="165"/>
      <c r="K459" s="165"/>
      <c r="L459" s="165"/>
      <c r="M459" s="165"/>
      <c r="N459" s="165"/>
      <c r="O459" s="77"/>
      <c r="P459" s="77"/>
      <c r="Q459" s="77"/>
      <c r="R459" s="77"/>
      <c r="S459" s="77"/>
      <c r="T459" s="77"/>
      <c r="U459" s="77"/>
      <c r="V459" s="77"/>
      <c r="W459" s="77"/>
    </row>
    <row r="460" spans="1:23" ht="13.2" x14ac:dyDescent="0.25">
      <c r="A460" s="165">
        <v>201</v>
      </c>
      <c r="B460" s="166" t="s">
        <v>740</v>
      </c>
      <c r="C460" s="167"/>
      <c r="D460" s="167" t="s">
        <v>307</v>
      </c>
      <c r="E460" s="165" t="s">
        <v>32</v>
      </c>
      <c r="F460" s="165"/>
      <c r="G460" s="165"/>
      <c r="H460" s="165"/>
      <c r="I460" s="170"/>
      <c r="J460" s="165"/>
      <c r="K460" s="165"/>
      <c r="L460" s="165"/>
      <c r="M460" s="165"/>
      <c r="N460" s="165"/>
      <c r="O460" s="77"/>
      <c r="P460" s="77"/>
      <c r="Q460" s="77"/>
      <c r="R460" s="77"/>
      <c r="S460" s="77"/>
      <c r="T460" s="77"/>
      <c r="U460" s="77"/>
      <c r="V460" s="77"/>
      <c r="W460" s="77"/>
    </row>
    <row r="461" spans="1:23" ht="13.2" x14ac:dyDescent="0.25">
      <c r="A461" s="165">
        <v>202</v>
      </c>
      <c r="B461" s="166" t="s">
        <v>550</v>
      </c>
      <c r="C461" s="167"/>
      <c r="D461" s="167" t="s">
        <v>307</v>
      </c>
      <c r="E461" s="165" t="s">
        <v>32</v>
      </c>
      <c r="F461" s="165"/>
      <c r="G461" s="165"/>
      <c r="H461" s="170"/>
      <c r="I461" s="170"/>
      <c r="J461" s="170"/>
      <c r="K461" s="170"/>
      <c r="L461" s="170"/>
      <c r="M461" s="170"/>
      <c r="N461" s="165"/>
      <c r="O461" s="77"/>
      <c r="P461" s="77"/>
      <c r="Q461" s="77"/>
      <c r="R461" s="77"/>
      <c r="S461" s="77"/>
      <c r="T461" s="77"/>
      <c r="U461" s="77"/>
      <c r="V461" s="77"/>
      <c r="W461" s="77"/>
    </row>
    <row r="462" spans="1:23" ht="13.2" x14ac:dyDescent="0.25">
      <c r="A462" s="165">
        <v>203</v>
      </c>
      <c r="B462" s="166" t="s">
        <v>741</v>
      </c>
      <c r="C462" s="167"/>
      <c r="D462" s="167" t="s">
        <v>307</v>
      </c>
      <c r="E462" s="165" t="s">
        <v>32</v>
      </c>
      <c r="F462" s="165"/>
      <c r="G462" s="165"/>
      <c r="H462" s="170"/>
      <c r="I462" s="170"/>
      <c r="J462" s="170"/>
      <c r="K462" s="170"/>
      <c r="L462" s="170"/>
      <c r="M462" s="170"/>
      <c r="N462" s="165"/>
      <c r="O462" s="77"/>
      <c r="P462" s="77"/>
      <c r="Q462" s="77"/>
      <c r="R462" s="77"/>
      <c r="S462" s="77"/>
      <c r="T462" s="77"/>
      <c r="U462" s="77"/>
      <c r="V462" s="77"/>
      <c r="W462" s="77"/>
    </row>
    <row r="463" spans="1:23" ht="13.2" x14ac:dyDescent="0.25">
      <c r="A463" s="165">
        <v>204</v>
      </c>
      <c r="B463" s="166" t="s">
        <v>742</v>
      </c>
      <c r="C463" s="167"/>
      <c r="D463" s="167" t="s">
        <v>307</v>
      </c>
      <c r="E463" s="165" t="s">
        <v>32</v>
      </c>
      <c r="F463" s="165"/>
      <c r="G463" s="165"/>
      <c r="H463" s="170"/>
      <c r="I463" s="170"/>
      <c r="J463" s="170"/>
      <c r="K463" s="170"/>
      <c r="L463" s="170"/>
      <c r="M463" s="165"/>
      <c r="N463" s="165"/>
      <c r="O463" s="77"/>
      <c r="P463" s="77"/>
      <c r="Q463" s="77"/>
      <c r="R463" s="77"/>
      <c r="S463" s="77"/>
      <c r="T463" s="77"/>
      <c r="U463" s="77"/>
      <c r="V463" s="77"/>
      <c r="W463" s="77"/>
    </row>
    <row r="464" spans="1:23" ht="13.2" x14ac:dyDescent="0.25">
      <c r="A464" s="165">
        <v>205</v>
      </c>
      <c r="B464" s="166" t="s">
        <v>743</v>
      </c>
      <c r="C464" s="167"/>
      <c r="D464" s="167" t="s">
        <v>307</v>
      </c>
      <c r="E464" s="165" t="s">
        <v>32</v>
      </c>
      <c r="F464" s="165"/>
      <c r="G464" s="165"/>
      <c r="H464" s="170"/>
      <c r="I464" s="170"/>
      <c r="J464" s="170"/>
      <c r="K464" s="170"/>
      <c r="L464" s="170"/>
      <c r="M464" s="165"/>
      <c r="N464" s="165"/>
      <c r="O464" s="77"/>
      <c r="P464" s="77"/>
      <c r="Q464" s="77"/>
      <c r="R464" s="77"/>
      <c r="S464" s="77"/>
      <c r="T464" s="77"/>
      <c r="U464" s="77"/>
      <c r="V464" s="77"/>
      <c r="W464" s="77"/>
    </row>
    <row r="465" spans="1:23" ht="13.2" x14ac:dyDescent="0.25">
      <c r="A465" s="165">
        <v>206</v>
      </c>
      <c r="B465" s="166" t="s">
        <v>744</v>
      </c>
      <c r="C465" s="167"/>
      <c r="D465" s="167" t="s">
        <v>307</v>
      </c>
      <c r="E465" s="165" t="s">
        <v>32</v>
      </c>
      <c r="F465" s="165"/>
      <c r="G465" s="165"/>
      <c r="H465" s="165"/>
      <c r="I465" s="165"/>
      <c r="J465" s="165"/>
      <c r="K465" s="165"/>
      <c r="L465" s="165"/>
      <c r="M465" s="165"/>
      <c r="N465" s="165"/>
      <c r="O465" s="77"/>
      <c r="P465" s="77"/>
      <c r="Q465" s="77"/>
      <c r="R465" s="77"/>
      <c r="S465" s="77"/>
      <c r="T465" s="77"/>
      <c r="U465" s="77"/>
      <c r="V465" s="77"/>
      <c r="W465" s="77"/>
    </row>
    <row r="466" spans="1:23" ht="13.2" x14ac:dyDescent="0.25">
      <c r="A466" s="165">
        <v>207</v>
      </c>
      <c r="B466" s="166" t="s">
        <v>745</v>
      </c>
      <c r="C466" s="167"/>
      <c r="D466" s="167" t="s">
        <v>307</v>
      </c>
      <c r="E466" s="165" t="s">
        <v>32</v>
      </c>
      <c r="F466" s="165"/>
      <c r="G466" s="165"/>
      <c r="H466" s="170"/>
      <c r="I466" s="170"/>
      <c r="J466" s="170"/>
      <c r="K466" s="170"/>
      <c r="L466" s="170"/>
      <c r="M466" s="170"/>
      <c r="N466" s="165"/>
      <c r="O466" s="77"/>
      <c r="P466" s="77"/>
      <c r="Q466" s="77"/>
      <c r="R466" s="77"/>
      <c r="S466" s="77"/>
      <c r="T466" s="77"/>
      <c r="U466" s="77"/>
      <c r="V466" s="77"/>
      <c r="W466" s="77"/>
    </row>
    <row r="467" spans="1:23" ht="13.2" x14ac:dyDescent="0.25">
      <c r="A467" s="165">
        <v>208</v>
      </c>
      <c r="B467" s="166" t="s">
        <v>746</v>
      </c>
      <c r="C467" s="167"/>
      <c r="D467" s="167" t="s">
        <v>307</v>
      </c>
      <c r="E467" s="165" t="s">
        <v>32</v>
      </c>
      <c r="F467" s="165"/>
      <c r="G467" s="165"/>
      <c r="H467" s="165"/>
      <c r="I467" s="165"/>
      <c r="J467" s="165"/>
      <c r="K467" s="165"/>
      <c r="L467" s="165"/>
      <c r="M467" s="165"/>
      <c r="N467" s="165"/>
      <c r="O467" s="77"/>
      <c r="P467" s="77"/>
      <c r="Q467" s="77"/>
      <c r="R467" s="77"/>
      <c r="S467" s="77"/>
      <c r="T467" s="77"/>
      <c r="U467" s="77"/>
      <c r="V467" s="77"/>
      <c r="W467" s="77"/>
    </row>
    <row r="468" spans="1:23" ht="13.2" x14ac:dyDescent="0.25">
      <c r="A468" s="165">
        <v>209</v>
      </c>
      <c r="B468" s="166" t="s">
        <v>747</v>
      </c>
      <c r="C468" s="167"/>
      <c r="D468" s="167" t="s">
        <v>307</v>
      </c>
      <c r="E468" s="165" t="s">
        <v>32</v>
      </c>
      <c r="F468" s="165"/>
      <c r="G468" s="165"/>
      <c r="H468" s="165"/>
      <c r="I468" s="165"/>
      <c r="J468" s="165"/>
      <c r="K468" s="165"/>
      <c r="L468" s="165"/>
      <c r="M468" s="165"/>
      <c r="N468" s="165"/>
      <c r="O468" s="77"/>
      <c r="P468" s="77"/>
      <c r="Q468" s="77"/>
      <c r="R468" s="77"/>
      <c r="S468" s="77"/>
      <c r="T468" s="77"/>
      <c r="U468" s="77"/>
      <c r="V468" s="77"/>
      <c r="W468" s="77"/>
    </row>
    <row r="469" spans="1:23" ht="13.2" x14ac:dyDescent="0.25">
      <c r="A469" s="165">
        <v>210</v>
      </c>
      <c r="B469" s="166" t="s">
        <v>748</v>
      </c>
      <c r="C469" s="167"/>
      <c r="D469" s="167" t="s">
        <v>307</v>
      </c>
      <c r="E469" s="165" t="s">
        <v>32</v>
      </c>
      <c r="F469" s="165"/>
      <c r="G469" s="165"/>
      <c r="H469" s="170"/>
      <c r="I469" s="170"/>
      <c r="J469" s="170"/>
      <c r="K469" s="170"/>
      <c r="L469" s="170"/>
      <c r="M469" s="170"/>
      <c r="N469" s="165"/>
      <c r="O469" s="77"/>
      <c r="P469" s="77"/>
      <c r="Q469" s="77"/>
      <c r="R469" s="77"/>
      <c r="S469" s="77"/>
      <c r="T469" s="77"/>
      <c r="U469" s="77"/>
      <c r="V469" s="77"/>
      <c r="W469" s="77"/>
    </row>
    <row r="470" spans="1:23" ht="13.2" x14ac:dyDescent="0.25">
      <c r="A470" s="165">
        <v>211</v>
      </c>
      <c r="B470" s="166" t="s">
        <v>749</v>
      </c>
      <c r="C470" s="167"/>
      <c r="D470" s="167" t="s">
        <v>307</v>
      </c>
      <c r="E470" s="165" t="s">
        <v>32</v>
      </c>
      <c r="F470" s="168"/>
      <c r="G470" s="168"/>
      <c r="H470" s="178"/>
      <c r="I470" s="168"/>
      <c r="J470" s="168"/>
      <c r="K470" s="168"/>
      <c r="L470" s="178"/>
      <c r="M470" s="168"/>
      <c r="N470" s="168"/>
      <c r="O470" s="77"/>
      <c r="P470" s="77"/>
      <c r="Q470" s="77"/>
      <c r="R470" s="77"/>
      <c r="S470" s="77"/>
      <c r="T470" s="77"/>
      <c r="U470" s="77"/>
      <c r="V470" s="77"/>
      <c r="W470" s="77"/>
    </row>
    <row r="471" spans="1:23" ht="13.2" x14ac:dyDescent="0.25">
      <c r="A471" s="165">
        <v>212</v>
      </c>
      <c r="B471" s="166" t="s">
        <v>750</v>
      </c>
      <c r="C471" s="167"/>
      <c r="D471" s="167" t="s">
        <v>307</v>
      </c>
      <c r="E471" s="165" t="s">
        <v>32</v>
      </c>
      <c r="F471" s="168"/>
      <c r="G471" s="168"/>
      <c r="H471" s="178"/>
      <c r="I471" s="178"/>
      <c r="J471" s="178"/>
      <c r="K471" s="178"/>
      <c r="L471" s="178"/>
      <c r="M471" s="178"/>
      <c r="N471" s="168"/>
      <c r="O471" s="77"/>
      <c r="P471" s="77"/>
      <c r="Q471" s="77"/>
      <c r="R471" s="77"/>
      <c r="S471" s="77"/>
      <c r="T471" s="77"/>
      <c r="U471" s="77"/>
      <c r="V471" s="77"/>
      <c r="W471" s="77"/>
    </row>
    <row r="472" spans="1:23" ht="13.2" x14ac:dyDescent="0.25">
      <c r="A472" s="165">
        <v>213</v>
      </c>
      <c r="B472" s="166" t="s">
        <v>751</v>
      </c>
      <c r="C472" s="167"/>
      <c r="D472" s="167" t="s">
        <v>307</v>
      </c>
      <c r="E472" s="165" t="s">
        <v>32</v>
      </c>
      <c r="F472" s="168"/>
      <c r="G472" s="168"/>
      <c r="H472" s="178"/>
      <c r="I472" s="178"/>
      <c r="J472" s="178"/>
      <c r="K472" s="178"/>
      <c r="L472" s="178"/>
      <c r="M472" s="178"/>
      <c r="N472" s="168"/>
      <c r="O472" s="77"/>
      <c r="P472" s="77"/>
      <c r="Q472" s="77"/>
      <c r="R472" s="77"/>
      <c r="S472" s="77"/>
      <c r="T472" s="77"/>
      <c r="U472" s="77"/>
      <c r="V472" s="77"/>
      <c r="W472" s="77"/>
    </row>
    <row r="473" spans="1:23" ht="13.2" x14ac:dyDescent="0.25">
      <c r="A473" s="165">
        <v>214</v>
      </c>
      <c r="B473" s="166" t="s">
        <v>752</v>
      </c>
      <c r="C473" s="166"/>
      <c r="D473" s="166" t="s">
        <v>307</v>
      </c>
      <c r="E473" s="165" t="s">
        <v>32</v>
      </c>
      <c r="F473" s="168"/>
      <c r="G473" s="168"/>
      <c r="H473" s="178"/>
      <c r="I473" s="168"/>
      <c r="J473" s="168"/>
      <c r="K473" s="168"/>
      <c r="L473" s="178"/>
      <c r="M473" s="168"/>
      <c r="N473" s="168"/>
      <c r="O473" s="77"/>
      <c r="P473" s="77"/>
      <c r="Q473" s="77"/>
      <c r="R473" s="77"/>
      <c r="S473" s="77"/>
      <c r="T473" s="77"/>
      <c r="U473" s="77"/>
      <c r="V473" s="77"/>
      <c r="W473" s="77"/>
    </row>
    <row r="474" spans="1:23" ht="13.2" x14ac:dyDescent="0.25">
      <c r="A474" s="165">
        <v>215</v>
      </c>
      <c r="B474" s="166" t="s">
        <v>753</v>
      </c>
      <c r="C474" s="166"/>
      <c r="D474" s="166" t="s">
        <v>307</v>
      </c>
      <c r="E474" s="165" t="s">
        <v>32</v>
      </c>
      <c r="F474" s="168"/>
      <c r="G474" s="168"/>
      <c r="H474" s="178"/>
      <c r="I474" s="168"/>
      <c r="J474" s="168"/>
      <c r="K474" s="168"/>
      <c r="L474" s="178"/>
      <c r="M474" s="168"/>
      <c r="N474" s="168"/>
      <c r="O474" s="77"/>
      <c r="P474" s="77"/>
      <c r="Q474" s="77"/>
      <c r="R474" s="77"/>
      <c r="S474" s="77"/>
      <c r="T474" s="77"/>
      <c r="U474" s="77"/>
      <c r="V474" s="77"/>
      <c r="W474" s="77"/>
    </row>
    <row r="475" spans="1:23" ht="13.2" x14ac:dyDescent="0.25">
      <c r="A475" s="165">
        <v>216</v>
      </c>
      <c r="B475" s="166" t="s">
        <v>754</v>
      </c>
      <c r="C475" s="166"/>
      <c r="D475" s="166" t="s">
        <v>307</v>
      </c>
      <c r="E475" s="165" t="s">
        <v>32</v>
      </c>
      <c r="F475" s="168"/>
      <c r="G475" s="168"/>
      <c r="H475" s="168"/>
      <c r="I475" s="178"/>
      <c r="J475" s="168"/>
      <c r="K475" s="168"/>
      <c r="L475" s="168"/>
      <c r="M475" s="168"/>
      <c r="N475" s="168"/>
      <c r="O475" s="77"/>
      <c r="P475" s="77"/>
      <c r="Q475" s="77"/>
      <c r="R475" s="77"/>
      <c r="S475" s="77"/>
      <c r="T475" s="77"/>
      <c r="U475" s="77"/>
      <c r="V475" s="77"/>
      <c r="W475" s="77"/>
    </row>
    <row r="476" spans="1:23" ht="13.2" x14ac:dyDescent="0.25">
      <c r="A476" s="165">
        <v>217</v>
      </c>
      <c r="B476" s="166" t="s">
        <v>755</v>
      </c>
      <c r="C476" s="166"/>
      <c r="D476" s="166" t="s">
        <v>307</v>
      </c>
      <c r="E476" s="165" t="s">
        <v>32</v>
      </c>
      <c r="F476" s="168"/>
      <c r="G476" s="168"/>
      <c r="H476" s="168"/>
      <c r="I476" s="178"/>
      <c r="J476" s="168"/>
      <c r="K476" s="168"/>
      <c r="L476" s="168"/>
      <c r="M476" s="168"/>
      <c r="N476" s="168"/>
      <c r="O476" s="77"/>
      <c r="P476" s="77"/>
      <c r="Q476" s="77"/>
      <c r="R476" s="77"/>
      <c r="S476" s="77"/>
      <c r="T476" s="77"/>
      <c r="U476" s="77"/>
      <c r="V476" s="77"/>
      <c r="W476" s="77"/>
    </row>
    <row r="477" spans="1:23" ht="13.2" x14ac:dyDescent="0.25">
      <c r="A477" s="165">
        <v>218</v>
      </c>
      <c r="B477" s="166" t="s">
        <v>756</v>
      </c>
      <c r="C477" s="166"/>
      <c r="D477" s="166" t="s">
        <v>307</v>
      </c>
      <c r="E477" s="165" t="s">
        <v>32</v>
      </c>
      <c r="F477" s="168"/>
      <c r="G477" s="168"/>
      <c r="H477" s="178"/>
      <c r="I477" s="168"/>
      <c r="J477" s="168"/>
      <c r="K477" s="168"/>
      <c r="L477" s="178"/>
      <c r="M477" s="168"/>
      <c r="N477" s="168"/>
      <c r="O477" s="77"/>
      <c r="P477" s="77"/>
      <c r="Q477" s="77"/>
      <c r="R477" s="77"/>
      <c r="S477" s="77"/>
      <c r="T477" s="77"/>
      <c r="U477" s="77"/>
      <c r="V477" s="77"/>
      <c r="W477" s="77"/>
    </row>
    <row r="478" spans="1:23" ht="13.2" x14ac:dyDescent="0.25">
      <c r="A478" s="165">
        <v>219</v>
      </c>
      <c r="B478" s="166" t="s">
        <v>757</v>
      </c>
      <c r="C478" s="166"/>
      <c r="D478" s="166" t="s">
        <v>134</v>
      </c>
      <c r="E478" s="165" t="s">
        <v>32</v>
      </c>
      <c r="F478" s="168"/>
      <c r="G478" s="168"/>
      <c r="H478" s="178"/>
      <c r="I478" s="168"/>
      <c r="J478" s="168"/>
      <c r="K478" s="168"/>
      <c r="L478" s="178"/>
      <c r="M478" s="168"/>
      <c r="N478" s="168"/>
      <c r="O478" s="77"/>
      <c r="P478" s="77"/>
      <c r="Q478" s="77"/>
      <c r="R478" s="77"/>
      <c r="S478" s="77"/>
      <c r="T478" s="77"/>
      <c r="U478" s="77"/>
      <c r="V478" s="77"/>
      <c r="W478" s="77"/>
    </row>
    <row r="479" spans="1:23" ht="13.2" x14ac:dyDescent="0.25">
      <c r="A479" s="165">
        <v>220</v>
      </c>
      <c r="B479" s="166" t="s">
        <v>758</v>
      </c>
      <c r="C479" s="166"/>
      <c r="D479" s="166" t="s">
        <v>134</v>
      </c>
      <c r="E479" s="165" t="s">
        <v>32</v>
      </c>
      <c r="F479" s="168"/>
      <c r="G479" s="168"/>
      <c r="H479" s="178"/>
      <c r="I479" s="168"/>
      <c r="J479" s="168"/>
      <c r="K479" s="168"/>
      <c r="L479" s="178"/>
      <c r="M479" s="168"/>
      <c r="N479" s="168"/>
      <c r="O479" s="77"/>
      <c r="P479" s="77"/>
      <c r="Q479" s="77"/>
      <c r="R479" s="77"/>
      <c r="S479" s="77"/>
      <c r="T479" s="77"/>
      <c r="U479" s="77"/>
      <c r="V479" s="77"/>
      <c r="W479" s="77"/>
    </row>
    <row r="480" spans="1:23" ht="13.2" x14ac:dyDescent="0.25">
      <c r="A480" s="165">
        <v>221</v>
      </c>
      <c r="B480" s="166" t="s">
        <v>759</v>
      </c>
      <c r="C480" s="166"/>
      <c r="D480" s="166" t="s">
        <v>134</v>
      </c>
      <c r="E480" s="165" t="s">
        <v>32</v>
      </c>
      <c r="F480" s="168"/>
      <c r="G480" s="168"/>
      <c r="H480" s="178"/>
      <c r="I480" s="168"/>
      <c r="J480" s="168"/>
      <c r="K480" s="168"/>
      <c r="L480" s="178"/>
      <c r="M480" s="168"/>
      <c r="N480" s="168"/>
      <c r="O480" s="77"/>
      <c r="P480" s="77"/>
      <c r="Q480" s="77"/>
      <c r="R480" s="77"/>
      <c r="S480" s="77"/>
      <c r="T480" s="77"/>
      <c r="U480" s="77"/>
      <c r="V480" s="77"/>
      <c r="W480" s="77"/>
    </row>
    <row r="481" spans="1:23" ht="13.2" x14ac:dyDescent="0.25">
      <c r="A481" s="165">
        <v>222</v>
      </c>
      <c r="B481" s="166" t="s">
        <v>760</v>
      </c>
      <c r="C481" s="166"/>
      <c r="D481" s="166" t="s">
        <v>134</v>
      </c>
      <c r="E481" s="165" t="s">
        <v>32</v>
      </c>
      <c r="F481" s="168"/>
      <c r="G481" s="168"/>
      <c r="H481" s="178"/>
      <c r="I481" s="168"/>
      <c r="J481" s="168"/>
      <c r="K481" s="168"/>
      <c r="L481" s="178"/>
      <c r="M481" s="168"/>
      <c r="N481" s="168"/>
      <c r="O481" s="77"/>
      <c r="P481" s="77"/>
      <c r="Q481" s="77"/>
      <c r="R481" s="77"/>
      <c r="S481" s="77"/>
      <c r="T481" s="77"/>
      <c r="U481" s="77"/>
      <c r="V481" s="77"/>
      <c r="W481" s="77"/>
    </row>
    <row r="482" spans="1:23" ht="13.2" x14ac:dyDescent="0.25">
      <c r="A482" s="168">
        <v>223</v>
      </c>
      <c r="B482" s="166" t="s">
        <v>761</v>
      </c>
      <c r="C482" s="166"/>
      <c r="D482" s="166" t="s">
        <v>134</v>
      </c>
      <c r="E482" s="165" t="s">
        <v>32</v>
      </c>
      <c r="F482" s="184"/>
      <c r="G482" s="184"/>
      <c r="H482" s="184"/>
      <c r="I482" s="185"/>
      <c r="J482" s="185"/>
      <c r="K482" s="185"/>
      <c r="L482" s="185"/>
      <c r="M482" s="185"/>
      <c r="N482" s="185"/>
      <c r="O482" s="77"/>
      <c r="P482" s="77"/>
      <c r="Q482" s="77"/>
      <c r="R482" s="77"/>
      <c r="S482" s="77"/>
      <c r="T482" s="77"/>
      <c r="U482" s="77"/>
      <c r="V482" s="77"/>
      <c r="W482" s="77"/>
    </row>
    <row r="483" spans="1:23" ht="13.2" x14ac:dyDescent="0.25">
      <c r="A483" s="168">
        <v>224</v>
      </c>
      <c r="B483" s="166" t="s">
        <v>762</v>
      </c>
      <c r="C483" s="166"/>
      <c r="D483" s="166" t="s">
        <v>134</v>
      </c>
      <c r="E483" s="165" t="s">
        <v>32</v>
      </c>
      <c r="F483" s="184"/>
      <c r="G483" s="184"/>
      <c r="H483" s="184"/>
      <c r="I483" s="185"/>
      <c r="J483" s="185"/>
      <c r="K483" s="185"/>
      <c r="L483" s="185"/>
      <c r="M483" s="185"/>
      <c r="N483" s="185"/>
      <c r="O483" s="77"/>
      <c r="P483" s="77"/>
      <c r="Q483" s="77"/>
      <c r="R483" s="77"/>
      <c r="S483" s="77"/>
      <c r="T483" s="77"/>
      <c r="U483" s="77"/>
      <c r="V483" s="77"/>
      <c r="W483" s="77"/>
    </row>
    <row r="484" spans="1:23" ht="13.2" x14ac:dyDescent="0.25">
      <c r="A484" s="168">
        <v>225</v>
      </c>
      <c r="B484" s="166" t="s">
        <v>763</v>
      </c>
      <c r="C484" s="166"/>
      <c r="D484" s="166" t="s">
        <v>134</v>
      </c>
      <c r="E484" s="165" t="s">
        <v>32</v>
      </c>
      <c r="F484" s="184"/>
      <c r="G484" s="184"/>
      <c r="H484" s="184"/>
      <c r="I484" s="184"/>
      <c r="J484" s="184"/>
      <c r="K484" s="184"/>
      <c r="L484" s="184"/>
      <c r="M484" s="184"/>
      <c r="N484" s="184"/>
      <c r="O484" s="77"/>
      <c r="P484" s="77"/>
      <c r="Q484" s="77"/>
      <c r="R484" s="77"/>
      <c r="S484" s="77"/>
      <c r="T484" s="77"/>
      <c r="U484" s="77"/>
      <c r="V484" s="77"/>
      <c r="W484" s="77"/>
    </row>
    <row r="485" spans="1:23" ht="13.2" x14ac:dyDescent="0.25">
      <c r="A485" s="168">
        <v>226</v>
      </c>
      <c r="B485" s="166" t="s">
        <v>764</v>
      </c>
      <c r="C485" s="166"/>
      <c r="D485" s="166" t="s">
        <v>134</v>
      </c>
      <c r="E485" s="165" t="s">
        <v>32</v>
      </c>
      <c r="F485" s="185"/>
      <c r="G485" s="184"/>
      <c r="H485" s="184"/>
      <c r="I485" s="184"/>
      <c r="J485" s="184"/>
      <c r="K485" s="184"/>
      <c r="L485" s="184"/>
      <c r="M485" s="184"/>
      <c r="N485" s="184"/>
      <c r="O485" s="77"/>
      <c r="P485" s="77"/>
      <c r="Q485" s="77"/>
      <c r="R485" s="77"/>
      <c r="S485" s="77"/>
      <c r="T485" s="77"/>
      <c r="U485" s="77"/>
      <c r="V485" s="77"/>
      <c r="W485" s="77"/>
    </row>
    <row r="486" spans="1:23" ht="13.2" x14ac:dyDescent="0.25">
      <c r="A486" s="175"/>
      <c r="B486" s="175"/>
      <c r="C486" s="176"/>
      <c r="D486" s="176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77"/>
      <c r="P486" s="77"/>
      <c r="Q486" s="77"/>
      <c r="R486" s="77"/>
      <c r="S486" s="77"/>
      <c r="T486" s="77"/>
      <c r="U486" s="77"/>
      <c r="V486" s="77"/>
      <c r="W486" s="77"/>
    </row>
    <row r="487" spans="1:23" ht="13.2" x14ac:dyDescent="0.25">
      <c r="A487" s="169" t="s">
        <v>0</v>
      </c>
      <c r="B487" s="164" t="s">
        <v>2</v>
      </c>
      <c r="C487" s="164" t="s">
        <v>3</v>
      </c>
      <c r="D487" s="164" t="s">
        <v>4</v>
      </c>
      <c r="E487" s="163" t="s">
        <v>5</v>
      </c>
      <c r="F487" s="183" t="s">
        <v>54</v>
      </c>
      <c r="G487" s="183" t="s">
        <v>19</v>
      </c>
      <c r="H487" s="183" t="s">
        <v>20</v>
      </c>
      <c r="I487" s="183" t="s">
        <v>21</v>
      </c>
      <c r="J487" s="183" t="s">
        <v>22</v>
      </c>
      <c r="K487" s="183" t="s">
        <v>23</v>
      </c>
      <c r="L487" s="183" t="s">
        <v>24</v>
      </c>
      <c r="M487" s="183" t="s">
        <v>25</v>
      </c>
      <c r="N487" s="183" t="s">
        <v>26</v>
      </c>
      <c r="O487" s="77"/>
      <c r="P487" s="77"/>
      <c r="Q487" s="77"/>
      <c r="R487" s="77"/>
      <c r="S487" s="77"/>
      <c r="T487" s="77"/>
      <c r="U487" s="77"/>
      <c r="V487" s="77"/>
      <c r="W487" s="77"/>
    </row>
    <row r="488" spans="1:23" ht="13.2" x14ac:dyDescent="0.25">
      <c r="A488" s="168">
        <v>227</v>
      </c>
      <c r="B488" s="166" t="s">
        <v>827</v>
      </c>
      <c r="C488" s="166"/>
      <c r="D488" s="166" t="s">
        <v>134</v>
      </c>
      <c r="E488" s="168" t="s">
        <v>40</v>
      </c>
      <c r="F488" s="168"/>
      <c r="G488" s="184"/>
      <c r="H488" s="184"/>
      <c r="I488" s="184"/>
      <c r="J488" s="184"/>
      <c r="K488" s="184"/>
      <c r="L488" s="184"/>
      <c r="M488" s="184"/>
      <c r="N488" s="184"/>
      <c r="O488" s="77"/>
      <c r="P488" s="77"/>
      <c r="Q488" s="77"/>
      <c r="R488" s="77"/>
      <c r="S488" s="77"/>
      <c r="T488" s="77"/>
      <c r="U488" s="77"/>
      <c r="V488" s="77"/>
      <c r="W488" s="77"/>
    </row>
    <row r="489" spans="1:23" ht="13.2" x14ac:dyDescent="0.25">
      <c r="A489" s="165">
        <v>228</v>
      </c>
      <c r="B489" s="166" t="s">
        <v>828</v>
      </c>
      <c r="C489" s="166"/>
      <c r="D489" s="166" t="s">
        <v>543</v>
      </c>
      <c r="E489" s="168" t="s">
        <v>40</v>
      </c>
      <c r="F489" s="170"/>
      <c r="G489" s="168"/>
      <c r="H489" s="168"/>
      <c r="I489" s="168"/>
      <c r="J489" s="168"/>
      <c r="K489" s="168"/>
      <c r="L489" s="168"/>
      <c r="M489" s="168"/>
      <c r="N489" s="168"/>
      <c r="O489" s="77"/>
      <c r="P489" s="77"/>
      <c r="Q489" s="77"/>
      <c r="R489" s="77"/>
      <c r="S489" s="77"/>
      <c r="T489" s="77"/>
      <c r="U489" s="77"/>
      <c r="V489" s="77"/>
      <c r="W489" s="77"/>
    </row>
    <row r="490" spans="1:23" ht="13.2" x14ac:dyDescent="0.25">
      <c r="A490" s="165">
        <v>229</v>
      </c>
      <c r="B490" s="166" t="s">
        <v>829</v>
      </c>
      <c r="C490" s="166"/>
      <c r="D490" s="166" t="s">
        <v>543</v>
      </c>
      <c r="E490" s="168" t="s">
        <v>40</v>
      </c>
      <c r="F490" s="170"/>
      <c r="G490" s="168"/>
      <c r="H490" s="168"/>
      <c r="I490" s="168"/>
      <c r="J490" s="168"/>
      <c r="K490" s="168"/>
      <c r="L490" s="168"/>
      <c r="M490" s="168"/>
      <c r="N490" s="168"/>
      <c r="O490" s="77"/>
      <c r="P490" s="77"/>
      <c r="Q490" s="77"/>
      <c r="R490" s="77"/>
      <c r="S490" s="77"/>
      <c r="T490" s="77"/>
      <c r="U490" s="77"/>
      <c r="V490" s="77"/>
      <c r="W490" s="77"/>
    </row>
    <row r="491" spans="1:23" ht="13.2" x14ac:dyDescent="0.25">
      <c r="A491" s="168">
        <v>230</v>
      </c>
      <c r="B491" s="166" t="s">
        <v>830</v>
      </c>
      <c r="C491" s="166"/>
      <c r="D491" s="166" t="s">
        <v>543</v>
      </c>
      <c r="E491" s="168" t="s">
        <v>40</v>
      </c>
      <c r="F491" s="165"/>
      <c r="G491" s="168"/>
      <c r="H491" s="168"/>
      <c r="I491" s="168"/>
      <c r="J491" s="168"/>
      <c r="K491" s="168"/>
      <c r="L491" s="168"/>
      <c r="M491" s="168"/>
      <c r="N491" s="168"/>
      <c r="O491" s="77"/>
      <c r="P491" s="77"/>
      <c r="Q491" s="77"/>
      <c r="R491" s="77"/>
      <c r="S491" s="77"/>
      <c r="T491" s="77"/>
      <c r="U491" s="77"/>
      <c r="V491" s="77"/>
      <c r="W491" s="77"/>
    </row>
    <row r="492" spans="1:23" ht="13.2" x14ac:dyDescent="0.25">
      <c r="A492" s="168">
        <v>231</v>
      </c>
      <c r="B492" s="166" t="s">
        <v>831</v>
      </c>
      <c r="C492" s="166"/>
      <c r="D492" s="166" t="s">
        <v>543</v>
      </c>
      <c r="E492" s="168" t="s">
        <v>40</v>
      </c>
      <c r="F492" s="165"/>
      <c r="G492" s="168"/>
      <c r="H492" s="168"/>
      <c r="I492" s="168"/>
      <c r="J492" s="168"/>
      <c r="K492" s="168"/>
      <c r="L492" s="168"/>
      <c r="M492" s="168"/>
      <c r="N492" s="168"/>
      <c r="O492" s="77"/>
      <c r="P492" s="77"/>
      <c r="Q492" s="77"/>
      <c r="R492" s="77"/>
      <c r="S492" s="77"/>
      <c r="T492" s="77"/>
      <c r="U492" s="77"/>
      <c r="V492" s="77"/>
      <c r="W492" s="77"/>
    </row>
    <row r="493" spans="1:23" ht="13.2" x14ac:dyDescent="0.25">
      <c r="A493" s="168">
        <v>232</v>
      </c>
      <c r="B493" s="166" t="s">
        <v>832</v>
      </c>
      <c r="C493" s="166"/>
      <c r="D493" s="166" t="s">
        <v>543</v>
      </c>
      <c r="E493" s="168" t="s">
        <v>40</v>
      </c>
      <c r="F493" s="165"/>
      <c r="G493" s="168"/>
      <c r="H493" s="168"/>
      <c r="I493" s="168"/>
      <c r="J493" s="168"/>
      <c r="K493" s="168"/>
      <c r="L493" s="168"/>
      <c r="M493" s="168"/>
      <c r="N493" s="168"/>
      <c r="O493" s="77"/>
      <c r="P493" s="77"/>
      <c r="Q493" s="77"/>
      <c r="R493" s="77"/>
      <c r="S493" s="77"/>
      <c r="T493" s="77"/>
      <c r="U493" s="77"/>
      <c r="V493" s="77"/>
      <c r="W493" s="77"/>
    </row>
    <row r="494" spans="1:23" ht="13.2" x14ac:dyDescent="0.25">
      <c r="A494" s="168">
        <v>233</v>
      </c>
      <c r="B494" s="166" t="s">
        <v>833</v>
      </c>
      <c r="C494" s="166"/>
      <c r="D494" s="166" t="s">
        <v>543</v>
      </c>
      <c r="E494" s="168" t="s">
        <v>40</v>
      </c>
      <c r="F494" s="165"/>
      <c r="G494" s="168"/>
      <c r="H494" s="168"/>
      <c r="I494" s="168"/>
      <c r="J494" s="168"/>
      <c r="K494" s="168"/>
      <c r="L494" s="168"/>
      <c r="M494" s="168"/>
      <c r="N494" s="168"/>
      <c r="O494" s="77"/>
      <c r="P494" s="77"/>
      <c r="Q494" s="77"/>
      <c r="R494" s="77"/>
      <c r="S494" s="77"/>
      <c r="T494" s="77"/>
      <c r="U494" s="77"/>
      <c r="V494" s="77"/>
      <c r="W494" s="77"/>
    </row>
    <row r="495" spans="1:23" ht="13.2" x14ac:dyDescent="0.25">
      <c r="A495" s="165">
        <v>234</v>
      </c>
      <c r="B495" s="166" t="s">
        <v>544</v>
      </c>
      <c r="C495" s="166"/>
      <c r="D495" s="166" t="s">
        <v>544</v>
      </c>
      <c r="E495" s="168" t="s">
        <v>40</v>
      </c>
      <c r="F495" s="165"/>
      <c r="G495" s="165"/>
      <c r="H495" s="165"/>
      <c r="I495" s="165"/>
      <c r="J495" s="165"/>
      <c r="K495" s="165"/>
      <c r="L495" s="165"/>
      <c r="M495" s="165"/>
      <c r="N495" s="165"/>
      <c r="O495" s="77"/>
      <c r="P495" s="77"/>
      <c r="Q495" s="77"/>
      <c r="R495" s="77"/>
      <c r="S495" s="77"/>
      <c r="T495" s="77"/>
      <c r="U495" s="77"/>
      <c r="V495" s="77"/>
      <c r="W495" s="77"/>
    </row>
    <row r="496" spans="1:23" ht="13.2" x14ac:dyDescent="0.25">
      <c r="A496" s="165">
        <v>235</v>
      </c>
      <c r="B496" s="166" t="s">
        <v>835</v>
      </c>
      <c r="C496" s="166"/>
      <c r="D496" s="166" t="s">
        <v>278</v>
      </c>
      <c r="E496" s="168" t="s">
        <v>40</v>
      </c>
      <c r="F496" s="165"/>
      <c r="G496" s="165"/>
      <c r="H496" s="165"/>
      <c r="I496" s="165"/>
      <c r="J496" s="165"/>
      <c r="K496" s="165"/>
      <c r="L496" s="169"/>
      <c r="M496" s="165"/>
      <c r="N496" s="165"/>
      <c r="O496" s="77"/>
      <c r="P496" s="77"/>
      <c r="Q496" s="77"/>
      <c r="R496" s="77"/>
      <c r="S496" s="77"/>
      <c r="T496" s="77"/>
      <c r="U496" s="77"/>
      <c r="V496" s="77"/>
      <c r="W496" s="77"/>
    </row>
    <row r="497" spans="1:23" ht="13.2" x14ac:dyDescent="0.25">
      <c r="A497" s="168">
        <v>236</v>
      </c>
      <c r="B497" s="166" t="s">
        <v>837</v>
      </c>
      <c r="C497" s="166"/>
      <c r="D497" s="166" t="s">
        <v>545</v>
      </c>
      <c r="E497" s="168" t="s">
        <v>40</v>
      </c>
      <c r="F497" s="165"/>
      <c r="G497" s="184"/>
      <c r="H497" s="184"/>
      <c r="I497" s="184"/>
      <c r="J497" s="184"/>
      <c r="K497" s="184"/>
      <c r="L497" s="184"/>
      <c r="M497" s="184"/>
      <c r="N497" s="184"/>
      <c r="O497" s="77"/>
      <c r="P497" s="77"/>
      <c r="Q497" s="77"/>
      <c r="R497" s="77"/>
      <c r="S497" s="77"/>
      <c r="T497" s="77"/>
      <c r="U497" s="77"/>
      <c r="V497" s="77"/>
      <c r="W497" s="77"/>
    </row>
    <row r="498" spans="1:23" ht="13.2" x14ac:dyDescent="0.25">
      <c r="A498" s="168">
        <v>237</v>
      </c>
      <c r="B498" s="166" t="s">
        <v>839</v>
      </c>
      <c r="C498" s="166"/>
      <c r="D498" s="166" t="s">
        <v>546</v>
      </c>
      <c r="E498" s="168" t="s">
        <v>40</v>
      </c>
      <c r="F498" s="165"/>
      <c r="G498" s="168"/>
      <c r="H498" s="168"/>
      <c r="I498" s="168"/>
      <c r="J498" s="168"/>
      <c r="K498" s="168"/>
      <c r="L498" s="168"/>
      <c r="M498" s="168"/>
      <c r="N498" s="168"/>
      <c r="O498" s="77"/>
      <c r="P498" s="77"/>
      <c r="Q498" s="77"/>
      <c r="R498" s="77"/>
      <c r="S498" s="77"/>
      <c r="T498" s="77"/>
      <c r="U498" s="77"/>
      <c r="V498" s="77"/>
      <c r="W498" s="77"/>
    </row>
    <row r="499" spans="1:23" ht="13.2" x14ac:dyDescent="0.25">
      <c r="A499" s="168">
        <v>238</v>
      </c>
      <c r="B499" s="166" t="s">
        <v>843</v>
      </c>
      <c r="C499" s="166"/>
      <c r="D499" s="166" t="s">
        <v>546</v>
      </c>
      <c r="E499" s="168" t="s">
        <v>40</v>
      </c>
      <c r="F499" s="165"/>
      <c r="G499" s="168"/>
      <c r="H499" s="168"/>
      <c r="I499" s="168"/>
      <c r="J499" s="168"/>
      <c r="K499" s="168"/>
      <c r="L499" s="168"/>
      <c r="M499" s="168"/>
      <c r="N499" s="168"/>
      <c r="O499" s="77"/>
      <c r="P499" s="77"/>
      <c r="Q499" s="77"/>
      <c r="R499" s="77"/>
      <c r="S499" s="77"/>
      <c r="T499" s="77"/>
      <c r="U499" s="77"/>
      <c r="V499" s="77"/>
      <c r="W499" s="77"/>
    </row>
    <row r="500" spans="1:23" ht="13.2" x14ac:dyDescent="0.25">
      <c r="A500" s="168">
        <v>239</v>
      </c>
      <c r="B500" s="166" t="s">
        <v>846</v>
      </c>
      <c r="C500" s="166"/>
      <c r="D500" s="166" t="s">
        <v>547</v>
      </c>
      <c r="E500" s="168" t="s">
        <v>40</v>
      </c>
      <c r="F500" s="165"/>
      <c r="G500" s="168"/>
      <c r="H500" s="168"/>
      <c r="I500" s="168"/>
      <c r="J500" s="168"/>
      <c r="K500" s="168"/>
      <c r="L500" s="168"/>
      <c r="M500" s="168"/>
      <c r="N500" s="168"/>
      <c r="O500" s="77"/>
      <c r="P500" s="77"/>
      <c r="Q500" s="77"/>
      <c r="R500" s="77"/>
      <c r="S500" s="77"/>
      <c r="T500" s="77"/>
      <c r="U500" s="77"/>
      <c r="V500" s="77"/>
      <c r="W500" s="77"/>
    </row>
    <row r="501" spans="1:23" ht="13.2" x14ac:dyDescent="0.25">
      <c r="A501" s="168">
        <v>240</v>
      </c>
      <c r="B501" s="166" t="s">
        <v>850</v>
      </c>
      <c r="C501" s="166"/>
      <c r="D501" s="166" t="s">
        <v>548</v>
      </c>
      <c r="E501" s="168" t="s">
        <v>40</v>
      </c>
      <c r="F501" s="165"/>
      <c r="G501" s="168"/>
      <c r="H501" s="168"/>
      <c r="I501" s="168"/>
      <c r="J501" s="168"/>
      <c r="K501" s="168"/>
      <c r="L501" s="168"/>
      <c r="M501" s="168"/>
      <c r="N501" s="168"/>
      <c r="O501" s="77"/>
      <c r="P501" s="77"/>
      <c r="Q501" s="77"/>
      <c r="R501" s="77"/>
      <c r="S501" s="77"/>
      <c r="T501" s="77"/>
      <c r="U501" s="77"/>
      <c r="V501" s="77"/>
      <c r="W501" s="77"/>
    </row>
    <row r="502" spans="1:23" ht="13.2" x14ac:dyDescent="0.25">
      <c r="A502" s="168">
        <v>241</v>
      </c>
      <c r="B502" s="166" t="s">
        <v>852</v>
      </c>
      <c r="C502" s="166"/>
      <c r="D502" s="166" t="s">
        <v>549</v>
      </c>
      <c r="E502" s="168" t="s">
        <v>40</v>
      </c>
      <c r="F502" s="165"/>
      <c r="G502" s="168"/>
      <c r="H502" s="168"/>
      <c r="I502" s="168"/>
      <c r="J502" s="168"/>
      <c r="K502" s="168"/>
      <c r="L502" s="168"/>
      <c r="M502" s="168"/>
      <c r="N502" s="168"/>
      <c r="O502" s="77"/>
      <c r="P502" s="77"/>
      <c r="Q502" s="77"/>
      <c r="R502" s="77"/>
      <c r="S502" s="77"/>
      <c r="T502" s="77"/>
      <c r="U502" s="77"/>
      <c r="V502" s="77"/>
      <c r="W502" s="77"/>
    </row>
    <row r="503" spans="1:23" ht="13.2" x14ac:dyDescent="0.25">
      <c r="A503" s="165">
        <v>242</v>
      </c>
      <c r="B503" s="166" t="s">
        <v>854</v>
      </c>
      <c r="C503" s="167"/>
      <c r="D503" s="167" t="s">
        <v>550</v>
      </c>
      <c r="E503" s="168" t="s">
        <v>40</v>
      </c>
      <c r="F503" s="170"/>
      <c r="G503" s="165"/>
      <c r="H503" s="170"/>
      <c r="I503" s="170"/>
      <c r="J503" s="170"/>
      <c r="K503" s="170"/>
      <c r="L503" s="170"/>
      <c r="M503" s="170"/>
      <c r="N503" s="165"/>
      <c r="O503" s="77"/>
      <c r="P503" s="77"/>
      <c r="Q503" s="77"/>
      <c r="R503" s="77"/>
      <c r="S503" s="77"/>
      <c r="T503" s="77"/>
      <c r="U503" s="77"/>
      <c r="V503" s="77"/>
      <c r="W503" s="77"/>
    </row>
    <row r="504" spans="1:23" ht="13.2" x14ac:dyDescent="0.25">
      <c r="A504" s="165">
        <v>243</v>
      </c>
      <c r="B504" s="166" t="s">
        <v>859</v>
      </c>
      <c r="C504" s="166"/>
      <c r="D504" s="166" t="s">
        <v>551</v>
      </c>
      <c r="E504" s="168" t="s">
        <v>40</v>
      </c>
      <c r="F504" s="165"/>
      <c r="G504" s="165"/>
      <c r="H504" s="165"/>
      <c r="I504" s="165"/>
      <c r="J504" s="165"/>
      <c r="K504" s="165"/>
      <c r="L504" s="165"/>
      <c r="M504" s="165"/>
      <c r="N504" s="165"/>
      <c r="O504" s="77"/>
      <c r="P504" s="77"/>
      <c r="Q504" s="77"/>
      <c r="R504" s="77"/>
      <c r="S504" s="77"/>
      <c r="T504" s="77"/>
      <c r="U504" s="77"/>
      <c r="V504" s="77"/>
      <c r="W504" s="77"/>
    </row>
    <row r="505" spans="1:23" ht="13.2" x14ac:dyDescent="0.25">
      <c r="A505" s="165">
        <v>244</v>
      </c>
      <c r="B505" s="166" t="s">
        <v>861</v>
      </c>
      <c r="C505" s="166"/>
      <c r="D505" s="166" t="s">
        <v>552</v>
      </c>
      <c r="E505" s="168" t="s">
        <v>40</v>
      </c>
      <c r="F505" s="165"/>
      <c r="G505" s="165"/>
      <c r="H505" s="165"/>
      <c r="I505" s="165"/>
      <c r="J505" s="165"/>
      <c r="K505" s="165"/>
      <c r="L505" s="165"/>
      <c r="M505" s="165"/>
      <c r="N505" s="165"/>
      <c r="O505" s="77"/>
      <c r="P505" s="77"/>
      <c r="Q505" s="77"/>
      <c r="R505" s="77"/>
      <c r="S505" s="77"/>
      <c r="T505" s="77"/>
      <c r="U505" s="77"/>
      <c r="V505" s="77"/>
      <c r="W505" s="77"/>
    </row>
    <row r="506" spans="1:23" ht="13.2" x14ac:dyDescent="0.25">
      <c r="A506" s="165">
        <v>245</v>
      </c>
      <c r="B506" s="166" t="s">
        <v>862</v>
      </c>
      <c r="C506" s="166"/>
      <c r="D506" s="166" t="s">
        <v>531</v>
      </c>
      <c r="E506" s="168" t="s">
        <v>40</v>
      </c>
      <c r="F506" s="165"/>
      <c r="G506" s="165"/>
      <c r="H506" s="165"/>
      <c r="I506" s="165"/>
      <c r="J506" s="165"/>
      <c r="K506" s="165"/>
      <c r="L506" s="165"/>
      <c r="M506" s="165"/>
      <c r="N506" s="165"/>
      <c r="O506" s="77"/>
      <c r="P506" s="77"/>
      <c r="Q506" s="77"/>
      <c r="R506" s="77"/>
      <c r="S506" s="77"/>
      <c r="T506" s="77"/>
      <c r="U506" s="77"/>
      <c r="V506" s="77"/>
      <c r="W506" s="77"/>
    </row>
    <row r="507" spans="1:23" ht="13.2" x14ac:dyDescent="0.25">
      <c r="A507" s="165">
        <v>246</v>
      </c>
      <c r="B507" s="166" t="s">
        <v>863</v>
      </c>
      <c r="C507" s="166"/>
      <c r="D507" s="166" t="s">
        <v>553</v>
      </c>
      <c r="E507" s="168" t="s">
        <v>40</v>
      </c>
      <c r="F507" s="165"/>
      <c r="G507" s="169"/>
      <c r="H507" s="169"/>
      <c r="I507" s="169"/>
      <c r="J507" s="169"/>
      <c r="K507" s="169"/>
      <c r="L507" s="169"/>
      <c r="M507" s="169"/>
      <c r="N507" s="169"/>
      <c r="O507" s="77"/>
      <c r="P507" s="77"/>
      <c r="Q507" s="77"/>
      <c r="R507" s="77"/>
      <c r="S507" s="77"/>
      <c r="T507" s="77"/>
      <c r="U507" s="77"/>
      <c r="V507" s="77"/>
      <c r="W507" s="77"/>
    </row>
    <row r="508" spans="1:23" ht="13.2" x14ac:dyDescent="0.25">
      <c r="A508" s="165">
        <v>247</v>
      </c>
      <c r="B508" s="166" t="s">
        <v>864</v>
      </c>
      <c r="C508" s="166"/>
      <c r="D508" s="166" t="s">
        <v>554</v>
      </c>
      <c r="E508" s="168" t="s">
        <v>40</v>
      </c>
      <c r="F508" s="165"/>
      <c r="G508" s="165"/>
      <c r="H508" s="165"/>
      <c r="I508" s="165"/>
      <c r="J508" s="165"/>
      <c r="K508" s="165"/>
      <c r="L508" s="169"/>
      <c r="M508" s="165"/>
      <c r="N508" s="165"/>
      <c r="O508" s="77"/>
      <c r="P508" s="77"/>
      <c r="Q508" s="77"/>
      <c r="R508" s="77"/>
      <c r="S508" s="77"/>
      <c r="T508" s="77"/>
      <c r="U508" s="77"/>
      <c r="V508" s="77"/>
      <c r="W508" s="77"/>
    </row>
    <row r="509" spans="1:23" ht="13.2" x14ac:dyDescent="0.25">
      <c r="A509" s="165">
        <v>248</v>
      </c>
      <c r="B509" s="166" t="s">
        <v>865</v>
      </c>
      <c r="C509" s="166"/>
      <c r="D509" s="166" t="s">
        <v>555</v>
      </c>
      <c r="E509" s="168" t="s">
        <v>40</v>
      </c>
      <c r="F509" s="165"/>
      <c r="G509" s="165"/>
      <c r="H509" s="165"/>
      <c r="I509" s="165"/>
      <c r="J509" s="165"/>
      <c r="K509" s="165"/>
      <c r="L509" s="165"/>
      <c r="M509" s="165"/>
      <c r="N509" s="165"/>
      <c r="O509" s="77"/>
      <c r="P509" s="77"/>
      <c r="Q509" s="77"/>
      <c r="R509" s="77"/>
      <c r="S509" s="77"/>
      <c r="T509" s="77"/>
      <c r="U509" s="77"/>
      <c r="V509" s="77"/>
      <c r="W509" s="77"/>
    </row>
    <row r="510" spans="1:23" ht="13.2" x14ac:dyDescent="0.25">
      <c r="A510" s="175"/>
      <c r="B510" s="175"/>
      <c r="C510" s="176"/>
      <c r="D510" s="176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77"/>
      <c r="P510" s="77"/>
      <c r="Q510" s="77"/>
      <c r="R510" s="77"/>
      <c r="S510" s="77"/>
      <c r="T510" s="77"/>
      <c r="U510" s="77"/>
      <c r="V510" s="77"/>
      <c r="W510" s="77"/>
    </row>
    <row r="511" spans="1:23" ht="13.2" x14ac:dyDescent="0.25">
      <c r="A511" s="169" t="s">
        <v>0</v>
      </c>
      <c r="B511" s="164" t="s">
        <v>2</v>
      </c>
      <c r="C511" s="164" t="s">
        <v>3</v>
      </c>
      <c r="D511" s="164" t="s">
        <v>4</v>
      </c>
      <c r="E511" s="163" t="s">
        <v>5</v>
      </c>
      <c r="F511" s="183" t="s">
        <v>54</v>
      </c>
      <c r="G511" s="183" t="s">
        <v>19</v>
      </c>
      <c r="H511" s="183" t="s">
        <v>20</v>
      </c>
      <c r="I511" s="183" t="s">
        <v>21</v>
      </c>
      <c r="J511" s="183" t="s">
        <v>22</v>
      </c>
      <c r="K511" s="183" t="s">
        <v>23</v>
      </c>
      <c r="L511" s="183" t="s">
        <v>24</v>
      </c>
      <c r="M511" s="183" t="s">
        <v>25</v>
      </c>
      <c r="N511" s="183" t="s">
        <v>26</v>
      </c>
      <c r="O511" s="77"/>
      <c r="P511" s="77"/>
      <c r="Q511" s="77"/>
      <c r="R511" s="77"/>
      <c r="S511" s="77"/>
      <c r="T511" s="77"/>
      <c r="U511" s="77"/>
      <c r="V511" s="77"/>
      <c r="W511" s="77"/>
    </row>
    <row r="512" spans="1:23" ht="13.2" x14ac:dyDescent="0.25">
      <c r="A512" s="168">
        <v>227</v>
      </c>
      <c r="B512" s="166" t="s">
        <v>827</v>
      </c>
      <c r="C512" s="166"/>
      <c r="D512" s="166" t="s">
        <v>134</v>
      </c>
      <c r="E512" s="168" t="s">
        <v>32</v>
      </c>
      <c r="F512" s="168"/>
      <c r="G512" s="184"/>
      <c r="H512" s="184"/>
      <c r="I512" s="184"/>
      <c r="J512" s="184"/>
      <c r="K512" s="184"/>
      <c r="L512" s="184"/>
      <c r="M512" s="184"/>
      <c r="N512" s="184"/>
      <c r="O512" s="77"/>
      <c r="P512" s="77"/>
      <c r="Q512" s="77"/>
      <c r="R512" s="77"/>
      <c r="S512" s="77"/>
      <c r="T512" s="77"/>
      <c r="U512" s="77"/>
      <c r="V512" s="77"/>
      <c r="W512" s="77"/>
    </row>
    <row r="513" spans="1:23" ht="13.2" x14ac:dyDescent="0.25">
      <c r="A513" s="165">
        <v>228</v>
      </c>
      <c r="B513" s="166" t="s">
        <v>828</v>
      </c>
      <c r="C513" s="166"/>
      <c r="D513" s="166" t="s">
        <v>543</v>
      </c>
      <c r="E513" s="168" t="s">
        <v>32</v>
      </c>
      <c r="F513" s="168"/>
      <c r="G513" s="168"/>
      <c r="H513" s="178"/>
      <c r="I513" s="168"/>
      <c r="J513" s="168"/>
      <c r="K513" s="168"/>
      <c r="L513" s="178"/>
      <c r="M513" s="168"/>
      <c r="N513" s="168"/>
      <c r="O513" s="77"/>
      <c r="P513" s="77"/>
      <c r="Q513" s="77"/>
      <c r="R513" s="77"/>
      <c r="S513" s="77"/>
      <c r="T513" s="77"/>
      <c r="U513" s="77"/>
      <c r="V513" s="77"/>
      <c r="W513" s="77"/>
    </row>
    <row r="514" spans="1:23" ht="13.2" x14ac:dyDescent="0.25">
      <c r="A514" s="165">
        <v>229</v>
      </c>
      <c r="B514" s="166" t="s">
        <v>829</v>
      </c>
      <c r="C514" s="166"/>
      <c r="D514" s="166" t="s">
        <v>543</v>
      </c>
      <c r="E514" s="168" t="s">
        <v>32</v>
      </c>
      <c r="F514" s="168"/>
      <c r="G514" s="168"/>
      <c r="H514" s="178"/>
      <c r="I514" s="168"/>
      <c r="J514" s="168"/>
      <c r="K514" s="168"/>
      <c r="L514" s="178"/>
      <c r="M514" s="168"/>
      <c r="N514" s="168"/>
      <c r="O514" s="77"/>
      <c r="P514" s="77"/>
      <c r="Q514" s="77"/>
      <c r="R514" s="77"/>
      <c r="S514" s="77"/>
      <c r="T514" s="77"/>
      <c r="U514" s="77"/>
      <c r="V514" s="77"/>
      <c r="W514" s="77"/>
    </row>
    <row r="515" spans="1:23" ht="13.2" x14ac:dyDescent="0.25">
      <c r="A515" s="168">
        <v>230</v>
      </c>
      <c r="B515" s="166" t="s">
        <v>830</v>
      </c>
      <c r="C515" s="166"/>
      <c r="D515" s="166" t="s">
        <v>543</v>
      </c>
      <c r="E515" s="168" t="s">
        <v>32</v>
      </c>
      <c r="F515" s="168"/>
      <c r="G515" s="168"/>
      <c r="H515" s="168"/>
      <c r="I515" s="168"/>
      <c r="J515" s="168"/>
      <c r="K515" s="168"/>
      <c r="L515" s="168"/>
      <c r="M515" s="168"/>
      <c r="N515" s="168"/>
      <c r="O515" s="77"/>
      <c r="P515" s="77"/>
      <c r="Q515" s="77"/>
      <c r="R515" s="77"/>
      <c r="S515" s="77"/>
      <c r="T515" s="77"/>
      <c r="U515" s="77"/>
      <c r="V515" s="77"/>
      <c r="W515" s="77"/>
    </row>
    <row r="516" spans="1:23" ht="13.2" x14ac:dyDescent="0.25">
      <c r="A516" s="168">
        <v>231</v>
      </c>
      <c r="B516" s="166" t="s">
        <v>831</v>
      </c>
      <c r="C516" s="166"/>
      <c r="D516" s="166" t="s">
        <v>543</v>
      </c>
      <c r="E516" s="168" t="s">
        <v>32</v>
      </c>
      <c r="F516" s="168"/>
      <c r="G516" s="168"/>
      <c r="H516" s="168"/>
      <c r="I516" s="168"/>
      <c r="J516" s="168"/>
      <c r="K516" s="168"/>
      <c r="L516" s="168"/>
      <c r="M516" s="168"/>
      <c r="N516" s="168"/>
      <c r="O516" s="77"/>
      <c r="P516" s="77"/>
      <c r="Q516" s="77"/>
      <c r="R516" s="77"/>
      <c r="S516" s="77"/>
      <c r="T516" s="77"/>
      <c r="U516" s="77"/>
      <c r="V516" s="77"/>
      <c r="W516" s="77"/>
    </row>
    <row r="517" spans="1:23" ht="13.2" x14ac:dyDescent="0.25">
      <c r="A517" s="168">
        <v>232</v>
      </c>
      <c r="B517" s="166" t="s">
        <v>832</v>
      </c>
      <c r="C517" s="166"/>
      <c r="D517" s="166" t="s">
        <v>543</v>
      </c>
      <c r="E517" s="168" t="s">
        <v>32</v>
      </c>
      <c r="F517" s="168"/>
      <c r="G517" s="168"/>
      <c r="H517" s="168"/>
      <c r="I517" s="168"/>
      <c r="J517" s="168"/>
      <c r="K517" s="168"/>
      <c r="L517" s="168"/>
      <c r="M517" s="168"/>
      <c r="N517" s="168"/>
      <c r="O517" s="77"/>
      <c r="P517" s="77"/>
      <c r="Q517" s="77"/>
      <c r="R517" s="77"/>
      <c r="S517" s="77"/>
      <c r="T517" s="77"/>
      <c r="U517" s="77"/>
      <c r="V517" s="77"/>
      <c r="W517" s="77"/>
    </row>
    <row r="518" spans="1:23" ht="13.2" x14ac:dyDescent="0.25">
      <c r="A518" s="168">
        <v>233</v>
      </c>
      <c r="B518" s="166" t="s">
        <v>833</v>
      </c>
      <c r="C518" s="166"/>
      <c r="D518" s="166" t="s">
        <v>543</v>
      </c>
      <c r="E518" s="168" t="s">
        <v>32</v>
      </c>
      <c r="F518" s="168"/>
      <c r="G518" s="168"/>
      <c r="H518" s="168"/>
      <c r="I518" s="168"/>
      <c r="J518" s="168"/>
      <c r="K518" s="168"/>
      <c r="L518" s="168"/>
      <c r="M518" s="168"/>
      <c r="N518" s="168"/>
      <c r="O518" s="77"/>
      <c r="P518" s="77"/>
      <c r="Q518" s="77"/>
      <c r="R518" s="77"/>
      <c r="S518" s="77"/>
      <c r="T518" s="77"/>
      <c r="U518" s="77"/>
      <c r="V518" s="77"/>
      <c r="W518" s="77"/>
    </row>
    <row r="519" spans="1:23" ht="13.2" x14ac:dyDescent="0.25">
      <c r="A519" s="165">
        <v>234</v>
      </c>
      <c r="B519" s="166" t="s">
        <v>544</v>
      </c>
      <c r="C519" s="166"/>
      <c r="D519" s="166" t="s">
        <v>544</v>
      </c>
      <c r="E519" s="168" t="s">
        <v>32</v>
      </c>
      <c r="F519" s="165"/>
      <c r="G519" s="165"/>
      <c r="H519" s="165"/>
      <c r="I519" s="165"/>
      <c r="J519" s="165"/>
      <c r="K519" s="165"/>
      <c r="L519" s="165"/>
      <c r="M519" s="165"/>
      <c r="N519" s="165"/>
      <c r="O519" s="77"/>
      <c r="P519" s="77"/>
      <c r="Q519" s="77"/>
      <c r="R519" s="77"/>
      <c r="S519" s="77"/>
      <c r="T519" s="77"/>
      <c r="U519" s="77"/>
      <c r="V519" s="77"/>
      <c r="W519" s="77"/>
    </row>
    <row r="520" spans="1:23" ht="13.2" x14ac:dyDescent="0.25">
      <c r="A520" s="165">
        <v>235</v>
      </c>
      <c r="B520" s="166" t="s">
        <v>835</v>
      </c>
      <c r="C520" s="166"/>
      <c r="D520" s="166" t="s">
        <v>278</v>
      </c>
      <c r="E520" s="168" t="s">
        <v>32</v>
      </c>
      <c r="F520" s="165"/>
      <c r="G520" s="165"/>
      <c r="H520" s="165"/>
      <c r="I520" s="165"/>
      <c r="J520" s="165"/>
      <c r="K520" s="165"/>
      <c r="L520" s="165"/>
      <c r="M520" s="165"/>
      <c r="N520" s="165"/>
      <c r="O520" s="77"/>
      <c r="P520" s="77"/>
      <c r="Q520" s="77"/>
      <c r="R520" s="77"/>
      <c r="S520" s="77"/>
      <c r="T520" s="77"/>
      <c r="U520" s="77"/>
      <c r="V520" s="77"/>
      <c r="W520" s="77"/>
    </row>
    <row r="521" spans="1:23" ht="13.2" x14ac:dyDescent="0.25">
      <c r="A521" s="168">
        <v>236</v>
      </c>
      <c r="B521" s="166" t="s">
        <v>837</v>
      </c>
      <c r="C521" s="166"/>
      <c r="D521" s="166" t="s">
        <v>545</v>
      </c>
      <c r="E521" s="168" t="s">
        <v>32</v>
      </c>
      <c r="F521" s="168"/>
      <c r="G521" s="184"/>
      <c r="H521" s="184"/>
      <c r="I521" s="184"/>
      <c r="J521" s="184"/>
      <c r="K521" s="184"/>
      <c r="L521" s="184"/>
      <c r="M521" s="184"/>
      <c r="N521" s="184"/>
      <c r="O521" s="77"/>
      <c r="P521" s="77"/>
      <c r="Q521" s="77"/>
      <c r="R521" s="77"/>
      <c r="S521" s="77"/>
      <c r="T521" s="77"/>
      <c r="U521" s="77"/>
      <c r="V521" s="77"/>
      <c r="W521" s="77"/>
    </row>
    <row r="522" spans="1:23" ht="13.2" x14ac:dyDescent="0.25">
      <c r="A522" s="168">
        <v>237</v>
      </c>
      <c r="B522" s="166" t="s">
        <v>839</v>
      </c>
      <c r="C522" s="166"/>
      <c r="D522" s="166" t="s">
        <v>546</v>
      </c>
      <c r="E522" s="168" t="s">
        <v>32</v>
      </c>
      <c r="F522" s="168"/>
      <c r="G522" s="168"/>
      <c r="H522" s="168"/>
      <c r="I522" s="168"/>
      <c r="J522" s="168"/>
      <c r="K522" s="168"/>
      <c r="L522" s="168"/>
      <c r="M522" s="168"/>
      <c r="N522" s="168"/>
      <c r="O522" s="77"/>
      <c r="P522" s="77"/>
      <c r="Q522" s="77"/>
      <c r="R522" s="77"/>
      <c r="S522" s="77"/>
      <c r="T522" s="77"/>
      <c r="U522" s="77"/>
      <c r="V522" s="77"/>
      <c r="W522" s="77"/>
    </row>
    <row r="523" spans="1:23" ht="13.2" x14ac:dyDescent="0.25">
      <c r="A523" s="168">
        <v>238</v>
      </c>
      <c r="B523" s="166" t="s">
        <v>843</v>
      </c>
      <c r="C523" s="166"/>
      <c r="D523" s="166" t="s">
        <v>546</v>
      </c>
      <c r="E523" s="168" t="s">
        <v>32</v>
      </c>
      <c r="F523" s="168"/>
      <c r="G523" s="168"/>
      <c r="H523" s="168"/>
      <c r="I523" s="168"/>
      <c r="J523" s="168"/>
      <c r="K523" s="168"/>
      <c r="L523" s="168"/>
      <c r="M523" s="168"/>
      <c r="N523" s="168"/>
      <c r="O523" s="77"/>
      <c r="P523" s="77"/>
      <c r="Q523" s="77"/>
      <c r="R523" s="77"/>
      <c r="S523" s="77"/>
      <c r="T523" s="77"/>
      <c r="U523" s="77"/>
      <c r="V523" s="77"/>
      <c r="W523" s="77"/>
    </row>
    <row r="524" spans="1:23" ht="13.2" x14ac:dyDescent="0.25">
      <c r="A524" s="168">
        <v>239</v>
      </c>
      <c r="B524" s="166" t="s">
        <v>846</v>
      </c>
      <c r="C524" s="166"/>
      <c r="D524" s="166" t="s">
        <v>547</v>
      </c>
      <c r="E524" s="168" t="s">
        <v>32</v>
      </c>
      <c r="F524" s="168"/>
      <c r="G524" s="168"/>
      <c r="H524" s="168"/>
      <c r="I524" s="168"/>
      <c r="J524" s="168"/>
      <c r="K524" s="168"/>
      <c r="L524" s="168"/>
      <c r="M524" s="168"/>
      <c r="N524" s="168"/>
      <c r="O524" s="77"/>
      <c r="P524" s="77"/>
      <c r="Q524" s="77"/>
      <c r="R524" s="77"/>
      <c r="S524" s="77"/>
      <c r="T524" s="77"/>
      <c r="U524" s="77"/>
      <c r="V524" s="77"/>
      <c r="W524" s="77"/>
    </row>
    <row r="525" spans="1:23" ht="13.2" x14ac:dyDescent="0.25">
      <c r="A525" s="168">
        <v>240</v>
      </c>
      <c r="B525" s="166" t="s">
        <v>850</v>
      </c>
      <c r="C525" s="166"/>
      <c r="D525" s="166" t="s">
        <v>548</v>
      </c>
      <c r="E525" s="168" t="s">
        <v>32</v>
      </c>
      <c r="F525" s="168"/>
      <c r="G525" s="168"/>
      <c r="H525" s="168"/>
      <c r="I525" s="168"/>
      <c r="J525" s="168"/>
      <c r="K525" s="168"/>
      <c r="L525" s="168"/>
      <c r="M525" s="168"/>
      <c r="N525" s="168"/>
      <c r="O525" s="77"/>
      <c r="P525" s="77"/>
      <c r="Q525" s="77"/>
      <c r="R525" s="77"/>
      <c r="S525" s="77"/>
      <c r="T525" s="77"/>
      <c r="U525" s="77"/>
      <c r="V525" s="77"/>
      <c r="W525" s="77"/>
    </row>
    <row r="526" spans="1:23" ht="13.2" x14ac:dyDescent="0.25">
      <c r="A526" s="168">
        <v>241</v>
      </c>
      <c r="B526" s="166" t="s">
        <v>852</v>
      </c>
      <c r="C526" s="166"/>
      <c r="D526" s="166" t="s">
        <v>549</v>
      </c>
      <c r="E526" s="168" t="s">
        <v>32</v>
      </c>
      <c r="F526" s="168"/>
      <c r="G526" s="168"/>
      <c r="H526" s="168"/>
      <c r="I526" s="168"/>
      <c r="J526" s="168"/>
      <c r="K526" s="168"/>
      <c r="L526" s="168"/>
      <c r="M526" s="168"/>
      <c r="N526" s="168"/>
      <c r="O526" s="77"/>
      <c r="P526" s="77"/>
      <c r="Q526" s="77"/>
      <c r="R526" s="77"/>
      <c r="S526" s="77"/>
      <c r="T526" s="77"/>
      <c r="U526" s="77"/>
      <c r="V526" s="77"/>
      <c r="W526" s="77"/>
    </row>
    <row r="527" spans="1:23" ht="13.2" x14ac:dyDescent="0.25">
      <c r="A527" s="165">
        <v>242</v>
      </c>
      <c r="B527" s="166" t="s">
        <v>854</v>
      </c>
      <c r="C527" s="167"/>
      <c r="D527" s="167" t="s">
        <v>550</v>
      </c>
      <c r="E527" s="168" t="s">
        <v>32</v>
      </c>
      <c r="F527" s="170"/>
      <c r="G527" s="165"/>
      <c r="H527" s="170"/>
      <c r="I527" s="170"/>
      <c r="J527" s="170"/>
      <c r="K527" s="170"/>
      <c r="L527" s="170"/>
      <c r="M527" s="170"/>
      <c r="N527" s="170"/>
      <c r="O527" s="77"/>
      <c r="P527" s="77"/>
      <c r="Q527" s="77"/>
      <c r="R527" s="77"/>
      <c r="S527" s="77"/>
      <c r="T527" s="77"/>
      <c r="U527" s="77"/>
      <c r="V527" s="77"/>
      <c r="W527" s="77"/>
    </row>
    <row r="528" spans="1:23" ht="13.2" x14ac:dyDescent="0.25">
      <c r="A528" s="165">
        <v>243</v>
      </c>
      <c r="B528" s="166" t="s">
        <v>859</v>
      </c>
      <c r="C528" s="166"/>
      <c r="D528" s="166" t="s">
        <v>551</v>
      </c>
      <c r="E528" s="168" t="s">
        <v>32</v>
      </c>
      <c r="F528" s="165"/>
      <c r="G528" s="165"/>
      <c r="H528" s="165"/>
      <c r="I528" s="165"/>
      <c r="J528" s="165"/>
      <c r="K528" s="165"/>
      <c r="L528" s="165"/>
      <c r="M528" s="165"/>
      <c r="N528" s="165"/>
      <c r="O528" s="77"/>
      <c r="P528" s="77"/>
      <c r="Q528" s="77"/>
      <c r="R528" s="77"/>
      <c r="S528" s="77"/>
      <c r="T528" s="77"/>
      <c r="U528" s="77"/>
      <c r="V528" s="77"/>
      <c r="W528" s="77"/>
    </row>
    <row r="529" spans="1:23" ht="13.2" x14ac:dyDescent="0.25">
      <c r="A529" s="165">
        <v>244</v>
      </c>
      <c r="B529" s="166" t="s">
        <v>861</v>
      </c>
      <c r="C529" s="166"/>
      <c r="D529" s="166" t="s">
        <v>552</v>
      </c>
      <c r="E529" s="168" t="s">
        <v>32</v>
      </c>
      <c r="F529" s="165"/>
      <c r="G529" s="165"/>
      <c r="H529" s="165"/>
      <c r="I529" s="165"/>
      <c r="J529" s="165"/>
      <c r="K529" s="165"/>
      <c r="L529" s="165"/>
      <c r="M529" s="165"/>
      <c r="N529" s="165"/>
      <c r="O529" s="77"/>
      <c r="P529" s="77"/>
      <c r="Q529" s="77"/>
      <c r="R529" s="77"/>
      <c r="S529" s="77"/>
      <c r="T529" s="77"/>
      <c r="U529" s="77"/>
      <c r="V529" s="77"/>
      <c r="W529" s="77"/>
    </row>
    <row r="530" spans="1:23" ht="13.2" x14ac:dyDescent="0.25">
      <c r="A530" s="165">
        <v>245</v>
      </c>
      <c r="B530" s="166" t="s">
        <v>862</v>
      </c>
      <c r="C530" s="166"/>
      <c r="D530" s="166" t="s">
        <v>531</v>
      </c>
      <c r="E530" s="168" t="s">
        <v>32</v>
      </c>
      <c r="F530" s="165"/>
      <c r="G530" s="165"/>
      <c r="H530" s="165"/>
      <c r="I530" s="165"/>
      <c r="J530" s="165"/>
      <c r="K530" s="165"/>
      <c r="L530" s="165"/>
      <c r="M530" s="165"/>
      <c r="N530" s="165"/>
      <c r="O530" s="77"/>
      <c r="P530" s="77"/>
      <c r="Q530" s="77"/>
      <c r="R530" s="77"/>
      <c r="S530" s="77"/>
      <c r="T530" s="77"/>
      <c r="U530" s="77"/>
      <c r="V530" s="77"/>
      <c r="W530" s="77"/>
    </row>
    <row r="531" spans="1:23" ht="13.2" x14ac:dyDescent="0.25">
      <c r="A531" s="165">
        <v>246</v>
      </c>
      <c r="B531" s="166" t="s">
        <v>863</v>
      </c>
      <c r="C531" s="166"/>
      <c r="D531" s="166" t="s">
        <v>553</v>
      </c>
      <c r="E531" s="168" t="s">
        <v>32</v>
      </c>
      <c r="F531" s="169"/>
      <c r="G531" s="169"/>
      <c r="H531" s="165"/>
      <c r="I531" s="165"/>
      <c r="J531" s="165"/>
      <c r="K531" s="165"/>
      <c r="L531" s="165"/>
      <c r="M531" s="165"/>
      <c r="N531" s="169"/>
      <c r="O531" s="77"/>
      <c r="P531" s="77"/>
      <c r="Q531" s="77"/>
      <c r="R531" s="77"/>
      <c r="S531" s="77"/>
      <c r="T531" s="77"/>
      <c r="U531" s="77"/>
      <c r="V531" s="77"/>
      <c r="W531" s="77"/>
    </row>
    <row r="532" spans="1:23" ht="13.2" x14ac:dyDescent="0.25">
      <c r="A532" s="165">
        <v>247</v>
      </c>
      <c r="B532" s="166" t="s">
        <v>864</v>
      </c>
      <c r="C532" s="166"/>
      <c r="D532" s="166" t="s">
        <v>554</v>
      </c>
      <c r="E532" s="168" t="s">
        <v>32</v>
      </c>
      <c r="F532" s="165"/>
      <c r="G532" s="165"/>
      <c r="H532" s="165"/>
      <c r="I532" s="165"/>
      <c r="J532" s="165"/>
      <c r="K532" s="165"/>
      <c r="L532" s="165"/>
      <c r="M532" s="165"/>
      <c r="N532" s="165"/>
      <c r="O532" s="77"/>
      <c r="P532" s="77"/>
      <c r="Q532" s="77"/>
      <c r="R532" s="77"/>
      <c r="S532" s="77"/>
      <c r="T532" s="77"/>
      <c r="U532" s="77"/>
      <c r="V532" s="77"/>
      <c r="W532" s="77"/>
    </row>
    <row r="533" spans="1:23" ht="13.2" x14ac:dyDescent="0.25">
      <c r="A533" s="165">
        <v>248</v>
      </c>
      <c r="B533" s="166" t="s">
        <v>865</v>
      </c>
      <c r="C533" s="166"/>
      <c r="D533" s="166" t="s">
        <v>555</v>
      </c>
      <c r="E533" s="168" t="s">
        <v>32</v>
      </c>
      <c r="F533" s="165"/>
      <c r="G533" s="165"/>
      <c r="H533" s="165"/>
      <c r="I533" s="165"/>
      <c r="J533" s="165"/>
      <c r="K533" s="165"/>
      <c r="L533" s="165"/>
      <c r="M533" s="165"/>
      <c r="N533" s="165"/>
      <c r="O533" s="77"/>
      <c r="P533" s="77"/>
      <c r="Q533" s="77"/>
      <c r="R533" s="77"/>
      <c r="S533" s="77"/>
      <c r="T533" s="77"/>
      <c r="U533" s="77"/>
      <c r="V533" s="77"/>
      <c r="W533" s="77"/>
    </row>
    <row r="534" spans="1:23" ht="13.2" x14ac:dyDescent="0.25">
      <c r="A534" s="124"/>
      <c r="B534" s="65"/>
      <c r="C534" s="44"/>
      <c r="D534" s="4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</row>
    <row r="535" spans="1:23" ht="13.2" x14ac:dyDescent="0.25">
      <c r="A535" s="124"/>
      <c r="B535" s="65"/>
      <c r="C535" s="44"/>
      <c r="D535" s="4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</row>
    <row r="536" spans="1:23" ht="13.2" x14ac:dyDescent="0.25">
      <c r="A536" s="124"/>
      <c r="B536" s="65"/>
      <c r="C536" s="44"/>
      <c r="D536" s="4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</row>
    <row r="537" spans="1:23" ht="13.2" x14ac:dyDescent="0.25">
      <c r="A537" s="124"/>
      <c r="B537" s="65"/>
      <c r="C537" s="44"/>
      <c r="D537" s="4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</row>
    <row r="538" spans="1:23" ht="13.2" x14ac:dyDescent="0.25">
      <c r="A538" s="124"/>
      <c r="B538" s="65"/>
      <c r="C538" s="44"/>
      <c r="D538" s="4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</row>
    <row r="539" spans="1:23" ht="13.2" x14ac:dyDescent="0.25">
      <c r="A539" s="124"/>
      <c r="B539" s="65"/>
      <c r="C539" s="44"/>
      <c r="D539" s="4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</row>
    <row r="540" spans="1:23" ht="13.2" x14ac:dyDescent="0.25">
      <c r="A540" s="124"/>
      <c r="B540" s="65"/>
      <c r="C540" s="44"/>
      <c r="D540" s="4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</row>
    <row r="541" spans="1:23" ht="13.2" x14ac:dyDescent="0.25">
      <c r="A541" s="124"/>
      <c r="B541" s="65"/>
      <c r="C541" s="44"/>
      <c r="D541" s="4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</row>
    <row r="542" spans="1:23" ht="13.2" x14ac:dyDescent="0.25">
      <c r="A542" s="124"/>
      <c r="B542" s="65"/>
      <c r="C542" s="44"/>
      <c r="D542" s="4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</row>
    <row r="543" spans="1:23" ht="13.2" x14ac:dyDescent="0.25">
      <c r="A543" s="124"/>
      <c r="B543" s="65"/>
      <c r="C543" s="44"/>
      <c r="D543" s="4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</row>
    <row r="544" spans="1:23" ht="13.2" x14ac:dyDescent="0.25">
      <c r="A544" s="124"/>
      <c r="B544" s="65"/>
      <c r="C544" s="44"/>
      <c r="D544" s="4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</row>
    <row r="545" spans="1:23" ht="13.2" x14ac:dyDescent="0.25">
      <c r="A545" s="124"/>
      <c r="B545" s="65"/>
      <c r="C545" s="44"/>
      <c r="D545" s="4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</row>
    <row r="546" spans="1:23" ht="13.2" x14ac:dyDescent="0.25">
      <c r="A546" s="124"/>
      <c r="B546" s="65"/>
      <c r="C546" s="44"/>
      <c r="D546" s="4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</row>
    <row r="547" spans="1:23" ht="13.2" x14ac:dyDescent="0.25">
      <c r="A547" s="124"/>
      <c r="B547" s="65"/>
      <c r="C547" s="44"/>
      <c r="D547" s="4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</row>
    <row r="548" spans="1:23" ht="13.2" x14ac:dyDescent="0.25">
      <c r="A548" s="124"/>
      <c r="B548" s="65"/>
      <c r="C548" s="44"/>
      <c r="D548" s="4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</row>
    <row r="549" spans="1:23" ht="13.2" x14ac:dyDescent="0.25">
      <c r="A549" s="124"/>
      <c r="B549" s="65"/>
      <c r="C549" s="44"/>
      <c r="D549" s="4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</row>
    <row r="550" spans="1:23" ht="13.2" x14ac:dyDescent="0.25">
      <c r="A550" s="124"/>
      <c r="B550" s="65"/>
      <c r="C550" s="44"/>
      <c r="D550" s="4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</row>
    <row r="551" spans="1:23" ht="13.2" x14ac:dyDescent="0.25">
      <c r="A551" s="124"/>
      <c r="B551" s="65"/>
      <c r="C551" s="44"/>
      <c r="D551" s="4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</row>
    <row r="552" spans="1:23" ht="13.2" x14ac:dyDescent="0.25">
      <c r="A552" s="124"/>
      <c r="B552" s="65"/>
      <c r="C552" s="44"/>
      <c r="D552" s="4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</row>
    <row r="553" spans="1:23" ht="13.2" x14ac:dyDescent="0.25">
      <c r="A553" s="124"/>
      <c r="B553" s="65"/>
      <c r="C553" s="44"/>
      <c r="D553" s="4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</row>
    <row r="554" spans="1:23" ht="13.2" x14ac:dyDescent="0.25">
      <c r="A554" s="124"/>
      <c r="B554" s="65"/>
      <c r="C554" s="44"/>
      <c r="D554" s="4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</row>
    <row r="555" spans="1:23" ht="13.2" x14ac:dyDescent="0.25">
      <c r="A555" s="124"/>
      <c r="B555" s="65"/>
      <c r="C555" s="44"/>
      <c r="D555" s="4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</row>
    <row r="556" spans="1:23" ht="13.2" x14ac:dyDescent="0.25">
      <c r="A556" s="124"/>
      <c r="B556" s="65"/>
      <c r="C556" s="44"/>
      <c r="D556" s="4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</row>
    <row r="557" spans="1:23" ht="13.2" x14ac:dyDescent="0.25">
      <c r="A557" s="124"/>
      <c r="B557" s="65"/>
      <c r="C557" s="44"/>
      <c r="D557" s="4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</row>
    <row r="558" spans="1:23" ht="13.2" x14ac:dyDescent="0.25">
      <c r="A558" s="124"/>
      <c r="B558" s="65"/>
      <c r="C558" s="44"/>
      <c r="D558" s="4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</row>
    <row r="559" spans="1:23" ht="13.2" x14ac:dyDescent="0.25">
      <c r="A559" s="124"/>
      <c r="B559" s="65"/>
      <c r="C559" s="44"/>
      <c r="D559" s="4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</row>
    <row r="560" spans="1:23" ht="13.2" x14ac:dyDescent="0.25">
      <c r="A560" s="124"/>
      <c r="B560" s="65"/>
      <c r="C560" s="44"/>
      <c r="D560" s="4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</row>
    <row r="561" spans="1:23" ht="13.2" x14ac:dyDescent="0.25">
      <c r="A561" s="124"/>
      <c r="B561" s="65"/>
      <c r="C561" s="44"/>
      <c r="D561" s="4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</row>
    <row r="562" spans="1:23" ht="13.2" x14ac:dyDescent="0.25">
      <c r="A562" s="124"/>
      <c r="B562" s="65"/>
      <c r="C562" s="44"/>
      <c r="D562" s="4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</row>
    <row r="563" spans="1:23" ht="13.2" x14ac:dyDescent="0.25">
      <c r="A563" s="124"/>
      <c r="B563" s="65"/>
      <c r="C563" s="44"/>
      <c r="D563" s="4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</row>
    <row r="564" spans="1:23" ht="13.2" x14ac:dyDescent="0.25">
      <c r="A564" s="124"/>
      <c r="B564" s="65"/>
      <c r="C564" s="44"/>
      <c r="D564" s="4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</row>
    <row r="565" spans="1:23" ht="13.2" x14ac:dyDescent="0.25">
      <c r="A565" s="124"/>
      <c r="B565" s="65"/>
      <c r="C565" s="44"/>
      <c r="D565" s="4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</row>
    <row r="566" spans="1:23" ht="13.2" x14ac:dyDescent="0.25">
      <c r="A566" s="124"/>
      <c r="B566" s="65"/>
      <c r="C566" s="44"/>
      <c r="D566" s="4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</row>
    <row r="567" spans="1:23" ht="13.2" x14ac:dyDescent="0.25">
      <c r="A567" s="124"/>
      <c r="B567" s="65"/>
      <c r="C567" s="44"/>
      <c r="D567" s="4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</row>
    <row r="568" spans="1:23" ht="13.2" x14ac:dyDescent="0.25">
      <c r="A568" s="124"/>
      <c r="B568" s="65"/>
      <c r="C568" s="44"/>
      <c r="D568" s="4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</row>
    <row r="569" spans="1:23" ht="13.2" x14ac:dyDescent="0.25">
      <c r="A569" s="124"/>
      <c r="B569" s="65"/>
      <c r="C569" s="44"/>
      <c r="D569" s="4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</row>
    <row r="570" spans="1:23" ht="13.2" x14ac:dyDescent="0.25">
      <c r="A570" s="124"/>
      <c r="B570" s="65"/>
      <c r="C570" s="44"/>
      <c r="D570" s="4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</row>
    <row r="571" spans="1:23" ht="13.2" x14ac:dyDescent="0.25">
      <c r="A571" s="124"/>
      <c r="B571" s="65"/>
      <c r="C571" s="44"/>
      <c r="D571" s="4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</row>
    <row r="572" spans="1:23" ht="13.2" x14ac:dyDescent="0.25">
      <c r="A572" s="124"/>
      <c r="B572" s="65"/>
      <c r="C572" s="44"/>
      <c r="D572" s="4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</row>
    <row r="573" spans="1:23" ht="13.2" x14ac:dyDescent="0.25">
      <c r="A573" s="124"/>
      <c r="B573" s="65"/>
      <c r="C573" s="44"/>
      <c r="D573" s="4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</row>
    <row r="574" spans="1:23" ht="13.2" x14ac:dyDescent="0.25">
      <c r="A574" s="124"/>
      <c r="B574" s="65"/>
      <c r="C574" s="44"/>
      <c r="D574" s="4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</row>
    <row r="575" spans="1:23" ht="13.2" x14ac:dyDescent="0.25">
      <c r="A575" s="124"/>
      <c r="B575" s="65"/>
      <c r="C575" s="44"/>
      <c r="D575" s="4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</row>
    <row r="576" spans="1:23" ht="13.2" x14ac:dyDescent="0.25">
      <c r="A576" s="124"/>
      <c r="B576" s="65"/>
      <c r="C576" s="44"/>
      <c r="D576" s="4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</row>
    <row r="577" spans="1:23" ht="13.2" x14ac:dyDescent="0.25">
      <c r="A577" s="124"/>
      <c r="B577" s="65"/>
      <c r="C577" s="44"/>
      <c r="D577" s="4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</row>
    <row r="578" spans="1:23" ht="13.2" x14ac:dyDescent="0.25">
      <c r="A578" s="124"/>
      <c r="B578" s="65"/>
      <c r="C578" s="44"/>
      <c r="D578" s="4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</row>
    <row r="579" spans="1:23" ht="13.2" x14ac:dyDescent="0.25">
      <c r="A579" s="124"/>
      <c r="B579" s="65"/>
      <c r="C579" s="44"/>
      <c r="D579" s="4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</row>
    <row r="580" spans="1:23" ht="13.2" x14ac:dyDescent="0.25">
      <c r="A580" s="124"/>
      <c r="B580" s="65"/>
      <c r="C580" s="44"/>
      <c r="D580" s="4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</row>
    <row r="581" spans="1:23" ht="13.2" x14ac:dyDescent="0.25">
      <c r="A581" s="124"/>
      <c r="B581" s="65"/>
      <c r="C581" s="44"/>
      <c r="D581" s="4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</row>
    <row r="582" spans="1:23" ht="13.2" x14ac:dyDescent="0.25">
      <c r="A582" s="124"/>
      <c r="B582" s="65"/>
      <c r="C582" s="44"/>
      <c r="D582" s="4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</row>
    <row r="583" spans="1:23" ht="13.2" x14ac:dyDescent="0.25">
      <c r="A583" s="124"/>
      <c r="B583" s="65"/>
      <c r="C583" s="44"/>
      <c r="D583" s="4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</row>
    <row r="584" spans="1:23" ht="13.2" x14ac:dyDescent="0.25">
      <c r="A584" s="124"/>
      <c r="B584" s="65"/>
      <c r="C584" s="44"/>
      <c r="D584" s="4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</row>
    <row r="585" spans="1:23" ht="13.2" x14ac:dyDescent="0.25">
      <c r="A585" s="124"/>
      <c r="B585" s="65"/>
      <c r="C585" s="44"/>
      <c r="D585" s="4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</row>
    <row r="586" spans="1:23" ht="13.2" x14ac:dyDescent="0.25">
      <c r="A586" s="124"/>
      <c r="B586" s="65"/>
      <c r="C586" s="44"/>
      <c r="D586" s="4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</row>
    <row r="587" spans="1:23" ht="13.2" x14ac:dyDescent="0.25">
      <c r="A587" s="124"/>
      <c r="B587" s="65"/>
      <c r="C587" s="44"/>
      <c r="D587" s="4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</row>
    <row r="588" spans="1:23" ht="13.2" x14ac:dyDescent="0.25">
      <c r="A588" s="124"/>
      <c r="B588" s="65"/>
      <c r="C588" s="44"/>
      <c r="D588" s="4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</row>
    <row r="589" spans="1:23" ht="13.2" x14ac:dyDescent="0.25">
      <c r="A589" s="124"/>
      <c r="B589" s="65"/>
      <c r="C589" s="44"/>
      <c r="D589" s="4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</row>
    <row r="590" spans="1:23" ht="13.2" x14ac:dyDescent="0.25">
      <c r="A590" s="124"/>
      <c r="B590" s="65"/>
      <c r="C590" s="44"/>
      <c r="D590" s="4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</row>
    <row r="591" spans="1:23" ht="13.2" x14ac:dyDescent="0.25">
      <c r="A591" s="124"/>
      <c r="B591" s="65"/>
      <c r="C591" s="44"/>
      <c r="D591" s="4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</row>
    <row r="592" spans="1:23" ht="13.2" x14ac:dyDescent="0.25">
      <c r="A592" s="124"/>
      <c r="B592" s="65"/>
      <c r="C592" s="44"/>
      <c r="D592" s="4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</row>
    <row r="593" spans="1:23" ht="13.2" x14ac:dyDescent="0.25">
      <c r="A593" s="124"/>
      <c r="B593" s="65"/>
      <c r="C593" s="44"/>
      <c r="D593" s="4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</row>
    <row r="594" spans="1:23" ht="13.2" x14ac:dyDescent="0.25">
      <c r="A594" s="124"/>
      <c r="B594" s="65"/>
      <c r="C594" s="44"/>
      <c r="D594" s="4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</row>
    <row r="595" spans="1:23" ht="13.2" x14ac:dyDescent="0.25">
      <c r="A595" s="124"/>
      <c r="B595" s="65"/>
      <c r="C595" s="44"/>
      <c r="D595" s="4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</row>
    <row r="596" spans="1:23" ht="13.2" x14ac:dyDescent="0.25">
      <c r="A596" s="124"/>
      <c r="B596" s="65"/>
      <c r="C596" s="44"/>
      <c r="D596" s="4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</row>
    <row r="597" spans="1:23" ht="13.2" x14ac:dyDescent="0.25">
      <c r="A597" s="124"/>
      <c r="B597" s="65"/>
      <c r="C597" s="44"/>
      <c r="D597" s="4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</row>
    <row r="598" spans="1:23" ht="13.2" x14ac:dyDescent="0.25">
      <c r="A598" s="124"/>
      <c r="B598" s="65"/>
      <c r="C598" s="44"/>
      <c r="D598" s="4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</row>
    <row r="599" spans="1:23" ht="13.2" x14ac:dyDescent="0.25">
      <c r="A599" s="124"/>
      <c r="B599" s="65"/>
      <c r="C599" s="44"/>
      <c r="D599" s="4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</row>
    <row r="600" spans="1:23" ht="13.2" x14ac:dyDescent="0.25">
      <c r="A600" s="124"/>
      <c r="B600" s="65"/>
      <c r="C600" s="44"/>
      <c r="D600" s="4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</row>
    <row r="601" spans="1:23" ht="13.2" x14ac:dyDescent="0.25">
      <c r="A601" s="124"/>
      <c r="B601" s="65"/>
      <c r="C601" s="44"/>
      <c r="D601" s="4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</row>
    <row r="602" spans="1:23" ht="13.2" x14ac:dyDescent="0.25">
      <c r="A602" s="124"/>
      <c r="B602" s="65"/>
      <c r="C602" s="44"/>
      <c r="D602" s="4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</row>
    <row r="603" spans="1:23" ht="13.2" x14ac:dyDescent="0.25">
      <c r="A603" s="124"/>
      <c r="B603" s="65"/>
      <c r="C603" s="44"/>
      <c r="D603" s="4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</row>
    <row r="604" spans="1:23" ht="13.2" x14ac:dyDescent="0.25">
      <c r="A604" s="124"/>
      <c r="B604" s="65"/>
      <c r="C604" s="44"/>
      <c r="D604" s="4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</row>
    <row r="605" spans="1:23" ht="13.2" x14ac:dyDescent="0.25">
      <c r="A605" s="124"/>
      <c r="B605" s="65"/>
      <c r="C605" s="44"/>
      <c r="D605" s="4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</row>
    <row r="606" spans="1:23" ht="13.2" x14ac:dyDescent="0.25">
      <c r="A606" s="124"/>
      <c r="B606" s="65"/>
      <c r="C606" s="44"/>
      <c r="D606" s="4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</row>
    <row r="607" spans="1:23" ht="13.2" x14ac:dyDescent="0.25">
      <c r="A607" s="124"/>
      <c r="B607" s="65"/>
      <c r="C607" s="44"/>
      <c r="D607" s="4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</row>
    <row r="608" spans="1:23" ht="13.2" x14ac:dyDescent="0.25">
      <c r="A608" s="124"/>
      <c r="B608" s="65"/>
      <c r="C608" s="44"/>
      <c r="D608" s="4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</row>
    <row r="609" spans="1:23" ht="13.2" x14ac:dyDescent="0.25">
      <c r="A609" s="124"/>
      <c r="B609" s="65"/>
      <c r="C609" s="44"/>
      <c r="D609" s="4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</row>
    <row r="610" spans="1:23" ht="13.2" x14ac:dyDescent="0.25">
      <c r="A610" s="124"/>
      <c r="B610" s="65"/>
      <c r="C610" s="44"/>
      <c r="D610" s="4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</row>
    <row r="611" spans="1:23" ht="13.2" x14ac:dyDescent="0.25">
      <c r="A611" s="124"/>
      <c r="B611" s="65"/>
      <c r="C611" s="44"/>
      <c r="D611" s="4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</row>
    <row r="612" spans="1:23" ht="13.2" x14ac:dyDescent="0.25">
      <c r="A612" s="124"/>
      <c r="B612" s="65"/>
      <c r="C612" s="44"/>
      <c r="D612" s="4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</row>
    <row r="613" spans="1:23" ht="13.2" x14ac:dyDescent="0.25">
      <c r="A613" s="124"/>
      <c r="B613" s="65"/>
      <c r="C613" s="44"/>
      <c r="D613" s="4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</row>
    <row r="614" spans="1:23" ht="13.2" x14ac:dyDescent="0.25">
      <c r="A614" s="124"/>
      <c r="B614" s="65"/>
      <c r="C614" s="44"/>
      <c r="D614" s="4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</row>
    <row r="615" spans="1:23" ht="13.2" x14ac:dyDescent="0.25">
      <c r="A615" s="124"/>
      <c r="B615" s="65"/>
      <c r="C615" s="44"/>
      <c r="D615" s="4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</row>
    <row r="616" spans="1:23" ht="13.2" x14ac:dyDescent="0.25">
      <c r="A616" s="124"/>
      <c r="B616" s="65"/>
      <c r="C616" s="44"/>
      <c r="D616" s="4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</row>
    <row r="617" spans="1:23" ht="13.2" x14ac:dyDescent="0.25">
      <c r="A617" s="124"/>
      <c r="B617" s="65"/>
      <c r="C617" s="44"/>
      <c r="D617" s="4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</row>
    <row r="618" spans="1:23" ht="13.2" x14ac:dyDescent="0.25">
      <c r="A618" s="124"/>
      <c r="B618" s="65"/>
      <c r="C618" s="44"/>
      <c r="D618" s="4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</row>
    <row r="619" spans="1:23" ht="13.2" x14ac:dyDescent="0.25">
      <c r="A619" s="124"/>
      <c r="B619" s="65"/>
      <c r="C619" s="44"/>
      <c r="D619" s="4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</row>
    <row r="620" spans="1:23" ht="13.2" x14ac:dyDescent="0.25">
      <c r="A620" s="124"/>
      <c r="B620" s="65"/>
      <c r="C620" s="44"/>
      <c r="D620" s="4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</row>
    <row r="621" spans="1:23" ht="13.2" x14ac:dyDescent="0.25">
      <c r="A621" s="124"/>
      <c r="B621" s="65"/>
      <c r="C621" s="44"/>
      <c r="D621" s="4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</row>
    <row r="622" spans="1:23" ht="13.2" x14ac:dyDescent="0.25">
      <c r="A622" s="124"/>
      <c r="B622" s="65"/>
      <c r="C622" s="44"/>
      <c r="D622" s="4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</row>
    <row r="623" spans="1:23" ht="13.2" x14ac:dyDescent="0.25">
      <c r="A623" s="124"/>
      <c r="B623" s="65"/>
      <c r="C623" s="44"/>
      <c r="D623" s="4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</row>
    <row r="624" spans="1:23" ht="13.2" x14ac:dyDescent="0.25">
      <c r="A624" s="124"/>
      <c r="B624" s="65"/>
      <c r="C624" s="44"/>
      <c r="D624" s="4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</row>
    <row r="625" spans="1:23" ht="13.2" x14ac:dyDescent="0.25">
      <c r="A625" s="124"/>
      <c r="B625" s="65"/>
      <c r="C625" s="44"/>
      <c r="D625" s="4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</row>
    <row r="626" spans="1:23" ht="13.2" x14ac:dyDescent="0.25">
      <c r="A626" s="124"/>
      <c r="B626" s="65"/>
      <c r="C626" s="44"/>
      <c r="D626" s="4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</row>
    <row r="627" spans="1:23" ht="13.2" x14ac:dyDescent="0.25">
      <c r="A627" s="124"/>
      <c r="B627" s="65"/>
      <c r="C627" s="44"/>
      <c r="D627" s="4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</row>
    <row r="628" spans="1:23" ht="13.2" x14ac:dyDescent="0.25">
      <c r="A628" s="124"/>
      <c r="B628" s="65"/>
      <c r="C628" s="44"/>
      <c r="D628" s="4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</row>
    <row r="629" spans="1:23" ht="13.2" x14ac:dyDescent="0.25">
      <c r="A629" s="124"/>
      <c r="B629" s="65"/>
      <c r="C629" s="44"/>
      <c r="D629" s="4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</row>
    <row r="630" spans="1:23" ht="13.2" x14ac:dyDescent="0.25">
      <c r="A630" s="124"/>
      <c r="B630" s="65"/>
      <c r="C630" s="44"/>
      <c r="D630" s="4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</row>
    <row r="631" spans="1:23" ht="13.2" x14ac:dyDescent="0.25">
      <c r="A631" s="124"/>
      <c r="B631" s="65"/>
      <c r="C631" s="44"/>
      <c r="D631" s="4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</row>
    <row r="632" spans="1:23" ht="13.2" x14ac:dyDescent="0.25">
      <c r="A632" s="124"/>
      <c r="B632" s="65"/>
      <c r="C632" s="44"/>
      <c r="D632" s="4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</row>
    <row r="633" spans="1:23" ht="13.2" x14ac:dyDescent="0.25">
      <c r="A633" s="124"/>
      <c r="B633" s="65"/>
      <c r="C633" s="44"/>
      <c r="D633" s="4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</row>
    <row r="634" spans="1:23" ht="13.2" x14ac:dyDescent="0.25">
      <c r="A634" s="124"/>
      <c r="B634" s="65"/>
      <c r="C634" s="44"/>
      <c r="D634" s="4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</row>
    <row r="635" spans="1:23" ht="13.2" x14ac:dyDescent="0.25">
      <c r="A635" s="124"/>
      <c r="B635" s="65"/>
      <c r="C635" s="44"/>
      <c r="D635" s="4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</row>
    <row r="636" spans="1:23" ht="13.2" x14ac:dyDescent="0.25">
      <c r="A636" s="124"/>
      <c r="B636" s="65"/>
      <c r="C636" s="44"/>
      <c r="D636" s="4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</row>
    <row r="637" spans="1:23" ht="13.2" x14ac:dyDescent="0.25">
      <c r="A637" s="124"/>
      <c r="B637" s="65"/>
      <c r="C637" s="44"/>
      <c r="D637" s="4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</row>
    <row r="638" spans="1:23" ht="13.2" x14ac:dyDescent="0.25">
      <c r="A638" s="124"/>
      <c r="B638" s="65"/>
      <c r="C638" s="44"/>
      <c r="D638" s="4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</row>
    <row r="639" spans="1:23" ht="13.2" x14ac:dyDescent="0.25">
      <c r="A639" s="124"/>
      <c r="B639" s="65"/>
      <c r="C639" s="44"/>
      <c r="D639" s="4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</row>
    <row r="640" spans="1:23" ht="13.2" x14ac:dyDescent="0.25">
      <c r="A640" s="124"/>
      <c r="B640" s="65"/>
      <c r="C640" s="44"/>
      <c r="D640" s="4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</row>
    <row r="641" spans="1:23" ht="13.2" x14ac:dyDescent="0.25">
      <c r="A641" s="124"/>
      <c r="B641" s="65"/>
      <c r="C641" s="44"/>
      <c r="D641" s="4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</row>
    <row r="642" spans="1:23" ht="13.2" x14ac:dyDescent="0.25">
      <c r="A642" s="124"/>
      <c r="B642" s="65"/>
      <c r="C642" s="44"/>
      <c r="D642" s="4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</row>
    <row r="643" spans="1:23" ht="13.2" x14ac:dyDescent="0.25">
      <c r="A643" s="124"/>
      <c r="B643" s="65"/>
      <c r="C643" s="44"/>
      <c r="D643" s="4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</row>
    <row r="644" spans="1:23" ht="13.2" x14ac:dyDescent="0.25">
      <c r="A644" s="124"/>
      <c r="B644" s="65"/>
      <c r="C644" s="44"/>
      <c r="D644" s="4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</row>
    <row r="645" spans="1:23" ht="13.2" x14ac:dyDescent="0.25">
      <c r="A645" s="124"/>
      <c r="B645" s="65"/>
      <c r="C645" s="44"/>
      <c r="D645" s="4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</row>
    <row r="646" spans="1:23" ht="13.2" x14ac:dyDescent="0.25">
      <c r="A646" s="124"/>
      <c r="B646" s="65"/>
      <c r="C646" s="44"/>
      <c r="D646" s="4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</row>
    <row r="647" spans="1:23" ht="13.2" x14ac:dyDescent="0.25">
      <c r="A647" s="124"/>
      <c r="B647" s="65"/>
      <c r="C647" s="44"/>
      <c r="D647" s="4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</row>
    <row r="648" spans="1:23" ht="13.2" x14ac:dyDescent="0.25">
      <c r="A648" s="124"/>
      <c r="B648" s="65"/>
      <c r="C648" s="44"/>
      <c r="D648" s="4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</row>
    <row r="649" spans="1:23" ht="13.2" x14ac:dyDescent="0.25">
      <c r="A649" s="124"/>
      <c r="B649" s="65"/>
      <c r="C649" s="44"/>
      <c r="D649" s="4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</row>
    <row r="650" spans="1:23" ht="13.2" x14ac:dyDescent="0.25">
      <c r="A650" s="124"/>
      <c r="B650" s="65"/>
      <c r="C650" s="44"/>
      <c r="D650" s="4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</row>
    <row r="651" spans="1:23" ht="13.2" x14ac:dyDescent="0.25">
      <c r="A651" s="124"/>
      <c r="B651" s="65"/>
      <c r="C651" s="44"/>
      <c r="D651" s="4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</row>
    <row r="652" spans="1:23" ht="13.2" x14ac:dyDescent="0.25">
      <c r="A652" s="124"/>
      <c r="B652" s="65"/>
      <c r="C652" s="44"/>
      <c r="D652" s="4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</row>
    <row r="653" spans="1:23" ht="13.2" x14ac:dyDescent="0.25">
      <c r="A653" s="124"/>
      <c r="B653" s="65"/>
      <c r="C653" s="44"/>
      <c r="D653" s="4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</row>
    <row r="654" spans="1:23" ht="13.2" x14ac:dyDescent="0.25">
      <c r="A654" s="124"/>
      <c r="B654" s="65"/>
      <c r="C654" s="44"/>
      <c r="D654" s="4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</row>
    <row r="655" spans="1:23" ht="13.2" x14ac:dyDescent="0.25">
      <c r="A655" s="124"/>
      <c r="B655" s="65"/>
      <c r="C655" s="44"/>
      <c r="D655" s="4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</row>
    <row r="656" spans="1:23" ht="13.2" x14ac:dyDescent="0.25">
      <c r="A656" s="124"/>
      <c r="B656" s="65"/>
      <c r="C656" s="44"/>
      <c r="D656" s="4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</row>
    <row r="657" spans="1:23" ht="13.2" x14ac:dyDescent="0.25">
      <c r="A657" s="124"/>
      <c r="B657" s="65"/>
      <c r="C657" s="44"/>
      <c r="D657" s="4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</row>
    <row r="658" spans="1:23" ht="13.2" x14ac:dyDescent="0.25">
      <c r="A658" s="124"/>
      <c r="B658" s="65"/>
      <c r="C658" s="44"/>
      <c r="D658" s="4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</row>
    <row r="659" spans="1:23" ht="13.2" x14ac:dyDescent="0.25">
      <c r="A659" s="124"/>
      <c r="B659" s="65"/>
      <c r="C659" s="44"/>
      <c r="D659" s="4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</row>
    <row r="660" spans="1:23" ht="13.2" x14ac:dyDescent="0.25">
      <c r="A660" s="124"/>
      <c r="B660" s="65"/>
      <c r="C660" s="44"/>
      <c r="D660" s="4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</row>
    <row r="661" spans="1:23" ht="13.2" x14ac:dyDescent="0.25">
      <c r="A661" s="124"/>
      <c r="B661" s="65"/>
      <c r="C661" s="44"/>
      <c r="D661" s="4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</row>
    <row r="662" spans="1:23" ht="13.2" x14ac:dyDescent="0.25">
      <c r="A662" s="124"/>
      <c r="B662" s="65"/>
      <c r="C662" s="44"/>
      <c r="D662" s="4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</row>
    <row r="663" spans="1:23" ht="13.2" x14ac:dyDescent="0.25">
      <c r="A663" s="124"/>
      <c r="B663" s="65"/>
      <c r="C663" s="44"/>
      <c r="D663" s="4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</row>
    <row r="664" spans="1:23" ht="13.2" x14ac:dyDescent="0.25">
      <c r="A664" s="124"/>
      <c r="B664" s="65"/>
      <c r="C664" s="44"/>
      <c r="D664" s="4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</row>
    <row r="665" spans="1:23" ht="13.2" x14ac:dyDescent="0.25">
      <c r="A665" s="124"/>
      <c r="B665" s="65"/>
      <c r="C665" s="44"/>
      <c r="D665" s="4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</row>
    <row r="666" spans="1:23" ht="13.2" x14ac:dyDescent="0.25">
      <c r="A666" s="124"/>
      <c r="B666" s="65"/>
      <c r="C666" s="44"/>
      <c r="D666" s="4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</row>
    <row r="667" spans="1:23" ht="13.2" x14ac:dyDescent="0.25">
      <c r="A667" s="124"/>
      <c r="B667" s="65"/>
      <c r="C667" s="44"/>
      <c r="D667" s="4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</row>
    <row r="668" spans="1:23" ht="13.2" x14ac:dyDescent="0.25">
      <c r="A668" s="124"/>
      <c r="B668" s="65"/>
      <c r="C668" s="44"/>
      <c r="D668" s="4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</row>
    <row r="669" spans="1:23" ht="13.2" x14ac:dyDescent="0.25">
      <c r="A669" s="124"/>
      <c r="B669" s="65"/>
      <c r="C669" s="44"/>
      <c r="D669" s="4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</row>
    <row r="670" spans="1:23" ht="13.2" x14ac:dyDescent="0.25">
      <c r="A670" s="124"/>
      <c r="B670" s="65"/>
      <c r="C670" s="44"/>
      <c r="D670" s="4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</row>
    <row r="671" spans="1:23" ht="13.2" x14ac:dyDescent="0.25">
      <c r="A671" s="124"/>
      <c r="B671" s="65"/>
      <c r="C671" s="44"/>
      <c r="D671" s="4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</row>
    <row r="672" spans="1:23" ht="13.2" x14ac:dyDescent="0.25">
      <c r="A672" s="124"/>
      <c r="B672" s="65"/>
      <c r="C672" s="44"/>
      <c r="D672" s="4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</row>
    <row r="673" spans="1:23" ht="13.2" x14ac:dyDescent="0.25">
      <c r="A673" s="124"/>
      <c r="B673" s="65"/>
      <c r="C673" s="44"/>
      <c r="D673" s="4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</row>
    <row r="674" spans="1:23" ht="13.2" x14ac:dyDescent="0.25">
      <c r="A674" s="124"/>
      <c r="B674" s="65"/>
      <c r="C674" s="44"/>
      <c r="D674" s="4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</row>
    <row r="675" spans="1:23" ht="13.2" x14ac:dyDescent="0.25">
      <c r="A675" s="124"/>
      <c r="B675" s="65"/>
      <c r="C675" s="44"/>
      <c r="D675" s="4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</row>
    <row r="676" spans="1:23" ht="13.2" x14ac:dyDescent="0.25">
      <c r="A676" s="124"/>
      <c r="B676" s="65"/>
      <c r="C676" s="44"/>
      <c r="D676" s="4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</row>
    <row r="677" spans="1:23" ht="13.2" x14ac:dyDescent="0.25">
      <c r="A677" s="124"/>
      <c r="B677" s="65"/>
      <c r="C677" s="44"/>
      <c r="D677" s="4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</row>
    <row r="678" spans="1:23" ht="13.2" x14ac:dyDescent="0.25">
      <c r="A678" s="124"/>
      <c r="B678" s="65"/>
      <c r="C678" s="44"/>
      <c r="D678" s="4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</row>
    <row r="679" spans="1:23" ht="13.2" x14ac:dyDescent="0.25">
      <c r="A679" s="124"/>
      <c r="B679" s="65"/>
      <c r="C679" s="44"/>
      <c r="D679" s="4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</row>
    <row r="680" spans="1:23" ht="13.2" x14ac:dyDescent="0.25">
      <c r="A680" s="124"/>
      <c r="B680" s="65"/>
      <c r="C680" s="44"/>
      <c r="D680" s="4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</row>
    <row r="681" spans="1:23" ht="13.2" x14ac:dyDescent="0.25">
      <c r="A681" s="124"/>
      <c r="B681" s="65"/>
      <c r="C681" s="44"/>
      <c r="D681" s="4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</row>
    <row r="682" spans="1:23" ht="13.2" x14ac:dyDescent="0.25">
      <c r="A682" s="124"/>
      <c r="B682" s="65"/>
      <c r="C682" s="44"/>
      <c r="D682" s="4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</row>
    <row r="683" spans="1:23" ht="13.2" x14ac:dyDescent="0.25">
      <c r="A683" s="124"/>
      <c r="B683" s="65"/>
      <c r="C683" s="44"/>
      <c r="D683" s="4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</row>
    <row r="684" spans="1:23" ht="13.2" x14ac:dyDescent="0.25">
      <c r="A684" s="124"/>
      <c r="B684" s="65"/>
      <c r="C684" s="44"/>
      <c r="D684" s="4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</row>
    <row r="685" spans="1:23" ht="13.2" x14ac:dyDescent="0.25">
      <c r="A685" s="124"/>
      <c r="B685" s="65"/>
      <c r="C685" s="44"/>
      <c r="D685" s="4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</row>
    <row r="686" spans="1:23" ht="13.2" x14ac:dyDescent="0.25">
      <c r="A686" s="124"/>
      <c r="B686" s="65"/>
      <c r="C686" s="44"/>
      <c r="D686" s="4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</row>
    <row r="687" spans="1:23" ht="13.2" x14ac:dyDescent="0.25">
      <c r="A687" s="124"/>
      <c r="B687" s="65"/>
      <c r="C687" s="44"/>
      <c r="D687" s="4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</row>
    <row r="688" spans="1:23" ht="13.2" x14ac:dyDescent="0.25">
      <c r="A688" s="124"/>
      <c r="B688" s="65"/>
      <c r="C688" s="44"/>
      <c r="D688" s="4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</row>
    <row r="689" spans="1:23" ht="13.2" x14ac:dyDescent="0.25">
      <c r="A689" s="124"/>
      <c r="B689" s="65"/>
      <c r="C689" s="44"/>
      <c r="D689" s="4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</row>
    <row r="690" spans="1:23" ht="13.2" x14ac:dyDescent="0.25">
      <c r="A690" s="124"/>
      <c r="B690" s="65"/>
      <c r="C690" s="44"/>
      <c r="D690" s="4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</row>
    <row r="691" spans="1:23" ht="13.2" x14ac:dyDescent="0.25">
      <c r="A691" s="124"/>
      <c r="B691" s="65"/>
      <c r="C691" s="44"/>
      <c r="D691" s="4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</row>
    <row r="692" spans="1:23" ht="13.2" x14ac:dyDescent="0.25">
      <c r="A692" s="124"/>
      <c r="B692" s="65"/>
      <c r="C692" s="44"/>
      <c r="D692" s="4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</row>
    <row r="693" spans="1:23" ht="13.2" x14ac:dyDescent="0.25">
      <c r="A693" s="124"/>
      <c r="B693" s="65"/>
      <c r="C693" s="44"/>
      <c r="D693" s="4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</row>
    <row r="694" spans="1:23" ht="13.2" x14ac:dyDescent="0.25">
      <c r="A694" s="124"/>
      <c r="B694" s="65"/>
      <c r="C694" s="44"/>
      <c r="D694" s="4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</row>
    <row r="695" spans="1:23" ht="13.2" x14ac:dyDescent="0.25">
      <c r="A695" s="124"/>
      <c r="B695" s="65"/>
      <c r="C695" s="44"/>
      <c r="D695" s="4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</row>
    <row r="696" spans="1:23" ht="13.2" x14ac:dyDescent="0.25">
      <c r="A696" s="124"/>
      <c r="B696" s="65"/>
      <c r="C696" s="44"/>
      <c r="D696" s="4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</row>
    <row r="697" spans="1:23" ht="13.2" x14ac:dyDescent="0.25">
      <c r="A697" s="124"/>
      <c r="B697" s="65"/>
      <c r="C697" s="44"/>
      <c r="D697" s="4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</row>
    <row r="698" spans="1:23" ht="13.2" x14ac:dyDescent="0.25">
      <c r="A698" s="124"/>
      <c r="B698" s="65"/>
      <c r="C698" s="44"/>
      <c r="D698" s="4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</row>
    <row r="699" spans="1:23" ht="13.2" x14ac:dyDescent="0.25">
      <c r="A699" s="124"/>
      <c r="B699" s="65"/>
      <c r="C699" s="44"/>
      <c r="D699" s="4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</row>
    <row r="700" spans="1:23" ht="13.2" x14ac:dyDescent="0.25">
      <c r="A700" s="124"/>
      <c r="B700" s="65"/>
      <c r="C700" s="44"/>
      <c r="D700" s="4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</row>
    <row r="701" spans="1:23" ht="13.2" x14ac:dyDescent="0.25">
      <c r="A701" s="124"/>
      <c r="B701" s="65"/>
      <c r="C701" s="44"/>
      <c r="D701" s="4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</row>
    <row r="702" spans="1:23" ht="13.2" x14ac:dyDescent="0.25">
      <c r="A702" s="124"/>
      <c r="B702" s="65"/>
      <c r="C702" s="44"/>
      <c r="D702" s="4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</row>
    <row r="703" spans="1:23" ht="13.2" x14ac:dyDescent="0.25">
      <c r="A703" s="124"/>
      <c r="B703" s="65"/>
      <c r="C703" s="44"/>
      <c r="D703" s="4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</row>
    <row r="704" spans="1:23" ht="13.2" x14ac:dyDescent="0.25">
      <c r="A704" s="124"/>
      <c r="B704" s="65"/>
      <c r="C704" s="44"/>
      <c r="D704" s="4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</row>
    <row r="705" spans="1:23" ht="13.2" x14ac:dyDescent="0.25">
      <c r="A705" s="124"/>
      <c r="B705" s="65"/>
      <c r="C705" s="44"/>
      <c r="D705" s="4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</row>
    <row r="706" spans="1:23" ht="13.2" x14ac:dyDescent="0.25">
      <c r="A706" s="124"/>
      <c r="B706" s="65"/>
      <c r="C706" s="44"/>
      <c r="D706" s="4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</row>
    <row r="707" spans="1:23" ht="13.2" x14ac:dyDescent="0.25">
      <c r="A707" s="124"/>
      <c r="B707" s="65"/>
      <c r="C707" s="44"/>
      <c r="D707" s="4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</row>
    <row r="708" spans="1:23" ht="13.2" x14ac:dyDescent="0.25">
      <c r="A708" s="124"/>
      <c r="B708" s="65"/>
      <c r="C708" s="44"/>
      <c r="D708" s="4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</row>
    <row r="709" spans="1:23" ht="13.2" x14ac:dyDescent="0.25">
      <c r="A709" s="124"/>
      <c r="B709" s="65"/>
      <c r="C709" s="44"/>
      <c r="D709" s="4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</row>
    <row r="710" spans="1:23" ht="13.2" x14ac:dyDescent="0.25">
      <c r="A710" s="124"/>
      <c r="B710" s="65"/>
      <c r="C710" s="44"/>
      <c r="D710" s="4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</row>
    <row r="711" spans="1:23" ht="13.2" x14ac:dyDescent="0.25">
      <c r="A711" s="124"/>
      <c r="B711" s="65"/>
      <c r="C711" s="44"/>
      <c r="D711" s="4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</row>
    <row r="712" spans="1:23" ht="13.2" x14ac:dyDescent="0.25">
      <c r="A712" s="124"/>
      <c r="B712" s="65"/>
      <c r="C712" s="44"/>
      <c r="D712" s="4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</row>
    <row r="713" spans="1:23" ht="13.2" x14ac:dyDescent="0.25">
      <c r="A713" s="124"/>
      <c r="B713" s="65"/>
      <c r="C713" s="44"/>
      <c r="D713" s="4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</row>
    <row r="714" spans="1:23" ht="13.2" x14ac:dyDescent="0.25">
      <c r="A714" s="124"/>
      <c r="B714" s="65"/>
      <c r="C714" s="44"/>
      <c r="D714" s="4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</row>
    <row r="715" spans="1:23" ht="13.2" x14ac:dyDescent="0.25">
      <c r="A715" s="124"/>
      <c r="B715" s="65"/>
      <c r="C715" s="44"/>
      <c r="D715" s="4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</row>
    <row r="716" spans="1:23" ht="13.2" x14ac:dyDescent="0.25">
      <c r="A716" s="124"/>
      <c r="B716" s="65"/>
      <c r="C716" s="44"/>
      <c r="D716" s="4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</row>
    <row r="717" spans="1:23" ht="13.2" x14ac:dyDescent="0.25">
      <c r="A717" s="124"/>
      <c r="B717" s="65"/>
      <c r="C717" s="44"/>
      <c r="D717" s="4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</row>
    <row r="718" spans="1:23" ht="13.2" x14ac:dyDescent="0.25">
      <c r="A718" s="124"/>
      <c r="B718" s="65"/>
      <c r="C718" s="44"/>
      <c r="D718" s="4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</row>
    <row r="719" spans="1:23" ht="13.2" x14ac:dyDescent="0.25">
      <c r="A719" s="124"/>
      <c r="B719" s="65"/>
      <c r="C719" s="44"/>
      <c r="D719" s="4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</row>
    <row r="720" spans="1:23" ht="13.2" x14ac:dyDescent="0.25">
      <c r="A720" s="124"/>
      <c r="B720" s="65"/>
      <c r="C720" s="44"/>
      <c r="D720" s="4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</row>
    <row r="721" spans="1:23" ht="13.2" x14ac:dyDescent="0.25">
      <c r="A721" s="124"/>
      <c r="B721" s="65"/>
      <c r="C721" s="44"/>
      <c r="D721" s="4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</row>
    <row r="722" spans="1:23" ht="13.2" x14ac:dyDescent="0.25">
      <c r="A722" s="124"/>
      <c r="B722" s="65"/>
      <c r="C722" s="44"/>
      <c r="D722" s="4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</row>
    <row r="723" spans="1:23" ht="13.2" x14ac:dyDescent="0.25">
      <c r="A723" s="124"/>
      <c r="B723" s="65"/>
      <c r="C723" s="44"/>
      <c r="D723" s="4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</row>
    <row r="724" spans="1:23" ht="13.2" x14ac:dyDescent="0.25">
      <c r="A724" s="124"/>
      <c r="B724" s="65"/>
      <c r="C724" s="44"/>
      <c r="D724" s="4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</row>
    <row r="725" spans="1:23" ht="13.2" x14ac:dyDescent="0.25">
      <c r="A725" s="124"/>
      <c r="B725" s="65"/>
      <c r="C725" s="44"/>
      <c r="D725" s="4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</row>
    <row r="726" spans="1:23" ht="13.2" x14ac:dyDescent="0.25">
      <c r="A726" s="124"/>
      <c r="B726" s="65"/>
      <c r="C726" s="44"/>
      <c r="D726" s="4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</row>
    <row r="727" spans="1:23" ht="13.2" x14ac:dyDescent="0.25">
      <c r="A727" s="124"/>
      <c r="B727" s="65"/>
      <c r="C727" s="44"/>
      <c r="D727" s="4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</row>
    <row r="728" spans="1:23" ht="13.2" x14ac:dyDescent="0.25">
      <c r="A728" s="124"/>
      <c r="B728" s="65"/>
      <c r="C728" s="44"/>
      <c r="D728" s="4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</row>
    <row r="729" spans="1:23" ht="13.2" x14ac:dyDescent="0.25">
      <c r="A729" s="124"/>
      <c r="B729" s="65"/>
      <c r="C729" s="44"/>
      <c r="D729" s="4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</row>
    <row r="730" spans="1:23" ht="13.2" x14ac:dyDescent="0.25">
      <c r="A730" s="124"/>
      <c r="B730" s="65"/>
      <c r="C730" s="44"/>
      <c r="D730" s="4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</row>
    <row r="731" spans="1:23" ht="13.2" x14ac:dyDescent="0.25">
      <c r="A731" s="124"/>
      <c r="B731" s="65"/>
      <c r="C731" s="44"/>
      <c r="D731" s="4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</row>
    <row r="732" spans="1:23" ht="13.2" x14ac:dyDescent="0.25">
      <c r="A732" s="124"/>
      <c r="B732" s="65"/>
      <c r="C732" s="44"/>
      <c r="D732" s="4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</row>
    <row r="733" spans="1:23" ht="13.2" x14ac:dyDescent="0.25">
      <c r="A733" s="124"/>
      <c r="B733" s="65"/>
      <c r="C733" s="44"/>
      <c r="D733" s="4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</row>
    <row r="734" spans="1:23" ht="13.2" x14ac:dyDescent="0.25">
      <c r="A734" s="124"/>
      <c r="B734" s="65"/>
      <c r="C734" s="44"/>
      <c r="D734" s="4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</row>
    <row r="735" spans="1:23" ht="13.2" x14ac:dyDescent="0.25">
      <c r="A735" s="124"/>
      <c r="B735" s="65"/>
      <c r="C735" s="44"/>
      <c r="D735" s="4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</row>
    <row r="736" spans="1:23" ht="13.2" x14ac:dyDescent="0.25">
      <c r="A736" s="124"/>
      <c r="B736" s="65"/>
      <c r="C736" s="44"/>
      <c r="D736" s="4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</row>
    <row r="737" spans="1:23" ht="13.2" x14ac:dyDescent="0.25">
      <c r="A737" s="124"/>
      <c r="B737" s="65"/>
      <c r="C737" s="44"/>
      <c r="D737" s="4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</row>
    <row r="738" spans="1:23" ht="13.2" x14ac:dyDescent="0.25">
      <c r="A738" s="124"/>
      <c r="B738" s="65"/>
      <c r="C738" s="44"/>
      <c r="D738" s="4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</row>
    <row r="739" spans="1:23" ht="13.2" x14ac:dyDescent="0.25">
      <c r="A739" s="124"/>
      <c r="B739" s="65"/>
      <c r="C739" s="44"/>
      <c r="D739" s="4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</row>
    <row r="740" spans="1:23" ht="13.2" x14ac:dyDescent="0.25">
      <c r="A740" s="124"/>
      <c r="B740" s="65"/>
      <c r="C740" s="44"/>
      <c r="D740" s="4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</row>
    <row r="741" spans="1:23" ht="13.2" x14ac:dyDescent="0.25">
      <c r="A741" s="124"/>
      <c r="B741" s="65"/>
      <c r="C741" s="44"/>
      <c r="D741" s="4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</row>
    <row r="742" spans="1:23" ht="13.2" x14ac:dyDescent="0.25">
      <c r="A742" s="124"/>
      <c r="B742" s="65"/>
      <c r="C742" s="44"/>
      <c r="D742" s="4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</row>
    <row r="743" spans="1:23" ht="13.2" x14ac:dyDescent="0.25">
      <c r="A743" s="124"/>
      <c r="B743" s="65"/>
      <c r="C743" s="44"/>
      <c r="D743" s="4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</row>
    <row r="744" spans="1:23" ht="13.2" x14ac:dyDescent="0.25">
      <c r="A744" s="124"/>
      <c r="B744" s="65"/>
      <c r="C744" s="44"/>
      <c r="D744" s="4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</row>
    <row r="745" spans="1:23" ht="13.2" x14ac:dyDescent="0.25">
      <c r="A745" s="124"/>
      <c r="B745" s="65"/>
      <c r="C745" s="44"/>
      <c r="D745" s="4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</row>
    <row r="746" spans="1:23" ht="13.2" x14ac:dyDescent="0.25">
      <c r="A746" s="124"/>
      <c r="B746" s="65"/>
      <c r="C746" s="44"/>
      <c r="D746" s="4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</row>
    <row r="747" spans="1:23" ht="13.2" x14ac:dyDescent="0.25">
      <c r="A747" s="124"/>
      <c r="B747" s="65"/>
      <c r="C747" s="44"/>
      <c r="D747" s="4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</row>
    <row r="748" spans="1:23" ht="13.2" x14ac:dyDescent="0.25">
      <c r="A748" s="124"/>
      <c r="B748" s="65"/>
      <c r="C748" s="44"/>
      <c r="D748" s="4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</row>
    <row r="749" spans="1:23" ht="13.2" x14ac:dyDescent="0.25">
      <c r="A749" s="124"/>
      <c r="B749" s="65"/>
      <c r="C749" s="44"/>
      <c r="D749" s="4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</row>
    <row r="750" spans="1:23" ht="13.2" x14ac:dyDescent="0.25">
      <c r="A750" s="124"/>
      <c r="B750" s="65"/>
      <c r="C750" s="44"/>
      <c r="D750" s="4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</row>
    <row r="751" spans="1:23" ht="13.2" x14ac:dyDescent="0.25">
      <c r="A751" s="124"/>
      <c r="B751" s="65"/>
      <c r="C751" s="44"/>
      <c r="D751" s="4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</row>
    <row r="752" spans="1:23" ht="13.2" x14ac:dyDescent="0.25">
      <c r="A752" s="124"/>
      <c r="B752" s="65"/>
      <c r="C752" s="44"/>
      <c r="D752" s="4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</row>
    <row r="753" spans="1:23" ht="13.2" x14ac:dyDescent="0.25">
      <c r="A753" s="124"/>
      <c r="B753" s="65"/>
      <c r="C753" s="44"/>
      <c r="D753" s="4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</row>
    <row r="754" spans="1:23" ht="13.2" x14ac:dyDescent="0.25">
      <c r="A754" s="124"/>
      <c r="B754" s="65"/>
      <c r="C754" s="44"/>
      <c r="D754" s="4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</row>
    <row r="755" spans="1:23" ht="13.2" x14ac:dyDescent="0.25">
      <c r="A755" s="124"/>
      <c r="B755" s="65"/>
      <c r="C755" s="44"/>
      <c r="D755" s="4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</row>
    <row r="756" spans="1:23" ht="13.2" x14ac:dyDescent="0.25">
      <c r="A756" s="124"/>
      <c r="B756" s="65"/>
      <c r="C756" s="44"/>
      <c r="D756" s="4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</row>
    <row r="757" spans="1:23" ht="13.2" x14ac:dyDescent="0.25">
      <c r="A757" s="124"/>
      <c r="B757" s="65"/>
      <c r="C757" s="44"/>
      <c r="D757" s="4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</row>
    <row r="758" spans="1:23" ht="13.2" x14ac:dyDescent="0.25">
      <c r="A758" s="124"/>
      <c r="B758" s="65"/>
      <c r="C758" s="44"/>
      <c r="D758" s="4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</row>
    <row r="759" spans="1:23" ht="13.2" x14ac:dyDescent="0.25">
      <c r="A759" s="124"/>
      <c r="B759" s="65"/>
      <c r="C759" s="44"/>
      <c r="D759" s="4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</row>
    <row r="760" spans="1:23" ht="13.2" x14ac:dyDescent="0.25">
      <c r="A760" s="124"/>
      <c r="B760" s="65"/>
      <c r="C760" s="44"/>
      <c r="D760" s="4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</row>
    <row r="761" spans="1:23" ht="13.2" x14ac:dyDescent="0.25">
      <c r="A761" s="124"/>
      <c r="B761" s="65"/>
      <c r="C761" s="44"/>
      <c r="D761" s="4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</row>
    <row r="762" spans="1:23" ht="13.2" x14ac:dyDescent="0.25">
      <c r="A762" s="124"/>
      <c r="B762" s="65"/>
      <c r="C762" s="44"/>
      <c r="D762" s="4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</row>
    <row r="763" spans="1:23" ht="13.2" x14ac:dyDescent="0.25">
      <c r="A763" s="124"/>
      <c r="B763" s="65"/>
      <c r="C763" s="44"/>
      <c r="D763" s="4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</row>
    <row r="764" spans="1:23" ht="13.2" x14ac:dyDescent="0.25">
      <c r="A764" s="124"/>
      <c r="B764" s="65"/>
      <c r="C764" s="44"/>
      <c r="D764" s="4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</row>
    <row r="765" spans="1:23" ht="13.2" x14ac:dyDescent="0.25">
      <c r="A765" s="124"/>
      <c r="B765" s="65"/>
      <c r="C765" s="44"/>
      <c r="D765" s="4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</row>
    <row r="766" spans="1:23" ht="13.2" x14ac:dyDescent="0.25">
      <c r="A766" s="124"/>
      <c r="B766" s="65"/>
      <c r="C766" s="44"/>
      <c r="D766" s="4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</row>
    <row r="767" spans="1:23" ht="13.2" x14ac:dyDescent="0.25">
      <c r="A767" s="124"/>
      <c r="B767" s="65"/>
      <c r="C767" s="44"/>
      <c r="D767" s="4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</row>
    <row r="768" spans="1:23" ht="13.2" x14ac:dyDescent="0.25">
      <c r="A768" s="124"/>
      <c r="B768" s="65"/>
      <c r="C768" s="44"/>
      <c r="D768" s="4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</row>
    <row r="769" spans="1:23" ht="13.2" x14ac:dyDescent="0.25">
      <c r="A769" s="124"/>
      <c r="B769" s="65"/>
      <c r="C769" s="44"/>
      <c r="D769" s="4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</row>
    <row r="770" spans="1:23" ht="13.2" x14ac:dyDescent="0.25">
      <c r="A770" s="124"/>
      <c r="B770" s="65"/>
      <c r="C770" s="44"/>
      <c r="D770" s="4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</row>
    <row r="771" spans="1:23" ht="13.2" x14ac:dyDescent="0.25">
      <c r="A771" s="124"/>
      <c r="B771" s="65"/>
      <c r="C771" s="44"/>
      <c r="D771" s="4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</row>
    <row r="772" spans="1:23" ht="13.2" x14ac:dyDescent="0.25">
      <c r="A772" s="124"/>
      <c r="B772" s="65"/>
      <c r="C772" s="44"/>
      <c r="D772" s="4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</row>
    <row r="773" spans="1:23" ht="13.2" x14ac:dyDescent="0.25">
      <c r="A773" s="124"/>
      <c r="B773" s="65"/>
      <c r="C773" s="44"/>
      <c r="D773" s="4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</row>
    <row r="774" spans="1:23" ht="13.2" x14ac:dyDescent="0.25">
      <c r="A774" s="124"/>
      <c r="B774" s="65"/>
      <c r="C774" s="44"/>
      <c r="D774" s="4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</row>
    <row r="775" spans="1:23" ht="13.2" x14ac:dyDescent="0.25">
      <c r="A775" s="124"/>
      <c r="B775" s="65"/>
      <c r="C775" s="44"/>
      <c r="D775" s="4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</row>
    <row r="776" spans="1:23" ht="13.2" x14ac:dyDescent="0.25">
      <c r="A776" s="124"/>
      <c r="B776" s="65"/>
      <c r="C776" s="44"/>
      <c r="D776" s="4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</row>
    <row r="777" spans="1:23" ht="13.2" x14ac:dyDescent="0.25">
      <c r="A777" s="124"/>
      <c r="B777" s="65"/>
      <c r="C777" s="44"/>
      <c r="D777" s="4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</row>
    <row r="778" spans="1:23" ht="13.2" x14ac:dyDescent="0.25">
      <c r="A778" s="124"/>
      <c r="B778" s="65"/>
      <c r="C778" s="44"/>
      <c r="D778" s="4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</row>
    <row r="779" spans="1:23" ht="13.2" x14ac:dyDescent="0.25">
      <c r="A779" s="124"/>
      <c r="B779" s="65"/>
      <c r="C779" s="44"/>
      <c r="D779" s="4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</row>
    <row r="780" spans="1:23" ht="13.2" x14ac:dyDescent="0.25">
      <c r="A780" s="124"/>
      <c r="B780" s="65"/>
      <c r="C780" s="44"/>
      <c r="D780" s="4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</row>
    <row r="781" spans="1:23" ht="13.2" x14ac:dyDescent="0.25">
      <c r="A781" s="124"/>
      <c r="B781" s="65"/>
      <c r="C781" s="44"/>
      <c r="D781" s="4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</row>
    <row r="782" spans="1:23" ht="13.2" x14ac:dyDescent="0.25">
      <c r="A782" s="124"/>
      <c r="B782" s="65"/>
      <c r="C782" s="44"/>
      <c r="D782" s="4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</row>
    <row r="783" spans="1:23" ht="13.2" x14ac:dyDescent="0.25">
      <c r="A783" s="124"/>
      <c r="B783" s="65"/>
      <c r="C783" s="44"/>
      <c r="D783" s="4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</row>
    <row r="784" spans="1:23" ht="13.2" x14ac:dyDescent="0.25">
      <c r="A784" s="124"/>
      <c r="B784" s="65"/>
      <c r="C784" s="44"/>
      <c r="D784" s="4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</row>
    <row r="785" spans="1:23" ht="13.2" x14ac:dyDescent="0.25">
      <c r="A785" s="124"/>
      <c r="B785" s="65"/>
      <c r="C785" s="44"/>
      <c r="D785" s="4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</row>
    <row r="786" spans="1:23" ht="13.2" x14ac:dyDescent="0.25">
      <c r="A786" s="124"/>
      <c r="B786" s="65"/>
      <c r="C786" s="44"/>
      <c r="D786" s="4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</row>
    <row r="787" spans="1:23" ht="13.2" x14ac:dyDescent="0.25">
      <c r="A787" s="124"/>
      <c r="B787" s="65"/>
      <c r="C787" s="44"/>
      <c r="D787" s="4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</row>
    <row r="788" spans="1:23" ht="13.2" x14ac:dyDescent="0.25">
      <c r="A788" s="124"/>
      <c r="B788" s="65"/>
      <c r="C788" s="44"/>
      <c r="D788" s="4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</row>
    <row r="789" spans="1:23" ht="13.2" x14ac:dyDescent="0.25">
      <c r="A789" s="124"/>
      <c r="B789" s="65"/>
      <c r="C789" s="44"/>
      <c r="D789" s="4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</row>
    <row r="790" spans="1:23" ht="13.2" x14ac:dyDescent="0.25">
      <c r="A790" s="124"/>
      <c r="B790" s="65"/>
      <c r="C790" s="44"/>
      <c r="D790" s="4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</row>
    <row r="791" spans="1:23" ht="13.2" x14ac:dyDescent="0.25">
      <c r="A791" s="124"/>
      <c r="B791" s="65"/>
      <c r="C791" s="44"/>
      <c r="D791" s="4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</row>
    <row r="792" spans="1:23" ht="13.2" x14ac:dyDescent="0.25">
      <c r="A792" s="124"/>
      <c r="B792" s="65"/>
      <c r="C792" s="44"/>
      <c r="D792" s="4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</row>
    <row r="793" spans="1:23" ht="13.2" x14ac:dyDescent="0.25">
      <c r="A793" s="124"/>
      <c r="B793" s="65"/>
      <c r="C793" s="44"/>
      <c r="D793" s="4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</row>
    <row r="794" spans="1:23" ht="13.2" x14ac:dyDescent="0.25">
      <c r="A794" s="124"/>
      <c r="B794" s="65"/>
      <c r="C794" s="44"/>
      <c r="D794" s="4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</row>
    <row r="795" spans="1:23" ht="13.2" x14ac:dyDescent="0.25">
      <c r="A795" s="124"/>
      <c r="B795" s="65"/>
      <c r="C795" s="44"/>
      <c r="D795" s="4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</row>
    <row r="796" spans="1:23" ht="13.2" x14ac:dyDescent="0.25">
      <c r="A796" s="124"/>
      <c r="B796" s="65"/>
      <c r="C796" s="44"/>
      <c r="D796" s="4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</row>
    <row r="797" spans="1:23" ht="13.2" x14ac:dyDescent="0.25">
      <c r="A797" s="124"/>
      <c r="B797" s="65"/>
      <c r="C797" s="44"/>
      <c r="D797" s="4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</row>
    <row r="798" spans="1:23" ht="13.2" x14ac:dyDescent="0.25">
      <c r="A798" s="124"/>
      <c r="B798" s="65"/>
      <c r="C798" s="44"/>
      <c r="D798" s="4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</row>
    <row r="799" spans="1:23" ht="13.2" x14ac:dyDescent="0.25">
      <c r="A799" s="124"/>
      <c r="B799" s="65"/>
      <c r="C799" s="44"/>
      <c r="D799" s="4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</row>
    <row r="800" spans="1:23" ht="13.2" x14ac:dyDescent="0.25">
      <c r="A800" s="124"/>
      <c r="B800" s="65"/>
      <c r="C800" s="44"/>
      <c r="D800" s="4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</row>
    <row r="801" spans="1:23" ht="13.2" x14ac:dyDescent="0.25">
      <c r="A801" s="124"/>
      <c r="B801" s="65"/>
      <c r="C801" s="44"/>
      <c r="D801" s="4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</row>
    <row r="802" spans="1:23" ht="13.2" x14ac:dyDescent="0.25">
      <c r="A802" s="124"/>
      <c r="B802" s="65"/>
      <c r="C802" s="44"/>
      <c r="D802" s="4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</row>
    <row r="803" spans="1:23" ht="13.2" x14ac:dyDescent="0.25">
      <c r="A803" s="124"/>
      <c r="B803" s="65"/>
      <c r="C803" s="44"/>
      <c r="D803" s="4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</row>
    <row r="804" spans="1:23" ht="13.2" x14ac:dyDescent="0.25">
      <c r="A804" s="124"/>
      <c r="B804" s="65"/>
      <c r="C804" s="44"/>
      <c r="D804" s="4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</row>
    <row r="805" spans="1:23" ht="13.2" x14ac:dyDescent="0.25">
      <c r="A805" s="124"/>
      <c r="B805" s="65"/>
      <c r="C805" s="44"/>
      <c r="D805" s="4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</row>
    <row r="806" spans="1:23" ht="13.2" x14ac:dyDescent="0.25">
      <c r="A806" s="124"/>
      <c r="B806" s="65"/>
      <c r="C806" s="44"/>
      <c r="D806" s="4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</row>
    <row r="807" spans="1:23" ht="13.2" x14ac:dyDescent="0.25">
      <c r="A807" s="124"/>
      <c r="B807" s="65"/>
      <c r="C807" s="44"/>
      <c r="D807" s="4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</row>
    <row r="808" spans="1:23" ht="13.2" x14ac:dyDescent="0.25">
      <c r="A808" s="124"/>
      <c r="B808" s="65"/>
      <c r="C808" s="44"/>
      <c r="D808" s="4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</row>
    <row r="809" spans="1:23" ht="13.2" x14ac:dyDescent="0.25">
      <c r="A809" s="124"/>
      <c r="B809" s="65"/>
      <c r="C809" s="44"/>
      <c r="D809" s="4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</row>
    <row r="810" spans="1:23" ht="13.2" x14ac:dyDescent="0.25">
      <c r="A810" s="124"/>
      <c r="B810" s="65"/>
      <c r="C810" s="44"/>
      <c r="D810" s="4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</row>
    <row r="811" spans="1:23" ht="13.2" x14ac:dyDescent="0.25">
      <c r="A811" s="124"/>
      <c r="B811" s="65"/>
      <c r="C811" s="44"/>
      <c r="D811" s="4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</row>
    <row r="812" spans="1:23" ht="13.2" x14ac:dyDescent="0.25">
      <c r="A812" s="124"/>
      <c r="B812" s="65"/>
      <c r="C812" s="44"/>
      <c r="D812" s="4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</row>
    <row r="813" spans="1:23" ht="13.2" x14ac:dyDescent="0.25">
      <c r="A813" s="124"/>
      <c r="B813" s="65"/>
      <c r="C813" s="44"/>
      <c r="D813" s="4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</row>
    <row r="814" spans="1:23" ht="13.2" x14ac:dyDescent="0.25">
      <c r="A814" s="124"/>
      <c r="B814" s="65"/>
      <c r="C814" s="44"/>
      <c r="D814" s="4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</row>
    <row r="815" spans="1:23" ht="13.2" x14ac:dyDescent="0.25">
      <c r="A815" s="124"/>
      <c r="B815" s="65"/>
      <c r="C815" s="44"/>
      <c r="D815" s="4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</row>
    <row r="816" spans="1:23" ht="13.2" x14ac:dyDescent="0.25">
      <c r="A816" s="124"/>
      <c r="B816" s="65"/>
      <c r="C816" s="44"/>
      <c r="D816" s="4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</row>
    <row r="817" spans="1:23" ht="13.2" x14ac:dyDescent="0.25">
      <c r="A817" s="124"/>
      <c r="B817" s="65"/>
      <c r="C817" s="44"/>
      <c r="D817" s="4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</row>
    <row r="818" spans="1:23" ht="13.2" x14ac:dyDescent="0.25">
      <c r="A818" s="124"/>
      <c r="B818" s="65"/>
      <c r="C818" s="44"/>
      <c r="D818" s="4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</row>
    <row r="819" spans="1:23" ht="13.2" x14ac:dyDescent="0.25">
      <c r="A819" s="124"/>
      <c r="B819" s="65"/>
      <c r="C819" s="44"/>
      <c r="D819" s="4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</row>
    <row r="820" spans="1:23" ht="13.2" x14ac:dyDescent="0.25">
      <c r="A820" s="124"/>
      <c r="B820" s="65"/>
      <c r="C820" s="44"/>
      <c r="D820" s="4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</row>
    <row r="821" spans="1:23" ht="13.2" x14ac:dyDescent="0.25">
      <c r="A821" s="124"/>
      <c r="B821" s="65"/>
      <c r="C821" s="44"/>
      <c r="D821" s="4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</row>
    <row r="822" spans="1:23" ht="13.2" x14ac:dyDescent="0.25">
      <c r="A822" s="124"/>
      <c r="B822" s="65"/>
      <c r="C822" s="44"/>
      <c r="D822" s="4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</row>
    <row r="823" spans="1:23" ht="13.2" x14ac:dyDescent="0.25">
      <c r="A823" s="124"/>
      <c r="B823" s="65"/>
      <c r="C823" s="44"/>
      <c r="D823" s="4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</row>
    <row r="824" spans="1:23" ht="13.2" x14ac:dyDescent="0.25">
      <c r="A824" s="124"/>
      <c r="B824" s="65"/>
      <c r="C824" s="44"/>
      <c r="D824" s="4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</row>
    <row r="825" spans="1:23" ht="13.2" x14ac:dyDescent="0.25">
      <c r="A825" s="124"/>
      <c r="B825" s="65"/>
      <c r="C825" s="44"/>
      <c r="D825" s="4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</row>
    <row r="826" spans="1:23" ht="13.2" x14ac:dyDescent="0.25">
      <c r="A826" s="124"/>
      <c r="B826" s="65"/>
      <c r="C826" s="44"/>
      <c r="D826" s="4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</row>
    <row r="827" spans="1:23" ht="13.2" x14ac:dyDescent="0.25">
      <c r="A827" s="124"/>
      <c r="B827" s="65"/>
      <c r="C827" s="44"/>
      <c r="D827" s="4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</row>
    <row r="828" spans="1:23" ht="13.2" x14ac:dyDescent="0.25">
      <c r="A828" s="124"/>
      <c r="B828" s="65"/>
      <c r="C828" s="44"/>
      <c r="D828" s="4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</row>
    <row r="829" spans="1:23" ht="13.2" x14ac:dyDescent="0.25">
      <c r="A829" s="124"/>
      <c r="B829" s="65"/>
      <c r="C829" s="44"/>
      <c r="D829" s="4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</row>
    <row r="830" spans="1:23" ht="13.2" x14ac:dyDescent="0.25">
      <c r="A830" s="124"/>
      <c r="B830" s="65"/>
      <c r="C830" s="44"/>
      <c r="D830" s="4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</row>
    <row r="831" spans="1:23" ht="13.2" x14ac:dyDescent="0.25">
      <c r="A831" s="124"/>
      <c r="B831" s="65"/>
      <c r="C831" s="44"/>
      <c r="D831" s="4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</row>
    <row r="832" spans="1:23" ht="13.2" x14ac:dyDescent="0.25">
      <c r="A832" s="124"/>
      <c r="B832" s="65"/>
      <c r="C832" s="44"/>
      <c r="D832" s="4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</row>
    <row r="833" spans="1:23" ht="13.2" x14ac:dyDescent="0.25">
      <c r="A833" s="124"/>
      <c r="B833" s="65"/>
      <c r="C833" s="44"/>
      <c r="D833" s="4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</row>
    <row r="834" spans="1:23" ht="13.2" x14ac:dyDescent="0.25">
      <c r="A834" s="124"/>
      <c r="B834" s="65"/>
      <c r="C834" s="44"/>
      <c r="D834" s="4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</row>
    <row r="835" spans="1:23" ht="13.2" x14ac:dyDescent="0.25">
      <c r="A835" s="124"/>
      <c r="B835" s="65"/>
      <c r="C835" s="44"/>
      <c r="D835" s="4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</row>
    <row r="836" spans="1:23" ht="13.2" x14ac:dyDescent="0.25">
      <c r="A836" s="124"/>
      <c r="B836" s="65"/>
      <c r="C836" s="44"/>
      <c r="D836" s="4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</row>
    <row r="837" spans="1:23" ht="13.2" x14ac:dyDescent="0.25">
      <c r="A837" s="124"/>
      <c r="B837" s="65"/>
      <c r="C837" s="44"/>
      <c r="D837" s="4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</row>
    <row r="838" spans="1:23" ht="13.2" x14ac:dyDescent="0.25">
      <c r="A838" s="124"/>
      <c r="B838" s="65"/>
      <c r="C838" s="44"/>
      <c r="D838" s="4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</row>
    <row r="839" spans="1:23" ht="13.2" x14ac:dyDescent="0.25">
      <c r="A839" s="124"/>
      <c r="B839" s="65"/>
      <c r="C839" s="44"/>
      <c r="D839" s="4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</row>
    <row r="840" spans="1:23" ht="13.2" x14ac:dyDescent="0.25">
      <c r="A840" s="124"/>
      <c r="B840" s="65"/>
      <c r="C840" s="44"/>
      <c r="D840" s="4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</row>
    <row r="841" spans="1:23" ht="13.2" x14ac:dyDescent="0.25">
      <c r="A841" s="124"/>
      <c r="B841" s="65"/>
      <c r="C841" s="44"/>
      <c r="D841" s="4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</row>
    <row r="842" spans="1:23" ht="13.2" x14ac:dyDescent="0.25">
      <c r="A842" s="124"/>
      <c r="B842" s="65"/>
      <c r="C842" s="44"/>
      <c r="D842" s="4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</row>
    <row r="843" spans="1:23" ht="13.2" x14ac:dyDescent="0.25">
      <c r="A843" s="124"/>
      <c r="B843" s="65"/>
      <c r="C843" s="44"/>
      <c r="D843" s="4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</row>
    <row r="844" spans="1:23" ht="13.2" x14ac:dyDescent="0.25">
      <c r="A844" s="124"/>
      <c r="B844" s="65"/>
      <c r="C844" s="44"/>
      <c r="D844" s="4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</row>
    <row r="845" spans="1:23" ht="13.2" x14ac:dyDescent="0.25">
      <c r="A845" s="124"/>
      <c r="B845" s="65"/>
      <c r="C845" s="44"/>
      <c r="D845" s="4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</row>
    <row r="846" spans="1:23" ht="13.2" x14ac:dyDescent="0.25">
      <c r="A846" s="124"/>
      <c r="B846" s="65"/>
      <c r="C846" s="44"/>
      <c r="D846" s="4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</row>
    <row r="847" spans="1:23" ht="13.2" x14ac:dyDescent="0.25">
      <c r="A847" s="124"/>
      <c r="B847" s="65"/>
      <c r="C847" s="44"/>
      <c r="D847" s="4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</row>
    <row r="848" spans="1:23" ht="13.2" x14ac:dyDescent="0.25">
      <c r="A848" s="124"/>
      <c r="B848" s="65"/>
      <c r="C848" s="44"/>
      <c r="D848" s="4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</row>
    <row r="849" spans="1:23" ht="13.2" x14ac:dyDescent="0.25">
      <c r="A849" s="124"/>
      <c r="B849" s="65"/>
      <c r="C849" s="44"/>
      <c r="D849" s="4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</row>
    <row r="850" spans="1:23" ht="13.2" x14ac:dyDescent="0.25">
      <c r="A850" s="124"/>
      <c r="B850" s="65"/>
      <c r="C850" s="44"/>
      <c r="D850" s="4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</row>
    <row r="851" spans="1:23" ht="13.2" x14ac:dyDescent="0.25">
      <c r="A851" s="124"/>
      <c r="B851" s="65"/>
      <c r="C851" s="44"/>
      <c r="D851" s="4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</row>
    <row r="852" spans="1:23" ht="13.2" x14ac:dyDescent="0.25">
      <c r="A852" s="124"/>
      <c r="B852" s="65"/>
      <c r="C852" s="44"/>
      <c r="D852" s="4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</row>
    <row r="853" spans="1:23" ht="13.2" x14ac:dyDescent="0.25">
      <c r="A853" s="124"/>
      <c r="B853" s="65"/>
      <c r="C853" s="44"/>
      <c r="D853" s="4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</row>
    <row r="854" spans="1:23" ht="13.2" x14ac:dyDescent="0.25">
      <c r="A854" s="124"/>
      <c r="B854" s="65"/>
      <c r="C854" s="44"/>
      <c r="D854" s="4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</row>
    <row r="855" spans="1:23" ht="13.2" x14ac:dyDescent="0.25">
      <c r="A855" s="124"/>
      <c r="B855" s="65"/>
      <c r="C855" s="44"/>
      <c r="D855" s="4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</row>
    <row r="856" spans="1:23" ht="13.2" x14ac:dyDescent="0.25">
      <c r="A856" s="124"/>
      <c r="B856" s="65"/>
      <c r="C856" s="44"/>
      <c r="D856" s="4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</row>
    <row r="857" spans="1:23" ht="13.2" x14ac:dyDescent="0.25">
      <c r="A857" s="124"/>
      <c r="B857" s="65"/>
      <c r="C857" s="44"/>
      <c r="D857" s="4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</row>
    <row r="858" spans="1:23" ht="13.2" x14ac:dyDescent="0.25">
      <c r="A858" s="124"/>
      <c r="B858" s="65"/>
      <c r="C858" s="44"/>
      <c r="D858" s="4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</row>
    <row r="859" spans="1:23" ht="13.2" x14ac:dyDescent="0.25">
      <c r="A859" s="124"/>
      <c r="B859" s="65"/>
      <c r="C859" s="44"/>
      <c r="D859" s="4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</row>
    <row r="860" spans="1:23" ht="13.2" x14ac:dyDescent="0.25">
      <c r="A860" s="124"/>
      <c r="B860" s="65"/>
      <c r="C860" s="44"/>
      <c r="D860" s="4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</row>
    <row r="861" spans="1:23" ht="13.2" x14ac:dyDescent="0.25">
      <c r="A861" s="124"/>
      <c r="B861" s="65"/>
      <c r="C861" s="44"/>
      <c r="D861" s="4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</row>
    <row r="862" spans="1:23" ht="13.2" x14ac:dyDescent="0.25">
      <c r="A862" s="124"/>
      <c r="B862" s="65"/>
      <c r="C862" s="44"/>
      <c r="D862" s="4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</row>
    <row r="863" spans="1:23" ht="13.2" x14ac:dyDescent="0.25">
      <c r="A863" s="124"/>
      <c r="B863" s="65"/>
      <c r="C863" s="44"/>
      <c r="D863" s="4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</row>
    <row r="864" spans="1:23" ht="13.2" x14ac:dyDescent="0.25">
      <c r="A864" s="124"/>
      <c r="B864" s="65"/>
      <c r="C864" s="44"/>
      <c r="D864" s="4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</row>
    <row r="865" spans="1:23" ht="13.2" x14ac:dyDescent="0.25">
      <c r="A865" s="124"/>
      <c r="B865" s="65"/>
      <c r="C865" s="44"/>
      <c r="D865" s="4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</row>
    <row r="866" spans="1:23" ht="13.2" x14ac:dyDescent="0.25">
      <c r="A866" s="124"/>
      <c r="B866" s="65"/>
      <c r="C866" s="44"/>
      <c r="D866" s="4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</row>
    <row r="867" spans="1:23" ht="13.2" x14ac:dyDescent="0.25">
      <c r="A867" s="124"/>
      <c r="B867" s="65"/>
      <c r="C867" s="44"/>
      <c r="D867" s="4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</row>
    <row r="868" spans="1:23" ht="13.2" x14ac:dyDescent="0.25">
      <c r="A868" s="124"/>
      <c r="B868" s="65"/>
      <c r="C868" s="44"/>
      <c r="D868" s="4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</row>
    <row r="869" spans="1:23" ht="13.2" x14ac:dyDescent="0.25">
      <c r="A869" s="124"/>
      <c r="B869" s="65"/>
      <c r="C869" s="44"/>
      <c r="D869" s="4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</row>
    <row r="870" spans="1:23" ht="13.2" x14ac:dyDescent="0.25">
      <c r="A870" s="124"/>
      <c r="B870" s="65"/>
      <c r="C870" s="44"/>
      <c r="D870" s="4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</row>
    <row r="871" spans="1:23" ht="13.2" x14ac:dyDescent="0.25">
      <c r="A871" s="124"/>
      <c r="B871" s="65"/>
      <c r="C871" s="44"/>
      <c r="D871" s="4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</row>
    <row r="872" spans="1:23" ht="13.2" x14ac:dyDescent="0.25">
      <c r="A872" s="124"/>
      <c r="B872" s="65"/>
      <c r="C872" s="44"/>
      <c r="D872" s="4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</row>
    <row r="873" spans="1:23" ht="13.2" x14ac:dyDescent="0.25">
      <c r="A873" s="124"/>
      <c r="B873" s="65"/>
      <c r="C873" s="44"/>
      <c r="D873" s="4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</row>
    <row r="874" spans="1:23" ht="13.2" x14ac:dyDescent="0.25">
      <c r="A874" s="124"/>
      <c r="B874" s="65"/>
      <c r="C874" s="44"/>
      <c r="D874" s="4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</row>
    <row r="875" spans="1:23" ht="13.2" x14ac:dyDescent="0.25">
      <c r="A875" s="124"/>
      <c r="B875" s="65"/>
      <c r="C875" s="44"/>
      <c r="D875" s="4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</row>
    <row r="876" spans="1:23" ht="13.2" x14ac:dyDescent="0.25">
      <c r="A876" s="124"/>
      <c r="B876" s="65"/>
      <c r="C876" s="44"/>
      <c r="D876" s="4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</row>
    <row r="877" spans="1:23" ht="13.2" x14ac:dyDescent="0.25">
      <c r="A877" s="124"/>
      <c r="B877" s="65"/>
      <c r="C877" s="44"/>
      <c r="D877" s="4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</row>
    <row r="878" spans="1:23" ht="13.2" x14ac:dyDescent="0.25">
      <c r="A878" s="124"/>
      <c r="B878" s="65"/>
      <c r="C878" s="44"/>
      <c r="D878" s="4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</row>
    <row r="879" spans="1:23" ht="13.2" x14ac:dyDescent="0.25">
      <c r="A879" s="124"/>
      <c r="B879" s="65"/>
      <c r="C879" s="44"/>
      <c r="D879" s="4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</row>
    <row r="880" spans="1:23" ht="13.2" x14ac:dyDescent="0.25">
      <c r="A880" s="124"/>
      <c r="B880" s="65"/>
      <c r="C880" s="44"/>
      <c r="D880" s="4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</row>
    <row r="881" spans="1:23" ht="13.2" x14ac:dyDescent="0.25">
      <c r="A881" s="124"/>
      <c r="B881" s="65"/>
      <c r="C881" s="44"/>
      <c r="D881" s="4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</row>
    <row r="882" spans="1:23" ht="13.2" x14ac:dyDescent="0.25">
      <c r="A882" s="124"/>
      <c r="B882" s="65"/>
      <c r="C882" s="44"/>
      <c r="D882" s="4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</row>
    <row r="883" spans="1:23" ht="13.2" x14ac:dyDescent="0.25">
      <c r="A883" s="124"/>
      <c r="B883" s="65"/>
      <c r="C883" s="44"/>
      <c r="D883" s="4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</row>
    <row r="884" spans="1:23" ht="13.2" x14ac:dyDescent="0.25">
      <c r="A884" s="124"/>
      <c r="B884" s="65"/>
      <c r="C884" s="44"/>
      <c r="D884" s="4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</row>
    <row r="885" spans="1:23" ht="13.2" x14ac:dyDescent="0.25">
      <c r="A885" s="124"/>
      <c r="B885" s="65"/>
      <c r="C885" s="44"/>
      <c r="D885" s="4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</row>
    <row r="886" spans="1:23" ht="13.2" x14ac:dyDescent="0.25">
      <c r="A886" s="124"/>
      <c r="B886" s="65"/>
      <c r="C886" s="44"/>
      <c r="D886" s="4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</row>
    <row r="887" spans="1:23" ht="13.2" x14ac:dyDescent="0.25">
      <c r="A887" s="124"/>
      <c r="B887" s="65"/>
      <c r="C887" s="44"/>
      <c r="D887" s="4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</row>
    <row r="888" spans="1:23" ht="13.2" x14ac:dyDescent="0.25">
      <c r="A888" s="124"/>
      <c r="B888" s="65"/>
      <c r="C888" s="44"/>
      <c r="D888" s="4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</row>
    <row r="889" spans="1:23" ht="13.2" x14ac:dyDescent="0.25">
      <c r="A889" s="124"/>
      <c r="B889" s="65"/>
      <c r="C889" s="44"/>
      <c r="D889" s="4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</row>
    <row r="890" spans="1:23" ht="13.2" x14ac:dyDescent="0.25">
      <c r="A890" s="124"/>
      <c r="B890" s="65"/>
      <c r="C890" s="44"/>
      <c r="D890" s="4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</row>
    <row r="891" spans="1:23" ht="13.2" x14ac:dyDescent="0.25">
      <c r="A891" s="124"/>
      <c r="B891" s="65"/>
      <c r="C891" s="44"/>
      <c r="D891" s="4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</row>
    <row r="892" spans="1:23" ht="13.2" x14ac:dyDescent="0.25">
      <c r="A892" s="124"/>
      <c r="B892" s="65"/>
      <c r="C892" s="44"/>
      <c r="D892" s="4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</row>
    <row r="893" spans="1:23" ht="13.2" x14ac:dyDescent="0.25">
      <c r="A893" s="124"/>
      <c r="B893" s="65"/>
      <c r="C893" s="44"/>
      <c r="D893" s="4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</row>
    <row r="894" spans="1:23" ht="13.2" x14ac:dyDescent="0.25">
      <c r="A894" s="124"/>
      <c r="B894" s="65"/>
      <c r="C894" s="44"/>
      <c r="D894" s="4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</row>
    <row r="895" spans="1:23" ht="13.2" x14ac:dyDescent="0.25">
      <c r="A895" s="124"/>
      <c r="B895" s="65"/>
      <c r="C895" s="44"/>
      <c r="D895" s="4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</row>
    <row r="896" spans="1:23" ht="13.2" x14ac:dyDescent="0.25">
      <c r="A896" s="124"/>
      <c r="B896" s="65"/>
      <c r="C896" s="44"/>
      <c r="D896" s="4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</row>
    <row r="897" spans="1:23" ht="13.2" x14ac:dyDescent="0.25">
      <c r="A897" s="124"/>
      <c r="B897" s="65"/>
      <c r="C897" s="44"/>
      <c r="D897" s="4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</row>
    <row r="898" spans="1:23" ht="13.2" x14ac:dyDescent="0.25">
      <c r="A898" s="124"/>
      <c r="B898" s="65"/>
      <c r="C898" s="44"/>
      <c r="D898" s="4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</row>
    <row r="899" spans="1:23" ht="13.2" x14ac:dyDescent="0.25">
      <c r="A899" s="124"/>
      <c r="B899" s="65"/>
      <c r="C899" s="44"/>
      <c r="D899" s="4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</row>
    <row r="900" spans="1:23" ht="13.2" x14ac:dyDescent="0.25">
      <c r="A900" s="124"/>
      <c r="B900" s="65"/>
      <c r="C900" s="44"/>
      <c r="D900" s="4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</row>
    <row r="901" spans="1:23" ht="13.2" x14ac:dyDescent="0.25">
      <c r="A901" s="124"/>
      <c r="B901" s="65"/>
      <c r="C901" s="44"/>
      <c r="D901" s="4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</row>
    <row r="902" spans="1:23" ht="13.2" x14ac:dyDescent="0.25">
      <c r="A902" s="124"/>
      <c r="B902" s="65"/>
      <c r="C902" s="44"/>
      <c r="D902" s="4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</row>
    <row r="903" spans="1:23" ht="13.2" x14ac:dyDescent="0.25">
      <c r="A903" s="124"/>
      <c r="B903" s="65"/>
      <c r="C903" s="44"/>
      <c r="D903" s="4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</row>
    <row r="904" spans="1:23" ht="13.2" x14ac:dyDescent="0.25">
      <c r="A904" s="124"/>
      <c r="B904" s="65"/>
      <c r="C904" s="44"/>
      <c r="D904" s="4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</row>
    <row r="905" spans="1:23" ht="13.2" x14ac:dyDescent="0.25">
      <c r="A905" s="124"/>
      <c r="B905" s="65"/>
      <c r="C905" s="44"/>
      <c r="D905" s="4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</row>
    <row r="906" spans="1:23" ht="13.2" x14ac:dyDescent="0.25">
      <c r="A906" s="124"/>
      <c r="B906" s="65"/>
      <c r="C906" s="44"/>
      <c r="D906" s="4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</row>
    <row r="907" spans="1:23" ht="13.2" x14ac:dyDescent="0.25">
      <c r="A907" s="124"/>
      <c r="B907" s="65"/>
      <c r="C907" s="44"/>
      <c r="D907" s="4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</row>
    <row r="908" spans="1:23" ht="13.2" x14ac:dyDescent="0.25">
      <c r="A908" s="124"/>
      <c r="B908" s="65"/>
      <c r="C908" s="44"/>
      <c r="D908" s="4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</row>
    <row r="909" spans="1:23" ht="13.2" x14ac:dyDescent="0.25">
      <c r="A909" s="124"/>
      <c r="B909" s="65"/>
      <c r="C909" s="44"/>
      <c r="D909" s="4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</row>
    <row r="910" spans="1:23" ht="13.2" x14ac:dyDescent="0.25">
      <c r="A910" s="124"/>
      <c r="B910" s="65"/>
      <c r="C910" s="44"/>
      <c r="D910" s="4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</row>
    <row r="911" spans="1:23" ht="13.2" x14ac:dyDescent="0.25">
      <c r="A911" s="124"/>
      <c r="B911" s="65"/>
      <c r="C911" s="44"/>
      <c r="D911" s="4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</row>
    <row r="912" spans="1:23" ht="13.2" x14ac:dyDescent="0.25">
      <c r="A912" s="124"/>
      <c r="B912" s="65"/>
      <c r="C912" s="44"/>
      <c r="D912" s="4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</row>
    <row r="913" spans="1:23" ht="13.2" x14ac:dyDescent="0.25">
      <c r="A913" s="124"/>
      <c r="B913" s="65"/>
      <c r="C913" s="44"/>
      <c r="D913" s="4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</row>
    <row r="914" spans="1:23" ht="13.2" x14ac:dyDescent="0.25">
      <c r="A914" s="124"/>
      <c r="B914" s="65"/>
      <c r="C914" s="44"/>
      <c r="D914" s="4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</row>
    <row r="915" spans="1:23" ht="13.2" x14ac:dyDescent="0.25">
      <c r="A915" s="124"/>
      <c r="B915" s="65"/>
      <c r="C915" s="44"/>
      <c r="D915" s="4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</row>
    <row r="916" spans="1:23" ht="13.2" x14ac:dyDescent="0.25">
      <c r="A916" s="124"/>
      <c r="B916" s="65"/>
      <c r="C916" s="44"/>
      <c r="D916" s="4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</row>
    <row r="917" spans="1:23" ht="13.2" x14ac:dyDescent="0.25">
      <c r="A917" s="124"/>
      <c r="B917" s="65"/>
      <c r="C917" s="44"/>
      <c r="D917" s="4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</row>
    <row r="918" spans="1:23" ht="13.2" x14ac:dyDescent="0.25">
      <c r="A918" s="124"/>
      <c r="B918" s="65"/>
      <c r="C918" s="44"/>
      <c r="D918" s="4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</row>
    <row r="919" spans="1:23" ht="13.2" x14ac:dyDescent="0.25">
      <c r="A919" s="124"/>
      <c r="B919" s="65"/>
      <c r="C919" s="44"/>
      <c r="D919" s="4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</row>
    <row r="920" spans="1:23" ht="13.2" x14ac:dyDescent="0.25">
      <c r="A920" s="124"/>
      <c r="B920" s="65"/>
      <c r="C920" s="44"/>
      <c r="D920" s="4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</row>
    <row r="921" spans="1:23" ht="13.2" x14ac:dyDescent="0.25">
      <c r="A921" s="124"/>
      <c r="B921" s="65"/>
      <c r="C921" s="44"/>
      <c r="D921" s="4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</row>
    <row r="922" spans="1:23" ht="13.2" x14ac:dyDescent="0.25">
      <c r="A922" s="124"/>
      <c r="B922" s="65"/>
      <c r="C922" s="44"/>
      <c r="D922" s="4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</row>
    <row r="923" spans="1:23" ht="13.2" x14ac:dyDescent="0.25">
      <c r="A923" s="124"/>
      <c r="B923" s="65"/>
      <c r="C923" s="44"/>
      <c r="D923" s="4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</row>
    <row r="924" spans="1:23" ht="13.2" x14ac:dyDescent="0.25">
      <c r="A924" s="124"/>
      <c r="B924" s="65"/>
      <c r="C924" s="44"/>
      <c r="D924" s="4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</row>
    <row r="925" spans="1:23" ht="13.2" x14ac:dyDescent="0.25">
      <c r="A925" s="124"/>
      <c r="B925" s="65"/>
      <c r="C925" s="44"/>
      <c r="D925" s="4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</row>
    <row r="926" spans="1:23" ht="13.2" x14ac:dyDescent="0.25">
      <c r="A926" s="124"/>
      <c r="B926" s="65"/>
      <c r="C926" s="44"/>
      <c r="D926" s="4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</row>
    <row r="927" spans="1:23" ht="13.2" x14ac:dyDescent="0.25">
      <c r="A927" s="124"/>
      <c r="B927" s="65"/>
      <c r="C927" s="44"/>
      <c r="D927" s="4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</row>
    <row r="928" spans="1:23" ht="13.2" x14ac:dyDescent="0.25">
      <c r="A928" s="124"/>
      <c r="B928" s="65"/>
      <c r="C928" s="44"/>
      <c r="D928" s="4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</row>
    <row r="929" spans="1:23" ht="13.2" x14ac:dyDescent="0.25">
      <c r="A929" s="124"/>
      <c r="B929" s="65"/>
      <c r="C929" s="44"/>
      <c r="D929" s="4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</row>
    <row r="930" spans="1:23" ht="13.2" x14ac:dyDescent="0.25">
      <c r="A930" s="124"/>
      <c r="B930" s="65"/>
      <c r="C930" s="44"/>
      <c r="D930" s="4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</row>
    <row r="931" spans="1:23" ht="13.2" x14ac:dyDescent="0.25">
      <c r="A931" s="124"/>
      <c r="B931" s="65"/>
      <c r="C931" s="44"/>
      <c r="D931" s="4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</row>
    <row r="932" spans="1:23" ht="13.2" x14ac:dyDescent="0.25">
      <c r="A932" s="124"/>
      <c r="B932" s="65"/>
      <c r="C932" s="44"/>
      <c r="D932" s="4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</row>
    <row r="933" spans="1:23" ht="13.2" x14ac:dyDescent="0.25">
      <c r="A933" s="124"/>
      <c r="B933" s="65"/>
      <c r="C933" s="44"/>
      <c r="D933" s="4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</row>
    <row r="934" spans="1:23" ht="13.2" x14ac:dyDescent="0.25">
      <c r="A934" s="124"/>
      <c r="B934" s="65"/>
      <c r="C934" s="44"/>
      <c r="D934" s="4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</row>
    <row r="935" spans="1:23" ht="13.2" x14ac:dyDescent="0.25">
      <c r="A935" s="124"/>
      <c r="B935" s="65"/>
      <c r="C935" s="44"/>
      <c r="D935" s="4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</row>
    <row r="936" spans="1:23" ht="13.2" x14ac:dyDescent="0.25">
      <c r="A936" s="124"/>
      <c r="B936" s="65"/>
      <c r="C936" s="44"/>
      <c r="D936" s="4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</row>
    <row r="937" spans="1:23" ht="13.2" x14ac:dyDescent="0.25">
      <c r="A937" s="124"/>
      <c r="B937" s="65"/>
      <c r="C937" s="44"/>
      <c r="D937" s="4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</row>
    <row r="938" spans="1:23" ht="13.2" x14ac:dyDescent="0.25">
      <c r="A938" s="124"/>
      <c r="B938" s="65"/>
      <c r="C938" s="44"/>
      <c r="D938" s="4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</row>
    <row r="939" spans="1:23" ht="13.2" x14ac:dyDescent="0.25">
      <c r="A939" s="124"/>
      <c r="B939" s="65"/>
      <c r="C939" s="44"/>
      <c r="D939" s="4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</row>
    <row r="940" spans="1:23" ht="13.2" x14ac:dyDescent="0.25">
      <c r="A940" s="124"/>
      <c r="B940" s="65"/>
      <c r="C940" s="44"/>
      <c r="D940" s="4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</row>
    <row r="941" spans="1:23" ht="13.2" x14ac:dyDescent="0.25">
      <c r="A941" s="124"/>
      <c r="B941" s="65"/>
      <c r="C941" s="44"/>
      <c r="D941" s="4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</row>
    <row r="942" spans="1:23" ht="13.2" x14ac:dyDescent="0.25">
      <c r="A942" s="124"/>
      <c r="B942" s="65"/>
      <c r="C942" s="44"/>
      <c r="D942" s="4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</row>
    <row r="943" spans="1:23" ht="13.2" x14ac:dyDescent="0.25">
      <c r="A943" s="124"/>
      <c r="B943" s="65"/>
      <c r="C943" s="44"/>
      <c r="D943" s="4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</row>
    <row r="944" spans="1:23" ht="13.2" x14ac:dyDescent="0.25">
      <c r="A944" s="124"/>
      <c r="B944" s="65"/>
      <c r="C944" s="44"/>
      <c r="D944" s="4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</row>
    <row r="945" spans="1:23" ht="13.2" x14ac:dyDescent="0.25">
      <c r="A945" s="124"/>
      <c r="B945" s="65"/>
      <c r="C945" s="44"/>
      <c r="D945" s="4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</row>
    <row r="946" spans="1:23" ht="13.2" x14ac:dyDescent="0.25">
      <c r="A946" s="124"/>
      <c r="B946" s="65"/>
      <c r="C946" s="44"/>
      <c r="D946" s="4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</row>
    <row r="947" spans="1:23" ht="13.2" x14ac:dyDescent="0.25">
      <c r="A947" s="124"/>
      <c r="B947" s="65"/>
      <c r="C947" s="44"/>
      <c r="D947" s="4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</row>
    <row r="948" spans="1:23" ht="13.2" x14ac:dyDescent="0.25">
      <c r="A948" s="124"/>
      <c r="B948" s="65"/>
      <c r="C948" s="44"/>
      <c r="D948" s="4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</row>
    <row r="949" spans="1:23" ht="13.2" x14ac:dyDescent="0.25">
      <c r="A949" s="124"/>
      <c r="B949" s="65"/>
      <c r="C949" s="44"/>
      <c r="D949" s="4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</row>
    <row r="950" spans="1:23" ht="13.2" x14ac:dyDescent="0.25">
      <c r="A950" s="124"/>
      <c r="B950" s="65"/>
      <c r="C950" s="44"/>
      <c r="D950" s="4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</row>
    <row r="951" spans="1:23" ht="13.2" x14ac:dyDescent="0.25">
      <c r="A951" s="124"/>
      <c r="B951" s="65"/>
      <c r="C951" s="44"/>
      <c r="D951" s="4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</row>
    <row r="952" spans="1:23" ht="13.2" x14ac:dyDescent="0.25">
      <c r="A952" s="124"/>
      <c r="B952" s="65"/>
      <c r="C952" s="44"/>
      <c r="D952" s="4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</row>
    <row r="953" spans="1:23" ht="13.2" x14ac:dyDescent="0.25">
      <c r="A953" s="124"/>
      <c r="B953" s="65"/>
      <c r="C953" s="44"/>
      <c r="D953" s="4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</row>
    <row r="954" spans="1:23" ht="13.2" x14ac:dyDescent="0.25">
      <c r="A954" s="124"/>
      <c r="B954" s="65"/>
      <c r="C954" s="44"/>
      <c r="D954" s="4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</row>
    <row r="955" spans="1:23" ht="13.2" x14ac:dyDescent="0.25">
      <c r="A955" s="124"/>
      <c r="B955" s="65"/>
      <c r="C955" s="44"/>
      <c r="D955" s="4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</row>
    <row r="956" spans="1:23" ht="13.2" x14ac:dyDescent="0.25">
      <c r="A956" s="124"/>
      <c r="B956" s="65"/>
      <c r="C956" s="44"/>
      <c r="D956" s="4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</row>
    <row r="957" spans="1:23" ht="13.2" x14ac:dyDescent="0.25">
      <c r="A957" s="124"/>
      <c r="B957" s="65"/>
      <c r="C957" s="44"/>
      <c r="D957" s="4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</row>
    <row r="958" spans="1:23" ht="13.2" x14ac:dyDescent="0.25">
      <c r="A958" s="124"/>
      <c r="B958" s="65"/>
      <c r="C958" s="44"/>
      <c r="D958" s="4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</row>
    <row r="959" spans="1:23" ht="13.2" x14ac:dyDescent="0.25">
      <c r="A959" s="124"/>
      <c r="B959" s="65"/>
      <c r="C959" s="44"/>
      <c r="D959" s="4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</row>
    <row r="960" spans="1:23" ht="13.2" x14ac:dyDescent="0.25">
      <c r="A960" s="124"/>
      <c r="B960" s="65"/>
      <c r="C960" s="44"/>
      <c r="D960" s="4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</row>
    <row r="961" spans="1:23" ht="13.2" x14ac:dyDescent="0.25">
      <c r="A961" s="124"/>
      <c r="B961" s="65"/>
      <c r="C961" s="44"/>
      <c r="D961" s="4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</row>
    <row r="962" spans="1:23" ht="13.2" x14ac:dyDescent="0.25">
      <c r="A962" s="124"/>
      <c r="B962" s="65"/>
      <c r="C962" s="44"/>
      <c r="D962" s="4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</row>
    <row r="963" spans="1:23" ht="13.2" x14ac:dyDescent="0.25">
      <c r="A963" s="124"/>
      <c r="B963" s="65"/>
      <c r="C963" s="44"/>
      <c r="D963" s="4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</row>
    <row r="964" spans="1:23" ht="13.2" x14ac:dyDescent="0.25">
      <c r="A964" s="124"/>
      <c r="B964" s="65"/>
      <c r="C964" s="44"/>
      <c r="D964" s="4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</row>
    <row r="965" spans="1:23" ht="13.2" x14ac:dyDescent="0.25">
      <c r="A965" s="124"/>
      <c r="B965" s="65"/>
      <c r="C965" s="44"/>
      <c r="D965" s="4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</row>
    <row r="966" spans="1:23" ht="13.2" x14ac:dyDescent="0.25">
      <c r="A966" s="124"/>
      <c r="B966" s="65"/>
      <c r="C966" s="44"/>
      <c r="D966" s="4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</row>
    <row r="967" spans="1:23" ht="13.2" x14ac:dyDescent="0.25">
      <c r="A967" s="124"/>
      <c r="B967" s="65"/>
      <c r="C967" s="44"/>
      <c r="D967" s="4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</row>
    <row r="968" spans="1:23" ht="13.2" x14ac:dyDescent="0.25">
      <c r="A968" s="124"/>
      <c r="B968" s="65"/>
      <c r="C968" s="44"/>
      <c r="D968" s="4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</row>
    <row r="969" spans="1:23" ht="13.2" x14ac:dyDescent="0.25">
      <c r="A969" s="124"/>
      <c r="B969" s="65"/>
      <c r="C969" s="44"/>
      <c r="D969" s="4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</row>
    <row r="970" spans="1:23" ht="13.2" x14ac:dyDescent="0.25">
      <c r="A970" s="124"/>
      <c r="B970" s="65"/>
      <c r="C970" s="44"/>
      <c r="D970" s="4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</row>
    <row r="971" spans="1:23" ht="13.2" x14ac:dyDescent="0.25">
      <c r="A971" s="124"/>
      <c r="B971" s="65"/>
      <c r="C971" s="44"/>
      <c r="D971" s="4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</row>
    <row r="972" spans="1:23" ht="13.2" x14ac:dyDescent="0.25">
      <c r="A972" s="124"/>
      <c r="B972" s="65"/>
      <c r="C972" s="44"/>
      <c r="D972" s="4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</row>
    <row r="973" spans="1:23" ht="13.2" x14ac:dyDescent="0.25">
      <c r="A973" s="124"/>
      <c r="B973" s="65"/>
      <c r="C973" s="44"/>
      <c r="D973" s="4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</row>
    <row r="974" spans="1:23" ht="13.2" x14ac:dyDescent="0.25">
      <c r="A974" s="124"/>
      <c r="B974" s="65"/>
      <c r="C974" s="44"/>
      <c r="D974" s="4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</row>
    <row r="975" spans="1:23" ht="13.2" x14ac:dyDescent="0.25">
      <c r="A975" s="124"/>
      <c r="B975" s="65"/>
      <c r="C975" s="44"/>
      <c r="D975" s="4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</row>
    <row r="976" spans="1:23" ht="13.2" x14ac:dyDescent="0.25">
      <c r="A976" s="124"/>
      <c r="B976" s="65"/>
      <c r="C976" s="44"/>
      <c r="D976" s="4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</row>
    <row r="977" spans="1:23" ht="13.2" x14ac:dyDescent="0.25">
      <c r="A977" s="124"/>
      <c r="B977" s="65"/>
      <c r="C977" s="44"/>
      <c r="D977" s="4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</row>
    <row r="978" spans="1:23" ht="13.2" x14ac:dyDescent="0.25">
      <c r="A978" s="124"/>
      <c r="B978" s="65"/>
      <c r="C978" s="44"/>
      <c r="D978" s="4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</row>
    <row r="979" spans="1:23" ht="13.2" x14ac:dyDescent="0.25">
      <c r="A979" s="124"/>
      <c r="B979" s="65"/>
      <c r="C979" s="44"/>
      <c r="D979" s="4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</row>
    <row r="980" spans="1:23" ht="13.2" x14ac:dyDescent="0.25">
      <c r="A980" s="124"/>
      <c r="B980" s="65"/>
      <c r="C980" s="44"/>
      <c r="D980" s="4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</row>
    <row r="981" spans="1:23" ht="13.2" x14ac:dyDescent="0.25">
      <c r="A981" s="124"/>
      <c r="B981" s="65"/>
      <c r="C981" s="44"/>
      <c r="D981" s="4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</row>
    <row r="982" spans="1:23" ht="13.2" x14ac:dyDescent="0.25">
      <c r="A982" s="124"/>
      <c r="B982" s="65"/>
      <c r="C982" s="44"/>
      <c r="D982" s="4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</row>
    <row r="983" spans="1:23" ht="13.2" x14ac:dyDescent="0.25">
      <c r="A983" s="124"/>
      <c r="B983" s="65"/>
      <c r="C983" s="44"/>
      <c r="D983" s="4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</row>
    <row r="984" spans="1:23" ht="13.2" x14ac:dyDescent="0.25">
      <c r="A984" s="124"/>
      <c r="B984" s="65"/>
      <c r="C984" s="44"/>
      <c r="D984" s="4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</row>
    <row r="985" spans="1:23" ht="13.2" x14ac:dyDescent="0.25">
      <c r="A985" s="124"/>
      <c r="B985" s="65"/>
      <c r="C985" s="44"/>
      <c r="D985" s="4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</row>
    <row r="986" spans="1:23" ht="13.2" x14ac:dyDescent="0.25">
      <c r="A986" s="124"/>
      <c r="B986" s="65"/>
      <c r="C986" s="44"/>
      <c r="D986" s="4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</row>
    <row r="987" spans="1:23" ht="13.2" x14ac:dyDescent="0.25">
      <c r="A987" s="124"/>
      <c r="B987" s="65"/>
      <c r="C987" s="44"/>
      <c r="D987" s="44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</row>
    <row r="988" spans="1:23" ht="13.2" x14ac:dyDescent="0.25">
      <c r="A988" s="124"/>
      <c r="B988" s="65"/>
      <c r="C988" s="44"/>
      <c r="D988" s="44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</row>
    <row r="989" spans="1:23" ht="13.2" x14ac:dyDescent="0.25">
      <c r="A989" s="124"/>
      <c r="B989" s="65"/>
      <c r="C989" s="44"/>
      <c r="D989" s="44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</row>
    <row r="990" spans="1:23" ht="13.2" x14ac:dyDescent="0.25">
      <c r="A990" s="124"/>
      <c r="B990" s="65"/>
      <c r="C990" s="44"/>
      <c r="D990" s="44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</row>
    <row r="991" spans="1:23" ht="13.2" x14ac:dyDescent="0.25">
      <c r="A991" s="124"/>
      <c r="B991" s="65"/>
      <c r="C991" s="44"/>
      <c r="D991" s="44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</row>
    <row r="992" spans="1:23" ht="13.2" x14ac:dyDescent="0.25">
      <c r="A992" s="124"/>
      <c r="B992" s="65"/>
      <c r="C992" s="44"/>
      <c r="D992" s="44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</row>
    <row r="993" spans="1:23" ht="13.2" x14ac:dyDescent="0.25">
      <c r="A993" s="124"/>
      <c r="B993" s="65"/>
      <c r="C993" s="44"/>
      <c r="D993" s="44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</row>
    <row r="994" spans="1:23" ht="13.2" x14ac:dyDescent="0.25">
      <c r="A994" s="124"/>
      <c r="B994" s="65"/>
      <c r="C994" s="44"/>
      <c r="D994" s="44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</row>
    <row r="995" spans="1:23" ht="13.2" x14ac:dyDescent="0.25">
      <c r="A995" s="124"/>
      <c r="B995" s="65"/>
      <c r="C995" s="44"/>
      <c r="D995" s="44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</row>
    <row r="996" spans="1:23" ht="13.2" x14ac:dyDescent="0.25">
      <c r="A996" s="124"/>
      <c r="B996" s="65"/>
      <c r="C996" s="44"/>
      <c r="D996" s="44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</row>
    <row r="997" spans="1:23" ht="13.2" x14ac:dyDescent="0.25">
      <c r="A997" s="124"/>
      <c r="B997" s="65"/>
      <c r="C997" s="44"/>
      <c r="D997" s="44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</row>
    <row r="998" spans="1:23" ht="13.2" x14ac:dyDescent="0.25">
      <c r="A998" s="124"/>
      <c r="B998" s="65"/>
      <c r="C998" s="44"/>
      <c r="D998" s="44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</row>
    <row r="999" spans="1:23" ht="13.2" x14ac:dyDescent="0.25">
      <c r="A999" s="124"/>
      <c r="B999" s="65"/>
      <c r="C999" s="44"/>
      <c r="D999" s="44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</row>
    <row r="1000" spans="1:23" ht="13.2" x14ac:dyDescent="0.25">
      <c r="A1000" s="124"/>
      <c r="B1000" s="65"/>
      <c r="C1000" s="44"/>
      <c r="D1000" s="44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</row>
    <row r="1001" spans="1:23" ht="13.2" x14ac:dyDescent="0.25">
      <c r="A1001" s="124"/>
      <c r="B1001" s="65"/>
      <c r="C1001" s="44"/>
      <c r="D1001" s="44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</row>
    <row r="1002" spans="1:23" ht="13.2" x14ac:dyDescent="0.25">
      <c r="A1002" s="124"/>
      <c r="B1002" s="65"/>
      <c r="C1002" s="44"/>
      <c r="D1002" s="44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</row>
    <row r="1003" spans="1:23" ht="13.2" x14ac:dyDescent="0.25">
      <c r="A1003" s="124"/>
      <c r="B1003" s="65"/>
      <c r="C1003" s="44"/>
      <c r="D1003" s="44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</row>
    <row r="1004" spans="1:23" ht="13.2" x14ac:dyDescent="0.25">
      <c r="A1004" s="124"/>
      <c r="B1004" s="65"/>
      <c r="C1004" s="44"/>
      <c r="D1004" s="44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</row>
    <row r="1005" spans="1:23" ht="13.2" x14ac:dyDescent="0.25">
      <c r="A1005" s="124"/>
      <c r="B1005" s="65"/>
      <c r="C1005" s="44"/>
      <c r="D1005" s="44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</row>
    <row r="1006" spans="1:23" ht="13.2" x14ac:dyDescent="0.25">
      <c r="A1006" s="124"/>
      <c r="B1006" s="65"/>
      <c r="C1006" s="44"/>
      <c r="D1006" s="44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</row>
    <row r="1007" spans="1:23" ht="13.2" x14ac:dyDescent="0.25">
      <c r="A1007" s="124"/>
      <c r="B1007" s="65"/>
      <c r="C1007" s="44"/>
      <c r="D1007" s="44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</row>
    <row r="1008" spans="1:23" ht="13.2" x14ac:dyDescent="0.25">
      <c r="A1008" s="124"/>
      <c r="B1008" s="65"/>
      <c r="C1008" s="44"/>
      <c r="D1008" s="44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</row>
    <row r="1009" spans="1:23" ht="13.2" x14ac:dyDescent="0.25">
      <c r="A1009" s="124"/>
      <c r="B1009" s="65"/>
      <c r="C1009" s="44"/>
      <c r="D1009" s="44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</row>
    <row r="1010" spans="1:23" ht="13.2" x14ac:dyDescent="0.25">
      <c r="A1010" s="124"/>
      <c r="B1010" s="65"/>
      <c r="C1010" s="44"/>
      <c r="D1010" s="44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</row>
    <row r="1011" spans="1:23" ht="13.2" x14ac:dyDescent="0.25">
      <c r="A1011" s="124"/>
      <c r="B1011" s="65"/>
      <c r="C1011" s="44"/>
      <c r="D1011" s="44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</row>
    <row r="1012" spans="1:23" ht="13.2" x14ac:dyDescent="0.25">
      <c r="A1012" s="124"/>
      <c r="B1012" s="65"/>
      <c r="C1012" s="44"/>
      <c r="D1012" s="44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</row>
    <row r="1013" spans="1:23" ht="13.2" x14ac:dyDescent="0.25">
      <c r="A1013" s="124"/>
      <c r="B1013" s="65"/>
      <c r="C1013" s="44"/>
      <c r="D1013" s="44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</row>
    <row r="1014" spans="1:23" ht="13.2" x14ac:dyDescent="0.25">
      <c r="A1014" s="124"/>
      <c r="B1014" s="65"/>
      <c r="C1014" s="44"/>
      <c r="D1014" s="44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</row>
    <row r="1015" spans="1:23" ht="13.2" x14ac:dyDescent="0.25">
      <c r="A1015" s="124"/>
      <c r="B1015" s="65"/>
      <c r="C1015" s="44"/>
      <c r="D1015" s="44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</row>
    <row r="1016" spans="1:23" ht="13.2" x14ac:dyDescent="0.25">
      <c r="A1016" s="124"/>
      <c r="B1016" s="65"/>
      <c r="C1016" s="44"/>
      <c r="D1016" s="44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</row>
    <row r="1017" spans="1:23" ht="13.2" x14ac:dyDescent="0.25">
      <c r="A1017" s="124"/>
      <c r="B1017" s="65"/>
      <c r="C1017" s="44"/>
      <c r="D1017" s="44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</row>
    <row r="1018" spans="1:23" ht="13.2" x14ac:dyDescent="0.25">
      <c r="A1018" s="124"/>
      <c r="B1018" s="65"/>
      <c r="C1018" s="44"/>
      <c r="D1018" s="44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</row>
    <row r="1019" spans="1:23" ht="13.2" x14ac:dyDescent="0.25">
      <c r="A1019" s="124"/>
      <c r="B1019" s="65"/>
      <c r="C1019" s="44"/>
      <c r="D1019" s="44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</row>
    <row r="1020" spans="1:23" ht="13.2" x14ac:dyDescent="0.25">
      <c r="A1020" s="124"/>
      <c r="B1020" s="65"/>
      <c r="C1020" s="44"/>
      <c r="D1020" s="44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</row>
    <row r="1021" spans="1:23" ht="13.2" x14ac:dyDescent="0.25">
      <c r="A1021" s="124"/>
      <c r="B1021" s="65"/>
      <c r="C1021" s="44"/>
      <c r="D1021" s="44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</row>
    <row r="1022" spans="1:23" ht="13.2" x14ac:dyDescent="0.25">
      <c r="A1022" s="124"/>
      <c r="B1022" s="65"/>
      <c r="C1022" s="44"/>
      <c r="D1022" s="44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</row>
    <row r="1023" spans="1:23" ht="13.2" x14ac:dyDescent="0.25">
      <c r="A1023" s="124"/>
      <c r="B1023" s="65"/>
      <c r="C1023" s="44"/>
      <c r="D1023" s="44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</row>
    <row r="1024" spans="1:23" ht="13.2" x14ac:dyDescent="0.25">
      <c r="A1024" s="124"/>
      <c r="B1024" s="65"/>
      <c r="C1024" s="44"/>
      <c r="D1024" s="44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</row>
    <row r="1025" spans="1:23" ht="13.2" x14ac:dyDescent="0.25">
      <c r="A1025" s="124"/>
      <c r="B1025" s="65"/>
      <c r="C1025" s="44"/>
      <c r="D1025" s="44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</row>
    <row r="1026" spans="1:23" ht="13.2" x14ac:dyDescent="0.25">
      <c r="A1026" s="124"/>
      <c r="B1026" s="65"/>
      <c r="C1026" s="44"/>
      <c r="D1026" s="44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</row>
    <row r="1027" spans="1:23" ht="13.2" x14ac:dyDescent="0.25">
      <c r="A1027" s="124"/>
      <c r="B1027" s="65"/>
      <c r="C1027" s="44"/>
      <c r="D1027" s="44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</row>
    <row r="1028" spans="1:23" ht="13.2" x14ac:dyDescent="0.25">
      <c r="A1028" s="124"/>
      <c r="B1028" s="65"/>
      <c r="C1028" s="44"/>
      <c r="D1028" s="44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</row>
    <row r="1029" spans="1:23" ht="13.2" x14ac:dyDescent="0.25">
      <c r="A1029" s="124"/>
      <c r="B1029" s="65"/>
      <c r="C1029" s="44"/>
      <c r="D1029" s="44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</row>
    <row r="1030" spans="1:23" ht="13.2" x14ac:dyDescent="0.25">
      <c r="A1030" s="124"/>
      <c r="B1030" s="65"/>
      <c r="C1030" s="44"/>
      <c r="D1030" s="44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</row>
    <row r="1031" spans="1:23" ht="13.2" x14ac:dyDescent="0.25">
      <c r="A1031" s="124"/>
      <c r="B1031" s="65"/>
      <c r="C1031" s="44"/>
      <c r="D1031" s="44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</row>
    <row r="1032" spans="1:23" ht="13.2" x14ac:dyDescent="0.25">
      <c r="A1032" s="124"/>
      <c r="B1032" s="65"/>
      <c r="C1032" s="44"/>
      <c r="D1032" s="44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</row>
    <row r="1033" spans="1:23" ht="13.2" x14ac:dyDescent="0.25">
      <c r="A1033" s="124"/>
      <c r="B1033" s="65"/>
      <c r="C1033" s="44"/>
      <c r="D1033" s="44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</row>
    <row r="1034" spans="1:23" ht="13.2" x14ac:dyDescent="0.25">
      <c r="A1034" s="124"/>
      <c r="B1034" s="65"/>
      <c r="C1034" s="44"/>
      <c r="D1034" s="44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</row>
    <row r="1035" spans="1:23" ht="13.2" x14ac:dyDescent="0.25">
      <c r="A1035" s="124"/>
      <c r="B1035" s="65"/>
      <c r="C1035" s="44"/>
      <c r="D1035" s="44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</row>
    <row r="1036" spans="1:23" ht="13.2" x14ac:dyDescent="0.25">
      <c r="A1036" s="124"/>
      <c r="B1036" s="65"/>
      <c r="C1036" s="44"/>
      <c r="D1036" s="44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</row>
    <row r="1037" spans="1:23" ht="13.2" x14ac:dyDescent="0.25">
      <c r="A1037" s="124"/>
      <c r="B1037" s="65"/>
      <c r="C1037" s="44"/>
      <c r="D1037" s="44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</row>
    <row r="1038" spans="1:23" ht="13.2" x14ac:dyDescent="0.25">
      <c r="A1038" s="124"/>
      <c r="B1038" s="65"/>
      <c r="C1038" s="44"/>
      <c r="D1038" s="44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</row>
    <row r="1039" spans="1:23" ht="13.2" x14ac:dyDescent="0.25">
      <c r="A1039" s="124"/>
      <c r="B1039" s="65"/>
      <c r="C1039" s="44"/>
      <c r="D1039" s="44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</row>
    <row r="1040" spans="1:23" ht="13.2" x14ac:dyDescent="0.25">
      <c r="A1040" s="124"/>
      <c r="B1040" s="65"/>
      <c r="C1040" s="44"/>
      <c r="D1040" s="44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</row>
    <row r="1041" spans="1:23" ht="13.2" x14ac:dyDescent="0.25">
      <c r="A1041" s="124"/>
      <c r="B1041" s="65"/>
      <c r="C1041" s="44"/>
      <c r="D1041" s="44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</row>
    <row r="1042" spans="1:23" ht="13.2" x14ac:dyDescent="0.25">
      <c r="A1042" s="124"/>
      <c r="B1042" s="65"/>
      <c r="C1042" s="44"/>
      <c r="D1042" s="44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</row>
    <row r="1043" spans="1:23" ht="13.2" x14ac:dyDescent="0.25">
      <c r="A1043" s="124"/>
      <c r="B1043" s="65"/>
      <c r="C1043" s="44"/>
      <c r="D1043" s="44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</row>
    <row r="1044" spans="1:23" ht="13.2" x14ac:dyDescent="0.25">
      <c r="A1044" s="124"/>
      <c r="B1044" s="65"/>
      <c r="C1044" s="44"/>
      <c r="D1044" s="44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</row>
    <row r="1045" spans="1:23" ht="13.2" x14ac:dyDescent="0.25">
      <c r="A1045" s="124"/>
      <c r="B1045" s="65"/>
      <c r="C1045" s="44"/>
      <c r="D1045" s="44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</row>
    <row r="1046" spans="1:23" ht="13.2" x14ac:dyDescent="0.25">
      <c r="A1046" s="124"/>
      <c r="B1046" s="65"/>
      <c r="C1046" s="44"/>
      <c r="D1046" s="44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</row>
    <row r="1047" spans="1:23" ht="13.2" x14ac:dyDescent="0.25">
      <c r="A1047" s="124"/>
      <c r="B1047" s="65"/>
      <c r="C1047" s="44"/>
      <c r="D1047" s="44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</row>
    <row r="1048" spans="1:23" ht="13.2" x14ac:dyDescent="0.25">
      <c r="A1048" s="124"/>
      <c r="B1048" s="65"/>
      <c r="C1048" s="44"/>
      <c r="D1048" s="44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</row>
    <row r="1049" spans="1:23" ht="13.2" x14ac:dyDescent="0.25">
      <c r="A1049" s="124"/>
      <c r="B1049" s="65"/>
      <c r="C1049" s="44"/>
      <c r="D1049" s="44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</row>
    <row r="1050" spans="1:23" ht="13.2" x14ac:dyDescent="0.25">
      <c r="A1050" s="124"/>
      <c r="B1050" s="65"/>
      <c r="C1050" s="44"/>
      <c r="D1050" s="44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</row>
    <row r="1051" spans="1:23" ht="13.2" x14ac:dyDescent="0.25">
      <c r="A1051" s="124"/>
      <c r="B1051" s="65"/>
      <c r="C1051" s="44"/>
      <c r="D1051" s="44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</row>
    <row r="1052" spans="1:23" ht="13.2" x14ac:dyDescent="0.25">
      <c r="A1052" s="124"/>
      <c r="B1052" s="65"/>
      <c r="C1052" s="44"/>
      <c r="D1052" s="44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</row>
    <row r="1053" spans="1:23" ht="13.2" x14ac:dyDescent="0.25">
      <c r="A1053" s="124"/>
      <c r="B1053" s="65"/>
      <c r="C1053" s="44"/>
      <c r="D1053" s="44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</row>
    <row r="1054" spans="1:23" ht="13.2" x14ac:dyDescent="0.25">
      <c r="A1054" s="124"/>
      <c r="B1054" s="65"/>
      <c r="C1054" s="44"/>
      <c r="D1054" s="44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</row>
    <row r="1055" spans="1:23" ht="13.2" x14ac:dyDescent="0.25">
      <c r="A1055" s="124"/>
      <c r="B1055" s="65"/>
      <c r="C1055" s="44"/>
      <c r="D1055" s="44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</row>
    <row r="1056" spans="1:23" ht="13.2" x14ac:dyDescent="0.25">
      <c r="A1056" s="124"/>
      <c r="B1056" s="65"/>
      <c r="C1056" s="44"/>
      <c r="D1056" s="44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</row>
    <row r="1057" spans="1:23" ht="13.2" x14ac:dyDescent="0.25">
      <c r="A1057" s="124"/>
      <c r="B1057" s="65"/>
      <c r="C1057" s="44"/>
      <c r="D1057" s="44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</row>
    <row r="1058" spans="1:23" ht="13.2" x14ac:dyDescent="0.25">
      <c r="A1058" s="124"/>
      <c r="B1058" s="65"/>
      <c r="C1058" s="44"/>
      <c r="D1058" s="44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</row>
    <row r="1059" spans="1:23" ht="13.2" x14ac:dyDescent="0.25">
      <c r="A1059" s="124"/>
      <c r="B1059" s="65"/>
      <c r="C1059" s="44"/>
      <c r="D1059" s="44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</row>
    <row r="1060" spans="1:23" ht="13.2" x14ac:dyDescent="0.25">
      <c r="A1060" s="124"/>
      <c r="B1060" s="65"/>
      <c r="C1060" s="44"/>
      <c r="D1060" s="44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</row>
    <row r="1061" spans="1:23" ht="13.2" x14ac:dyDescent="0.25">
      <c r="A1061" s="124"/>
      <c r="B1061" s="65"/>
      <c r="C1061" s="44"/>
      <c r="D1061" s="44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</row>
    <row r="1062" spans="1:23" ht="13.2" x14ac:dyDescent="0.25">
      <c r="A1062" s="124"/>
      <c r="B1062" s="65"/>
      <c r="C1062" s="44"/>
      <c r="D1062" s="44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</row>
    <row r="1063" spans="1:23" ht="13.2" x14ac:dyDescent="0.25">
      <c r="A1063" s="124"/>
      <c r="B1063" s="65"/>
      <c r="C1063" s="44"/>
      <c r="D1063" s="44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</row>
    <row r="1064" spans="1:23" ht="13.2" x14ac:dyDescent="0.25">
      <c r="A1064" s="124"/>
      <c r="B1064" s="65"/>
      <c r="C1064" s="44"/>
      <c r="D1064" s="44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</row>
    <row r="1065" spans="1:23" ht="13.2" x14ac:dyDescent="0.25">
      <c r="A1065" s="124"/>
      <c r="B1065" s="65"/>
      <c r="C1065" s="44"/>
      <c r="D1065" s="44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</row>
    <row r="1066" spans="1:23" ht="13.2" x14ac:dyDescent="0.25">
      <c r="A1066" s="124"/>
      <c r="B1066" s="65"/>
      <c r="C1066" s="44"/>
      <c r="D1066" s="44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</row>
    <row r="1067" spans="1:23" ht="13.2" x14ac:dyDescent="0.25">
      <c r="A1067" s="124"/>
      <c r="B1067" s="65"/>
      <c r="C1067" s="44"/>
      <c r="D1067" s="44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</row>
    <row r="1068" spans="1:23" ht="13.2" x14ac:dyDescent="0.25">
      <c r="A1068" s="124"/>
      <c r="B1068" s="65"/>
      <c r="C1068" s="44"/>
      <c r="D1068" s="44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</row>
    <row r="1069" spans="1:23" ht="13.2" x14ac:dyDescent="0.25">
      <c r="A1069" s="124"/>
      <c r="B1069" s="65"/>
      <c r="C1069" s="44"/>
      <c r="D1069" s="44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</row>
    <row r="1070" spans="1:23" ht="13.2" x14ac:dyDescent="0.25">
      <c r="A1070" s="124"/>
      <c r="B1070" s="65"/>
      <c r="C1070" s="44"/>
      <c r="D1070" s="44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</row>
    <row r="1071" spans="1:23" ht="13.2" x14ac:dyDescent="0.25">
      <c r="A1071" s="124"/>
      <c r="B1071" s="65"/>
      <c r="C1071" s="44"/>
      <c r="D1071" s="44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</row>
    <row r="1072" spans="1:23" ht="13.2" x14ac:dyDescent="0.25">
      <c r="A1072" s="124"/>
      <c r="B1072" s="65"/>
      <c r="C1072" s="44"/>
      <c r="D1072" s="44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</row>
    <row r="1073" spans="1:23" ht="13.2" x14ac:dyDescent="0.25">
      <c r="A1073" s="124"/>
      <c r="B1073" s="65"/>
      <c r="C1073" s="44"/>
      <c r="D1073" s="44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</row>
    <row r="1074" spans="1:23" ht="13.2" x14ac:dyDescent="0.25">
      <c r="A1074" s="124"/>
      <c r="B1074" s="65"/>
      <c r="C1074" s="44"/>
      <c r="D1074" s="44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</row>
    <row r="1075" spans="1:23" ht="13.2" x14ac:dyDescent="0.25">
      <c r="A1075" s="124"/>
      <c r="B1075" s="65"/>
      <c r="C1075" s="44"/>
      <c r="D1075" s="44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</row>
    <row r="1076" spans="1:23" ht="13.2" x14ac:dyDescent="0.25">
      <c r="A1076" s="124"/>
      <c r="B1076" s="65"/>
      <c r="C1076" s="44"/>
      <c r="D1076" s="44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</row>
    <row r="1077" spans="1:23" ht="13.2" x14ac:dyDescent="0.25">
      <c r="A1077" s="124"/>
      <c r="B1077" s="65"/>
      <c r="C1077" s="44"/>
      <c r="D1077" s="44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</row>
    <row r="1078" spans="1:23" ht="13.2" x14ac:dyDescent="0.25">
      <c r="A1078" s="124"/>
      <c r="B1078" s="65"/>
      <c r="C1078" s="44"/>
      <c r="D1078" s="44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</row>
    <row r="1079" spans="1:23" ht="13.2" x14ac:dyDescent="0.25">
      <c r="A1079" s="124"/>
      <c r="B1079" s="65"/>
      <c r="C1079" s="44"/>
      <c r="D1079" s="44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</row>
    <row r="1080" spans="1:23" ht="13.2" x14ac:dyDescent="0.25">
      <c r="A1080" s="124"/>
      <c r="B1080" s="65"/>
      <c r="C1080" s="44"/>
      <c r="D1080" s="44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</row>
    <row r="1081" spans="1:23" ht="13.2" x14ac:dyDescent="0.25">
      <c r="A1081" s="124"/>
      <c r="B1081" s="65"/>
      <c r="C1081" s="44"/>
      <c r="D1081" s="44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</row>
    <row r="1082" spans="1:23" ht="13.2" x14ac:dyDescent="0.25">
      <c r="A1082" s="124"/>
      <c r="B1082" s="65"/>
      <c r="C1082" s="44"/>
      <c r="D1082" s="44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</row>
    <row r="1083" spans="1:23" ht="13.2" x14ac:dyDescent="0.25">
      <c r="A1083" s="124"/>
      <c r="B1083" s="65"/>
      <c r="C1083" s="44"/>
      <c r="D1083" s="44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</row>
    <row r="1084" spans="1:23" ht="13.2" x14ac:dyDescent="0.25">
      <c r="A1084" s="124"/>
      <c r="B1084" s="65"/>
      <c r="C1084" s="44"/>
      <c r="D1084" s="44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</row>
    <row r="1085" spans="1:23" ht="13.2" x14ac:dyDescent="0.25">
      <c r="A1085" s="124"/>
      <c r="B1085" s="65"/>
      <c r="C1085" s="44"/>
      <c r="D1085" s="44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</row>
    <row r="1086" spans="1:23" ht="13.2" x14ac:dyDescent="0.25">
      <c r="A1086" s="124"/>
      <c r="B1086" s="65"/>
      <c r="C1086" s="44"/>
      <c r="D1086" s="44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</row>
    <row r="1087" spans="1:23" ht="13.2" x14ac:dyDescent="0.25">
      <c r="A1087" s="124"/>
      <c r="B1087" s="65"/>
      <c r="C1087" s="44"/>
      <c r="D1087" s="44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</row>
    <row r="1088" spans="1:23" ht="13.2" x14ac:dyDescent="0.25">
      <c r="A1088" s="124"/>
      <c r="B1088" s="65"/>
      <c r="C1088" s="44"/>
      <c r="D1088" s="44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</row>
    <row r="1089" spans="1:23" ht="13.2" x14ac:dyDescent="0.25">
      <c r="A1089" s="124"/>
      <c r="B1089" s="65"/>
      <c r="C1089" s="44"/>
      <c r="D1089" s="44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</row>
    <row r="1090" spans="1:23" ht="13.2" x14ac:dyDescent="0.25">
      <c r="A1090" s="124"/>
      <c r="B1090" s="65"/>
      <c r="C1090" s="44"/>
      <c r="D1090" s="44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</row>
    <row r="1091" spans="1:23" ht="13.2" x14ac:dyDescent="0.25">
      <c r="A1091" s="124"/>
      <c r="B1091" s="65"/>
      <c r="C1091" s="44"/>
      <c r="D1091" s="44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</row>
    <row r="1092" spans="1:23" ht="13.2" x14ac:dyDescent="0.25">
      <c r="A1092" s="124"/>
      <c r="B1092" s="65"/>
      <c r="C1092" s="44"/>
      <c r="D1092" s="44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</row>
    <row r="1093" spans="1:23" ht="13.2" x14ac:dyDescent="0.25">
      <c r="A1093" s="124"/>
      <c r="B1093" s="65"/>
      <c r="C1093" s="44"/>
      <c r="D1093" s="44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</row>
    <row r="1094" spans="1:23" ht="13.2" x14ac:dyDescent="0.25">
      <c r="A1094" s="124"/>
      <c r="B1094" s="65"/>
      <c r="C1094" s="44"/>
      <c r="D1094" s="44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</row>
    <row r="1095" spans="1:23" ht="13.2" x14ac:dyDescent="0.25">
      <c r="A1095" s="124"/>
      <c r="B1095" s="65"/>
      <c r="C1095" s="44"/>
      <c r="D1095" s="44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</row>
    <row r="1096" spans="1:23" ht="13.2" x14ac:dyDescent="0.25">
      <c r="A1096" s="124"/>
      <c r="B1096" s="65"/>
      <c r="C1096" s="44"/>
      <c r="D1096" s="44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</row>
    <row r="1097" spans="1:23" ht="13.2" x14ac:dyDescent="0.25">
      <c r="A1097" s="124"/>
      <c r="B1097" s="65"/>
      <c r="C1097" s="44"/>
      <c r="D1097" s="44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</row>
    <row r="1098" spans="1:23" ht="13.2" x14ac:dyDescent="0.25">
      <c r="A1098" s="124"/>
      <c r="B1098" s="65"/>
      <c r="C1098" s="44"/>
      <c r="D1098" s="44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</row>
    <row r="1099" spans="1:23" ht="13.2" x14ac:dyDescent="0.25">
      <c r="A1099" s="124"/>
      <c r="B1099" s="65"/>
      <c r="C1099" s="44"/>
      <c r="D1099" s="44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</row>
    <row r="1100" spans="1:23" ht="13.2" x14ac:dyDescent="0.25">
      <c r="A1100" s="124"/>
      <c r="B1100" s="65"/>
      <c r="C1100" s="44"/>
      <c r="D1100" s="44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</row>
    <row r="1101" spans="1:23" ht="13.2" x14ac:dyDescent="0.25">
      <c r="A1101" s="124"/>
      <c r="B1101" s="65"/>
      <c r="C1101" s="44"/>
      <c r="D1101" s="44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</row>
    <row r="1102" spans="1:23" ht="13.2" x14ac:dyDescent="0.25">
      <c r="A1102" s="124"/>
      <c r="B1102" s="65"/>
      <c r="C1102" s="44"/>
      <c r="D1102" s="44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</row>
    <row r="1103" spans="1:23" ht="13.2" x14ac:dyDescent="0.25">
      <c r="A1103" s="124"/>
      <c r="B1103" s="65"/>
      <c r="C1103" s="44"/>
      <c r="D1103" s="44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</row>
    <row r="1104" spans="1:23" ht="13.2" x14ac:dyDescent="0.25">
      <c r="A1104" s="124"/>
      <c r="B1104" s="65"/>
      <c r="C1104" s="44"/>
      <c r="D1104" s="44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</row>
    <row r="1105" spans="1:23" ht="13.2" x14ac:dyDescent="0.25">
      <c r="A1105" s="124"/>
      <c r="B1105" s="65"/>
      <c r="C1105" s="44"/>
      <c r="D1105" s="44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</row>
    <row r="1106" spans="1:23" ht="13.2" x14ac:dyDescent="0.25">
      <c r="A1106" s="124"/>
      <c r="B1106" s="65"/>
      <c r="C1106" s="44"/>
      <c r="D1106" s="44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</row>
    <row r="1107" spans="1:23" ht="13.2" x14ac:dyDescent="0.25">
      <c r="A1107" s="124"/>
      <c r="B1107" s="65"/>
      <c r="C1107" s="44"/>
      <c r="D1107" s="44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</row>
    <row r="1108" spans="1:23" ht="13.2" x14ac:dyDescent="0.25">
      <c r="A1108" s="124"/>
      <c r="B1108" s="65"/>
      <c r="C1108" s="44"/>
      <c r="D1108" s="44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</row>
    <row r="1109" spans="1:23" ht="13.2" x14ac:dyDescent="0.25">
      <c r="A1109" s="124"/>
      <c r="B1109" s="65"/>
      <c r="C1109" s="44"/>
      <c r="D1109" s="44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</row>
    <row r="1110" spans="1:23" ht="13.2" x14ac:dyDescent="0.25">
      <c r="A1110" s="124"/>
      <c r="B1110" s="65"/>
      <c r="C1110" s="44"/>
      <c r="D1110" s="44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</row>
    <row r="1111" spans="1:23" ht="13.2" x14ac:dyDescent="0.25">
      <c r="A1111" s="124"/>
      <c r="B1111" s="65"/>
      <c r="C1111" s="44"/>
      <c r="D1111" s="44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</row>
    <row r="1112" spans="1:23" ht="13.2" x14ac:dyDescent="0.25">
      <c r="A1112" s="124"/>
      <c r="B1112" s="65"/>
      <c r="C1112" s="44"/>
      <c r="D1112" s="44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</row>
    <row r="1113" spans="1:23" ht="13.2" x14ac:dyDescent="0.25">
      <c r="A1113" s="124"/>
      <c r="B1113" s="65"/>
      <c r="C1113" s="44"/>
      <c r="D1113" s="44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</row>
    <row r="1114" spans="1:23" ht="13.2" x14ac:dyDescent="0.25">
      <c r="A1114" s="124"/>
      <c r="B1114" s="65"/>
      <c r="C1114" s="44"/>
      <c r="D1114" s="44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</row>
    <row r="1115" spans="1:23" ht="13.2" x14ac:dyDescent="0.25">
      <c r="A1115" s="124"/>
      <c r="B1115" s="65"/>
      <c r="C1115" s="44"/>
      <c r="D1115" s="44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</row>
    <row r="1116" spans="1:23" ht="13.2" x14ac:dyDescent="0.25">
      <c r="A1116" s="124"/>
      <c r="B1116" s="65"/>
      <c r="C1116" s="44"/>
      <c r="D1116" s="44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</row>
    <row r="1117" spans="1:23" ht="13.2" x14ac:dyDescent="0.25">
      <c r="A1117" s="124"/>
      <c r="B1117" s="65"/>
      <c r="C1117" s="44"/>
      <c r="D1117" s="44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</row>
    <row r="1118" spans="1:23" ht="13.2" x14ac:dyDescent="0.25">
      <c r="A1118" s="124"/>
      <c r="B1118" s="65"/>
      <c r="C1118" s="44"/>
      <c r="D1118" s="44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</row>
    <row r="1119" spans="1:23" ht="13.2" x14ac:dyDescent="0.25">
      <c r="A1119" s="124"/>
      <c r="B1119" s="65"/>
      <c r="C1119" s="44"/>
      <c r="D1119" s="44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</row>
    <row r="1120" spans="1:23" ht="13.2" x14ac:dyDescent="0.25">
      <c r="A1120" s="124"/>
      <c r="B1120" s="65"/>
      <c r="C1120" s="44"/>
      <c r="D1120" s="44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</row>
    <row r="1121" spans="1:23" ht="13.2" x14ac:dyDescent="0.25">
      <c r="A1121" s="124"/>
      <c r="B1121" s="65"/>
      <c r="C1121" s="44"/>
      <c r="D1121" s="44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</row>
    <row r="1122" spans="1:23" ht="13.2" x14ac:dyDescent="0.25">
      <c r="A1122" s="124"/>
      <c r="B1122" s="65"/>
      <c r="C1122" s="44"/>
      <c r="D1122" s="44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</row>
    <row r="1123" spans="1:23" ht="13.2" x14ac:dyDescent="0.25">
      <c r="A1123" s="124"/>
      <c r="B1123" s="65"/>
      <c r="C1123" s="44"/>
      <c r="D1123" s="44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</row>
    <row r="1124" spans="1:23" ht="13.2" x14ac:dyDescent="0.25">
      <c r="A1124" s="124"/>
      <c r="B1124" s="65"/>
      <c r="C1124" s="44"/>
      <c r="D1124" s="44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</row>
    <row r="1125" spans="1:23" ht="13.2" x14ac:dyDescent="0.25">
      <c r="A1125" s="124"/>
      <c r="B1125" s="65"/>
      <c r="C1125" s="44"/>
      <c r="D1125" s="44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</row>
    <row r="1126" spans="1:23" ht="13.2" x14ac:dyDescent="0.25">
      <c r="A1126" s="124"/>
      <c r="B1126" s="65"/>
      <c r="C1126" s="44"/>
      <c r="D1126" s="44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</row>
    <row r="1127" spans="1:23" ht="13.2" x14ac:dyDescent="0.25">
      <c r="A1127" s="124"/>
      <c r="B1127" s="65"/>
      <c r="C1127" s="44"/>
      <c r="D1127" s="44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</row>
    <row r="1128" spans="1:23" ht="13.2" x14ac:dyDescent="0.25">
      <c r="A1128" s="124"/>
      <c r="B1128" s="65"/>
      <c r="C1128" s="44"/>
      <c r="D1128" s="44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</row>
    <row r="1129" spans="1:23" ht="13.2" x14ac:dyDescent="0.25">
      <c r="A1129" s="124"/>
      <c r="B1129" s="65"/>
      <c r="C1129" s="44"/>
      <c r="D1129" s="44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</row>
    <row r="1130" spans="1:23" ht="13.2" x14ac:dyDescent="0.25">
      <c r="A1130" s="124"/>
      <c r="B1130" s="65"/>
      <c r="C1130" s="44"/>
      <c r="D1130" s="44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</row>
    <row r="1131" spans="1:23" ht="13.2" x14ac:dyDescent="0.25">
      <c r="A1131" s="124"/>
      <c r="B1131" s="65"/>
      <c r="C1131" s="44"/>
      <c r="D1131" s="44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</row>
    <row r="1132" spans="1:23" ht="13.2" x14ac:dyDescent="0.25">
      <c r="A1132" s="124"/>
      <c r="B1132" s="65"/>
      <c r="C1132" s="44"/>
      <c r="D1132" s="44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</row>
    <row r="1133" spans="1:23" ht="13.2" x14ac:dyDescent="0.25">
      <c r="A1133" s="124"/>
      <c r="B1133" s="65"/>
      <c r="C1133" s="44"/>
      <c r="D1133" s="44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</row>
    <row r="1134" spans="1:23" ht="13.2" x14ac:dyDescent="0.25">
      <c r="A1134" s="124"/>
      <c r="B1134" s="65"/>
      <c r="C1134" s="44"/>
      <c r="D1134" s="44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</row>
    <row r="1135" spans="1:23" ht="13.2" x14ac:dyDescent="0.25">
      <c r="A1135" s="124"/>
      <c r="B1135" s="65"/>
      <c r="C1135" s="44"/>
      <c r="D1135" s="44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</row>
    <row r="1136" spans="1:23" ht="13.2" x14ac:dyDescent="0.25">
      <c r="A1136" s="124"/>
      <c r="B1136" s="65"/>
      <c r="C1136" s="44"/>
      <c r="D1136" s="44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</row>
    <row r="1137" spans="1:23" ht="13.2" x14ac:dyDescent="0.25">
      <c r="A1137" s="124"/>
      <c r="B1137" s="65"/>
      <c r="C1137" s="44"/>
      <c r="D1137" s="44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</row>
    <row r="1138" spans="1:23" ht="13.2" x14ac:dyDescent="0.25">
      <c r="A1138" s="124"/>
      <c r="B1138" s="65"/>
      <c r="C1138" s="44"/>
      <c r="D1138" s="44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</row>
    <row r="1139" spans="1:23" ht="13.2" x14ac:dyDescent="0.25">
      <c r="A1139" s="124"/>
      <c r="B1139" s="65"/>
      <c r="C1139" s="44"/>
      <c r="D1139" s="44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</row>
    <row r="1140" spans="1:23" ht="13.2" x14ac:dyDescent="0.25">
      <c r="A1140" s="124"/>
      <c r="B1140" s="65"/>
      <c r="C1140" s="44"/>
      <c r="D1140" s="44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</row>
    <row r="1141" spans="1:23" ht="13.2" x14ac:dyDescent="0.25">
      <c r="A1141" s="124"/>
      <c r="B1141" s="65"/>
      <c r="C1141" s="44"/>
      <c r="D1141" s="44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</row>
    <row r="1142" spans="1:23" ht="13.2" x14ac:dyDescent="0.25">
      <c r="A1142" s="124"/>
      <c r="B1142" s="65"/>
      <c r="C1142" s="44"/>
      <c r="D1142" s="44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</row>
    <row r="1143" spans="1:23" ht="13.2" x14ac:dyDescent="0.25">
      <c r="A1143" s="124"/>
      <c r="B1143" s="65"/>
      <c r="C1143" s="44"/>
      <c r="D1143" s="44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</row>
    <row r="1144" spans="1:23" ht="13.2" x14ac:dyDescent="0.25">
      <c r="A1144" s="124"/>
      <c r="B1144" s="65"/>
      <c r="C1144" s="44"/>
      <c r="D1144" s="44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</row>
    <row r="1145" spans="1:23" ht="13.2" x14ac:dyDescent="0.25">
      <c r="A1145" s="124"/>
      <c r="B1145" s="65"/>
      <c r="C1145" s="44"/>
      <c r="D1145" s="44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</row>
    <row r="1146" spans="1:23" ht="13.2" x14ac:dyDescent="0.25">
      <c r="A1146" s="124"/>
      <c r="B1146" s="65"/>
      <c r="C1146" s="44"/>
      <c r="D1146" s="44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</row>
    <row r="1147" spans="1:23" ht="13.2" x14ac:dyDescent="0.25">
      <c r="A1147" s="124"/>
      <c r="B1147" s="65"/>
      <c r="C1147" s="44"/>
      <c r="D1147" s="44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</row>
    <row r="1148" spans="1:23" ht="13.2" x14ac:dyDescent="0.25">
      <c r="A1148" s="124"/>
      <c r="B1148" s="65"/>
      <c r="C1148" s="44"/>
      <c r="D1148" s="44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</row>
    <row r="1149" spans="1:23" ht="13.2" x14ac:dyDescent="0.25">
      <c r="A1149" s="124"/>
      <c r="B1149" s="65"/>
      <c r="C1149" s="44"/>
      <c r="D1149" s="44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</row>
    <row r="1150" spans="1:23" ht="13.2" x14ac:dyDescent="0.25">
      <c r="A1150" s="161"/>
      <c r="B1150" s="65"/>
      <c r="C1150" s="44"/>
      <c r="D1150" s="44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</row>
    <row r="1151" spans="1:23" ht="13.2" x14ac:dyDescent="0.25">
      <c r="A1151" s="161"/>
      <c r="B1151" s="65"/>
      <c r="C1151" s="44"/>
      <c r="D1151" s="44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</row>
    <row r="1152" spans="1:23" ht="13.2" x14ac:dyDescent="0.25">
      <c r="A1152" s="161"/>
      <c r="B1152" s="65"/>
      <c r="C1152" s="44"/>
      <c r="D1152" s="44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</row>
    <row r="1153" spans="1:23" ht="13.2" x14ac:dyDescent="0.25">
      <c r="A1153" s="161"/>
      <c r="B1153" s="65"/>
      <c r="C1153" s="44"/>
      <c r="D1153" s="44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</row>
    <row r="1154" spans="1:23" ht="13.2" x14ac:dyDescent="0.25">
      <c r="A1154" s="161"/>
      <c r="B1154" s="65"/>
      <c r="C1154" s="44"/>
      <c r="D1154" s="44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</row>
    <row r="1155" spans="1:23" ht="13.2" x14ac:dyDescent="0.25">
      <c r="A1155" s="161"/>
      <c r="B1155" s="65"/>
      <c r="C1155" s="44"/>
      <c r="D1155" s="44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</row>
    <row r="1156" spans="1:23" ht="13.2" x14ac:dyDescent="0.25">
      <c r="A1156" s="161"/>
      <c r="B1156" s="65"/>
      <c r="C1156" s="44"/>
      <c r="D1156" s="44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</row>
    <row r="1157" spans="1:23" ht="13.2" x14ac:dyDescent="0.25">
      <c r="A1157" s="161"/>
      <c r="B1157" s="65"/>
      <c r="C1157" s="44"/>
      <c r="D1157" s="44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</row>
    <row r="1158" spans="1:23" ht="13.2" x14ac:dyDescent="0.25">
      <c r="A1158" s="161"/>
      <c r="B1158" s="65"/>
      <c r="C1158" s="44"/>
      <c r="D1158" s="44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</row>
    <row r="1159" spans="1:23" ht="13.2" x14ac:dyDescent="0.25">
      <c r="A1159" s="161"/>
      <c r="B1159" s="65"/>
      <c r="C1159" s="44"/>
      <c r="D1159" s="44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</row>
    <row r="1160" spans="1:23" ht="13.2" x14ac:dyDescent="0.25">
      <c r="A1160" s="161"/>
      <c r="B1160" s="65"/>
      <c r="C1160" s="44"/>
      <c r="D1160" s="44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</row>
    <row r="1161" spans="1:23" ht="13.2" x14ac:dyDescent="0.25">
      <c r="A1161" s="161"/>
      <c r="B1161" s="65"/>
      <c r="C1161" s="44"/>
      <c r="D1161" s="44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</row>
    <row r="1162" spans="1:23" ht="13.2" x14ac:dyDescent="0.25">
      <c r="A1162" s="161"/>
      <c r="B1162" s="65"/>
      <c r="C1162" s="44"/>
      <c r="D1162" s="44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</row>
    <row r="1163" spans="1:23" ht="13.2" x14ac:dyDescent="0.25">
      <c r="A1163" s="161"/>
      <c r="B1163" s="65"/>
      <c r="C1163" s="44"/>
      <c r="D1163" s="44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</row>
    <row r="1164" spans="1:23" ht="13.2" x14ac:dyDescent="0.25">
      <c r="A1164" s="161"/>
      <c r="B1164" s="65"/>
      <c r="C1164" s="44"/>
      <c r="D1164" s="44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</row>
    <row r="1165" spans="1:23" ht="13.2" x14ac:dyDescent="0.25">
      <c r="A1165" s="161"/>
      <c r="B1165" s="65"/>
      <c r="C1165" s="44"/>
      <c r="D1165" s="44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</row>
    <row r="1166" spans="1:23" ht="13.2" x14ac:dyDescent="0.25">
      <c r="A1166" s="161"/>
      <c r="B1166" s="65"/>
      <c r="C1166" s="44"/>
      <c r="D1166" s="44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</row>
    <row r="1167" spans="1:23" ht="13.2" x14ac:dyDescent="0.25">
      <c r="A1167" s="161"/>
      <c r="B1167" s="65"/>
      <c r="C1167" s="44"/>
      <c r="D1167" s="44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</row>
    <row r="1168" spans="1:23" ht="13.2" x14ac:dyDescent="0.25">
      <c r="A1168" s="161"/>
      <c r="B1168" s="65"/>
      <c r="C1168" s="44"/>
      <c r="D1168" s="44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</row>
    <row r="1169" spans="1:23" ht="13.2" x14ac:dyDescent="0.25">
      <c r="A1169" s="161"/>
      <c r="B1169" s="65"/>
      <c r="C1169" s="44"/>
      <c r="D1169" s="44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</row>
    <row r="1170" spans="1:23" ht="13.2" x14ac:dyDescent="0.25">
      <c r="A1170" s="161"/>
      <c r="B1170" s="65"/>
      <c r="C1170" s="44"/>
      <c r="D1170" s="44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</row>
    <row r="1171" spans="1:23" ht="13.2" x14ac:dyDescent="0.25">
      <c r="A1171" s="161"/>
      <c r="B1171" s="65"/>
      <c r="C1171" s="44"/>
      <c r="D1171" s="44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</row>
    <row r="1172" spans="1:23" ht="13.2" x14ac:dyDescent="0.25">
      <c r="A1172" s="161"/>
      <c r="B1172" s="65"/>
      <c r="C1172" s="44"/>
      <c r="D1172" s="44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</row>
    <row r="1173" spans="1:23" ht="13.2" x14ac:dyDescent="0.25">
      <c r="A1173" s="161"/>
      <c r="B1173" s="65"/>
      <c r="C1173" s="44"/>
      <c r="D1173" s="44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</row>
    <row r="1174" spans="1:23" ht="13.2" x14ac:dyDescent="0.25">
      <c r="A1174" s="161"/>
      <c r="B1174" s="65"/>
      <c r="C1174" s="44"/>
      <c r="D1174" s="44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</row>
    <row r="1175" spans="1:23" ht="13.2" x14ac:dyDescent="0.25">
      <c r="A1175" s="161"/>
      <c r="B1175" s="65"/>
      <c r="C1175" s="44"/>
      <c r="D1175" s="44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</row>
    <row r="1176" spans="1:23" ht="13.2" x14ac:dyDescent="0.25">
      <c r="A1176" s="161"/>
      <c r="B1176" s="65"/>
      <c r="C1176" s="44"/>
      <c r="D1176" s="44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</row>
    <row r="1177" spans="1:23" ht="13.2" x14ac:dyDescent="0.25">
      <c r="A1177" s="161"/>
      <c r="B1177" s="65"/>
      <c r="C1177" s="44"/>
      <c r="D1177" s="44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</row>
    <row r="1178" spans="1:23" ht="13.2" x14ac:dyDescent="0.25">
      <c r="A1178" s="161"/>
      <c r="B1178" s="65"/>
      <c r="C1178" s="44"/>
      <c r="D1178" s="44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</row>
    <row r="1179" spans="1:23" ht="13.2" x14ac:dyDescent="0.25">
      <c r="A1179" s="161"/>
      <c r="B1179" s="65"/>
      <c r="C1179" s="44"/>
      <c r="D1179" s="44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</row>
    <row r="1180" spans="1:23" ht="13.2" x14ac:dyDescent="0.25">
      <c r="A1180" s="161"/>
      <c r="B1180" s="65"/>
      <c r="C1180" s="44"/>
      <c r="D1180" s="44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</row>
    <row r="1181" spans="1:23" ht="13.2" x14ac:dyDescent="0.25">
      <c r="A1181" s="161"/>
      <c r="B1181" s="65"/>
      <c r="C1181" s="44"/>
      <c r="D1181" s="44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</row>
    <row r="1182" spans="1:23" ht="13.2" x14ac:dyDescent="0.25">
      <c r="A1182" s="124"/>
      <c r="B1182" s="65"/>
      <c r="C1182" s="44"/>
      <c r="D1182" s="44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</row>
    <row r="1183" spans="1:23" ht="13.2" x14ac:dyDescent="0.25">
      <c r="A1183" s="124"/>
      <c r="B1183" s="65"/>
      <c r="C1183" s="44"/>
      <c r="D1183" s="44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</row>
    <row r="1184" spans="1:23" ht="13.2" x14ac:dyDescent="0.25">
      <c r="A1184" s="124"/>
      <c r="B1184" s="65"/>
      <c r="C1184" s="44"/>
      <c r="D1184" s="44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</row>
    <row r="1185" spans="1:23" ht="13.2" x14ac:dyDescent="0.25">
      <c r="A1185" s="124"/>
      <c r="B1185" s="65"/>
      <c r="C1185" s="44"/>
      <c r="D1185" s="44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</row>
    <row r="1186" spans="1:23" ht="13.2" x14ac:dyDescent="0.25">
      <c r="A1186" s="124"/>
      <c r="B1186" s="65"/>
      <c r="C1186" s="44"/>
      <c r="D1186" s="44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</row>
    <row r="1187" spans="1:23" ht="13.2" x14ac:dyDescent="0.25">
      <c r="A1187" s="124"/>
      <c r="B1187" s="65"/>
      <c r="C1187" s="44"/>
      <c r="D1187" s="44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</row>
    <row r="1188" spans="1:23" ht="13.2" x14ac:dyDescent="0.25">
      <c r="A1188" s="124"/>
      <c r="B1188" s="65"/>
      <c r="C1188" s="44"/>
      <c r="D1188" s="44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</row>
    <row r="1189" spans="1:23" ht="13.2" x14ac:dyDescent="0.25">
      <c r="A1189" s="124"/>
      <c r="B1189" s="65"/>
      <c r="C1189" s="44"/>
      <c r="D1189" s="44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</row>
    <row r="1190" spans="1:23" ht="13.2" x14ac:dyDescent="0.25">
      <c r="A1190" s="124"/>
      <c r="B1190" s="65"/>
      <c r="C1190" s="44"/>
      <c r="D1190" s="44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</row>
    <row r="1191" spans="1:23" ht="13.2" x14ac:dyDescent="0.25">
      <c r="A1191" s="124"/>
      <c r="B1191" s="65"/>
      <c r="C1191" s="44"/>
      <c r="D1191" s="44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</row>
    <row r="1192" spans="1:23" ht="13.2" x14ac:dyDescent="0.25">
      <c r="A1192" s="124"/>
      <c r="B1192" s="65"/>
      <c r="C1192" s="44"/>
      <c r="D1192" s="44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</row>
    <row r="1193" spans="1:23" ht="13.2" x14ac:dyDescent="0.25">
      <c r="A1193" s="124"/>
      <c r="B1193" s="65"/>
      <c r="C1193" s="44"/>
      <c r="D1193" s="44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</row>
    <row r="1194" spans="1:23" ht="13.2" x14ac:dyDescent="0.25">
      <c r="A1194" s="124"/>
      <c r="B1194" s="65"/>
      <c r="C1194" s="44"/>
      <c r="D1194" s="44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</row>
    <row r="1195" spans="1:23" ht="13.2" x14ac:dyDescent="0.25">
      <c r="A1195" s="124"/>
      <c r="B1195" s="65"/>
      <c r="C1195" s="44"/>
      <c r="D1195" s="44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</row>
    <row r="1196" spans="1:23" ht="13.2" x14ac:dyDescent="0.25">
      <c r="A1196" s="124"/>
      <c r="B1196" s="65"/>
      <c r="C1196" s="44"/>
      <c r="D1196" s="44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</row>
    <row r="1197" spans="1:23" ht="13.2" x14ac:dyDescent="0.25">
      <c r="A1197" s="124"/>
      <c r="B1197" s="65"/>
      <c r="C1197" s="44"/>
      <c r="D1197" s="44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</row>
    <row r="1198" spans="1:23" ht="13.2" x14ac:dyDescent="0.25">
      <c r="A1198" s="124"/>
      <c r="B1198" s="65"/>
      <c r="C1198" s="44"/>
      <c r="D1198" s="44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</row>
    <row r="1199" spans="1:23" ht="13.2" x14ac:dyDescent="0.25">
      <c r="A1199" s="124"/>
      <c r="B1199" s="65"/>
      <c r="C1199" s="44"/>
      <c r="D1199" s="44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</row>
    <row r="1200" spans="1:23" ht="13.2" x14ac:dyDescent="0.25">
      <c r="A1200" s="124"/>
      <c r="B1200" s="65"/>
      <c r="C1200" s="44"/>
      <c r="D1200" s="44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</row>
    <row r="1201" spans="1:23" ht="13.2" x14ac:dyDescent="0.25">
      <c r="A1201" s="124"/>
      <c r="B1201" s="65"/>
      <c r="C1201" s="44"/>
      <c r="D1201" s="44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</row>
    <row r="1202" spans="1:23" ht="13.2" x14ac:dyDescent="0.25">
      <c r="A1202" s="124"/>
      <c r="B1202" s="65"/>
      <c r="C1202" s="44"/>
      <c r="D1202" s="44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</row>
    <row r="1203" spans="1:23" ht="13.2" x14ac:dyDescent="0.25">
      <c r="A1203" s="124"/>
      <c r="B1203" s="65"/>
      <c r="C1203" s="44"/>
      <c r="D1203" s="44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</row>
    <row r="1204" spans="1:23" ht="13.2" x14ac:dyDescent="0.25">
      <c r="A1204" s="124"/>
      <c r="B1204" s="65"/>
      <c r="C1204" s="44"/>
      <c r="D1204" s="44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</row>
    <row r="1205" spans="1:23" ht="13.2" x14ac:dyDescent="0.25">
      <c r="A1205" s="124"/>
      <c r="B1205" s="65"/>
      <c r="C1205" s="44"/>
      <c r="D1205" s="44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</row>
    <row r="1206" spans="1:23" ht="13.2" x14ac:dyDescent="0.25">
      <c r="A1206" s="124"/>
      <c r="B1206" s="65"/>
      <c r="C1206" s="44"/>
      <c r="D1206" s="44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</row>
    <row r="1207" spans="1:23" ht="13.2" x14ac:dyDescent="0.25">
      <c r="A1207" s="124"/>
      <c r="B1207" s="65"/>
      <c r="C1207" s="44"/>
      <c r="D1207" s="44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</row>
    <row r="1208" spans="1:23" ht="13.2" x14ac:dyDescent="0.25">
      <c r="A1208" s="124"/>
      <c r="B1208" s="65"/>
      <c r="C1208" s="44"/>
      <c r="D1208" s="44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</row>
    <row r="1209" spans="1:23" ht="13.2" x14ac:dyDescent="0.25">
      <c r="A1209" s="124"/>
      <c r="B1209" s="65"/>
      <c r="C1209" s="44"/>
      <c r="D1209" s="44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</row>
    <row r="1210" spans="1:23" ht="13.2" x14ac:dyDescent="0.25">
      <c r="A1210" s="124"/>
      <c r="B1210" s="65"/>
      <c r="C1210" s="44"/>
      <c r="D1210" s="44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</row>
    <row r="1211" spans="1:23" ht="13.2" x14ac:dyDescent="0.25">
      <c r="A1211" s="124"/>
      <c r="B1211" s="65"/>
      <c r="C1211" s="44"/>
      <c r="D1211" s="44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</row>
    <row r="1212" spans="1:23" ht="13.2" x14ac:dyDescent="0.25">
      <c r="A1212" s="124"/>
      <c r="B1212" s="65"/>
      <c r="C1212" s="44"/>
      <c r="D1212" s="44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</row>
    <row r="1213" spans="1:23" ht="13.2" x14ac:dyDescent="0.25">
      <c r="A1213" s="124"/>
      <c r="B1213" s="65"/>
      <c r="C1213" s="44"/>
      <c r="D1213" s="44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</row>
    <row r="1214" spans="1:23" ht="13.2" x14ac:dyDescent="0.25">
      <c r="A1214" s="124"/>
      <c r="B1214" s="65"/>
      <c r="C1214" s="44"/>
      <c r="D1214" s="44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</row>
    <row r="1215" spans="1:23" ht="13.2" x14ac:dyDescent="0.25">
      <c r="A1215" s="124"/>
      <c r="B1215" s="65"/>
      <c r="C1215" s="44"/>
      <c r="D1215" s="44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</row>
    <row r="1216" spans="1:23" ht="13.2" x14ac:dyDescent="0.25">
      <c r="A1216" s="124"/>
      <c r="B1216" s="65"/>
      <c r="C1216" s="44"/>
      <c r="D1216" s="44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</row>
    <row r="1217" spans="1:23" ht="13.2" x14ac:dyDescent="0.25">
      <c r="A1217" s="124"/>
      <c r="B1217" s="65"/>
      <c r="C1217" s="44"/>
      <c r="D1217" s="44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</row>
    <row r="1218" spans="1:23" ht="13.2" x14ac:dyDescent="0.25">
      <c r="A1218" s="124"/>
      <c r="B1218" s="65"/>
      <c r="C1218" s="44"/>
      <c r="D1218" s="44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</row>
    <row r="1219" spans="1:23" ht="13.2" x14ac:dyDescent="0.25">
      <c r="A1219" s="124"/>
      <c r="B1219" s="65"/>
      <c r="C1219" s="44"/>
      <c r="D1219" s="44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</row>
    <row r="1220" spans="1:23" ht="13.2" x14ac:dyDescent="0.25">
      <c r="A1220" s="124"/>
      <c r="B1220" s="65"/>
      <c r="C1220" s="44"/>
      <c r="D1220" s="44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</row>
    <row r="1221" spans="1:23" ht="13.2" x14ac:dyDescent="0.25">
      <c r="A1221" s="124"/>
      <c r="B1221" s="65"/>
      <c r="C1221" s="44"/>
      <c r="D1221" s="44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</row>
    <row r="1222" spans="1:23" ht="13.2" x14ac:dyDescent="0.25">
      <c r="A1222" s="124"/>
      <c r="B1222" s="65"/>
      <c r="C1222" s="44"/>
      <c r="D1222" s="44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</row>
    <row r="1223" spans="1:23" ht="13.2" x14ac:dyDescent="0.25">
      <c r="A1223" s="124"/>
      <c r="B1223" s="65"/>
      <c r="C1223" s="44"/>
      <c r="D1223" s="44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</row>
    <row r="1224" spans="1:23" ht="13.2" x14ac:dyDescent="0.25">
      <c r="A1224" s="124"/>
      <c r="B1224" s="65"/>
      <c r="C1224" s="44"/>
      <c r="D1224" s="44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</row>
    <row r="1225" spans="1:23" ht="13.2" x14ac:dyDescent="0.25">
      <c r="A1225" s="124"/>
      <c r="B1225" s="65"/>
      <c r="C1225" s="44"/>
      <c r="D1225" s="44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</row>
    <row r="1226" spans="1:23" ht="13.2" x14ac:dyDescent="0.25">
      <c r="A1226" s="124"/>
      <c r="B1226" s="65"/>
      <c r="C1226" s="44"/>
      <c r="D1226" s="44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</row>
    <row r="1227" spans="1:23" ht="13.2" x14ac:dyDescent="0.25">
      <c r="A1227" s="124"/>
      <c r="B1227" s="65"/>
      <c r="C1227" s="44"/>
      <c r="D1227" s="44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</row>
    <row r="1228" spans="1:23" ht="13.2" x14ac:dyDescent="0.25">
      <c r="A1228" s="124"/>
      <c r="B1228" s="65"/>
      <c r="C1228" s="44"/>
      <c r="D1228" s="44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</row>
    <row r="1229" spans="1:23" ht="13.2" x14ac:dyDescent="0.25">
      <c r="A1229" s="124"/>
      <c r="B1229" s="65"/>
      <c r="C1229" s="44"/>
      <c r="D1229" s="44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</row>
    <row r="1230" spans="1:23" ht="13.2" x14ac:dyDescent="0.25">
      <c r="A1230" s="124"/>
      <c r="B1230" s="65"/>
      <c r="C1230" s="44"/>
      <c r="D1230" s="44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</row>
    <row r="1231" spans="1:23" ht="13.2" x14ac:dyDescent="0.25">
      <c r="A1231" s="124"/>
      <c r="B1231" s="65"/>
      <c r="C1231" s="44"/>
      <c r="D1231" s="44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</row>
    <row r="1232" spans="1:23" ht="13.2" x14ac:dyDescent="0.25">
      <c r="A1232" s="124"/>
      <c r="B1232" s="65"/>
      <c r="C1232" s="44"/>
      <c r="D1232" s="44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</row>
    <row r="1233" spans="1:23" ht="13.2" x14ac:dyDescent="0.25">
      <c r="A1233" s="124"/>
      <c r="B1233" s="65"/>
      <c r="C1233" s="44"/>
      <c r="D1233" s="44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</row>
    <row r="1234" spans="1:23" ht="13.2" x14ac:dyDescent="0.25">
      <c r="A1234" s="124"/>
      <c r="B1234" s="65"/>
      <c r="C1234" s="44"/>
      <c r="D1234" s="44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</row>
    <row r="1235" spans="1:23" ht="13.2" x14ac:dyDescent="0.25">
      <c r="A1235" s="124"/>
      <c r="B1235" s="65"/>
      <c r="C1235" s="44"/>
      <c r="D1235" s="44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</row>
    <row r="1236" spans="1:23" ht="13.2" x14ac:dyDescent="0.25">
      <c r="A1236" s="124"/>
      <c r="B1236" s="65"/>
      <c r="C1236" s="44"/>
      <c r="D1236" s="44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</row>
    <row r="1237" spans="1:23" ht="13.2" x14ac:dyDescent="0.25">
      <c r="A1237" s="124"/>
      <c r="B1237" s="65"/>
      <c r="C1237" s="44"/>
      <c r="D1237" s="44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</row>
    <row r="1238" spans="1:23" ht="13.2" x14ac:dyDescent="0.25">
      <c r="A1238" s="124"/>
      <c r="B1238" s="65"/>
      <c r="C1238" s="44"/>
      <c r="D1238" s="44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</row>
    <row r="1239" spans="1:23" ht="13.2" x14ac:dyDescent="0.25">
      <c r="A1239" s="124"/>
      <c r="B1239" s="65"/>
      <c r="C1239" s="44"/>
      <c r="D1239" s="44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</row>
    <row r="1240" spans="1:23" ht="13.2" x14ac:dyDescent="0.25">
      <c r="A1240" s="124"/>
      <c r="B1240" s="65"/>
      <c r="C1240" s="44"/>
      <c r="D1240" s="44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</row>
    <row r="1241" spans="1:23" ht="13.2" x14ac:dyDescent="0.25">
      <c r="A1241" s="124"/>
      <c r="B1241" s="65"/>
      <c r="C1241" s="44"/>
      <c r="D1241" s="44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</row>
    <row r="1242" spans="1:23" ht="13.2" x14ac:dyDescent="0.25">
      <c r="A1242" s="124"/>
      <c r="B1242" s="65"/>
      <c r="C1242" s="44"/>
      <c r="D1242" s="44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</row>
    <row r="1243" spans="1:23" ht="13.2" x14ac:dyDescent="0.25">
      <c r="A1243" s="124"/>
      <c r="B1243" s="65"/>
      <c r="C1243" s="44"/>
      <c r="D1243" s="44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</row>
    <row r="1244" spans="1:23" ht="13.2" x14ac:dyDescent="0.25">
      <c r="A1244" s="124"/>
      <c r="B1244" s="65"/>
      <c r="C1244" s="44"/>
      <c r="D1244" s="44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</row>
    <row r="1245" spans="1:23" ht="13.2" x14ac:dyDescent="0.25">
      <c r="A1245" s="124"/>
      <c r="B1245" s="65"/>
      <c r="C1245" s="44"/>
      <c r="D1245" s="44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</row>
    <row r="1246" spans="1:23" ht="13.2" x14ac:dyDescent="0.25">
      <c r="A1246" s="124"/>
      <c r="B1246" s="65"/>
      <c r="C1246" s="44"/>
      <c r="D1246" s="44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</row>
    <row r="1247" spans="1:23" ht="13.2" x14ac:dyDescent="0.25">
      <c r="A1247" s="124"/>
      <c r="B1247" s="65"/>
      <c r="C1247" s="44"/>
      <c r="D1247" s="44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</row>
    <row r="1248" spans="1:23" ht="13.2" x14ac:dyDescent="0.25">
      <c r="A1248" s="124"/>
      <c r="B1248" s="65"/>
      <c r="C1248" s="44"/>
      <c r="D1248" s="44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</row>
    <row r="1249" spans="1:23" ht="13.2" x14ac:dyDescent="0.25">
      <c r="A1249" s="124"/>
      <c r="B1249" s="65"/>
      <c r="C1249" s="44"/>
      <c r="D1249" s="44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</row>
    <row r="1250" spans="1:23" ht="13.2" x14ac:dyDescent="0.25">
      <c r="A1250" s="124"/>
      <c r="B1250" s="65"/>
      <c r="C1250" s="44"/>
      <c r="D1250" s="44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</row>
    <row r="1251" spans="1:23" ht="13.2" x14ac:dyDescent="0.25">
      <c r="A1251" s="124"/>
      <c r="B1251" s="65"/>
      <c r="C1251" s="44"/>
      <c r="D1251" s="44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</row>
    <row r="1252" spans="1:23" ht="13.2" x14ac:dyDescent="0.25">
      <c r="A1252" s="124"/>
      <c r="B1252" s="65"/>
      <c r="C1252" s="44"/>
      <c r="D1252" s="44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</row>
    <row r="1253" spans="1:23" ht="13.2" x14ac:dyDescent="0.25">
      <c r="A1253" s="124"/>
      <c r="B1253" s="65"/>
      <c r="C1253" s="44"/>
      <c r="D1253" s="44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</row>
    <row r="1254" spans="1:23" ht="13.2" x14ac:dyDescent="0.25">
      <c r="A1254" s="124"/>
      <c r="B1254" s="65"/>
      <c r="C1254" s="44"/>
      <c r="D1254" s="44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</row>
    <row r="1255" spans="1:23" ht="13.2" x14ac:dyDescent="0.25">
      <c r="A1255" s="124"/>
      <c r="B1255" s="65"/>
      <c r="C1255" s="44"/>
      <c r="D1255" s="44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</row>
    <row r="1256" spans="1:23" ht="13.2" x14ac:dyDescent="0.25">
      <c r="A1256" s="124"/>
      <c r="B1256" s="65"/>
      <c r="C1256" s="44"/>
      <c r="D1256" s="44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</row>
    <row r="1257" spans="1:23" ht="13.2" x14ac:dyDescent="0.25">
      <c r="A1257" s="124"/>
      <c r="B1257" s="65"/>
      <c r="C1257" s="44"/>
      <c r="D1257" s="44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</row>
    <row r="1258" spans="1:23" ht="13.2" x14ac:dyDescent="0.25">
      <c r="A1258" s="124"/>
      <c r="B1258" s="65"/>
      <c r="C1258" s="44"/>
      <c r="D1258" s="44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</row>
    <row r="1259" spans="1:23" ht="13.2" x14ac:dyDescent="0.25">
      <c r="A1259" s="124"/>
      <c r="B1259" s="65"/>
      <c r="C1259" s="44"/>
      <c r="D1259" s="44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</row>
    <row r="1260" spans="1:23" ht="13.2" x14ac:dyDescent="0.25">
      <c r="A1260" s="124"/>
      <c r="B1260" s="65"/>
      <c r="C1260" s="44"/>
      <c r="D1260" s="44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</row>
    <row r="1261" spans="1:23" ht="13.2" x14ac:dyDescent="0.25">
      <c r="A1261" s="124"/>
      <c r="B1261" s="65"/>
      <c r="C1261" s="44"/>
      <c r="D1261" s="44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</row>
    <row r="1262" spans="1:23" ht="13.2" x14ac:dyDescent="0.25">
      <c r="A1262" s="124"/>
      <c r="B1262" s="65"/>
      <c r="C1262" s="44"/>
      <c r="D1262" s="44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</row>
    <row r="1263" spans="1:23" ht="13.2" x14ac:dyDescent="0.25">
      <c r="A1263" s="124"/>
      <c r="B1263" s="65"/>
      <c r="C1263" s="44"/>
      <c r="D1263" s="44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</row>
    <row r="1264" spans="1:23" ht="13.2" x14ac:dyDescent="0.25">
      <c r="A1264" s="124"/>
      <c r="B1264" s="65"/>
      <c r="C1264" s="44"/>
      <c r="D1264" s="44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</row>
    <row r="1265" spans="1:23" ht="13.2" x14ac:dyDescent="0.25">
      <c r="A1265" s="124"/>
      <c r="B1265" s="65"/>
      <c r="C1265" s="44"/>
      <c r="D1265" s="44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</row>
    <row r="1266" spans="1:23" ht="13.2" x14ac:dyDescent="0.25">
      <c r="A1266" s="124"/>
      <c r="B1266" s="65"/>
      <c r="C1266" s="44"/>
      <c r="D1266" s="44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</row>
    <row r="1267" spans="1:23" ht="13.2" x14ac:dyDescent="0.25">
      <c r="A1267" s="124"/>
      <c r="B1267" s="65"/>
      <c r="C1267" s="44"/>
      <c r="D1267" s="44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</row>
    <row r="1268" spans="1:23" ht="13.2" x14ac:dyDescent="0.25">
      <c r="A1268" s="124"/>
      <c r="B1268" s="65"/>
      <c r="C1268" s="44"/>
      <c r="D1268" s="44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</row>
    <row r="1269" spans="1:23" ht="13.2" x14ac:dyDescent="0.25">
      <c r="A1269" s="124"/>
      <c r="B1269" s="65"/>
      <c r="C1269" s="44"/>
      <c r="D1269" s="44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</row>
    <row r="1270" spans="1:23" ht="13.2" x14ac:dyDescent="0.25">
      <c r="A1270" s="124"/>
      <c r="B1270" s="65"/>
      <c r="C1270" s="44"/>
      <c r="D1270" s="44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</row>
    <row r="1271" spans="1:23" ht="13.2" x14ac:dyDescent="0.25">
      <c r="A1271" s="124"/>
      <c r="B1271" s="65"/>
      <c r="C1271" s="44"/>
      <c r="D1271" s="44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</row>
    <row r="1272" spans="1:23" ht="13.2" x14ac:dyDescent="0.25">
      <c r="A1272" s="124"/>
      <c r="B1272" s="65"/>
      <c r="C1272" s="44"/>
      <c r="D1272" s="44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</row>
    <row r="1273" spans="1:23" ht="13.2" x14ac:dyDescent="0.25">
      <c r="A1273" s="124"/>
      <c r="B1273" s="65"/>
      <c r="C1273" s="44"/>
      <c r="D1273" s="44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</row>
    <row r="1274" spans="1:23" ht="13.2" x14ac:dyDescent="0.25">
      <c r="A1274" s="124"/>
      <c r="B1274" s="65"/>
      <c r="C1274" s="44"/>
      <c r="D1274" s="44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</row>
    <row r="1275" spans="1:23" ht="13.2" x14ac:dyDescent="0.25">
      <c r="A1275" s="124"/>
      <c r="B1275" s="65"/>
      <c r="C1275" s="44"/>
      <c r="D1275" s="44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</row>
    <row r="1276" spans="1:23" ht="13.2" x14ac:dyDescent="0.25">
      <c r="A1276" s="124"/>
      <c r="B1276" s="65"/>
      <c r="C1276" s="44"/>
      <c r="D1276" s="44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</row>
    <row r="1277" spans="1:23" ht="13.2" x14ac:dyDescent="0.25">
      <c r="A1277" s="124"/>
      <c r="B1277" s="65"/>
      <c r="C1277" s="44"/>
      <c r="D1277" s="44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</row>
    <row r="1278" spans="1:23" ht="13.2" x14ac:dyDescent="0.25">
      <c r="A1278" s="124"/>
      <c r="B1278" s="65"/>
      <c r="C1278" s="44"/>
      <c r="D1278" s="44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</row>
    <row r="1279" spans="1:23" ht="13.2" x14ac:dyDescent="0.25">
      <c r="A1279" s="124"/>
      <c r="B1279" s="65"/>
      <c r="C1279" s="44"/>
      <c r="D1279" s="44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</row>
    <row r="1280" spans="1:23" ht="13.2" x14ac:dyDescent="0.25">
      <c r="A1280" s="124"/>
      <c r="B1280" s="65"/>
      <c r="C1280" s="44"/>
      <c r="D1280" s="44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</row>
    <row r="1281" spans="1:23" ht="13.2" x14ac:dyDescent="0.25">
      <c r="A1281" s="124"/>
      <c r="B1281" s="65"/>
      <c r="C1281" s="44"/>
      <c r="D1281" s="44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</row>
    <row r="1282" spans="1:23" ht="13.2" x14ac:dyDescent="0.25">
      <c r="A1282" s="124"/>
      <c r="B1282" s="65"/>
      <c r="C1282" s="44"/>
      <c r="D1282" s="44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</row>
    <row r="1283" spans="1:23" ht="13.2" x14ac:dyDescent="0.25">
      <c r="A1283" s="124"/>
      <c r="B1283" s="65"/>
      <c r="C1283" s="44"/>
      <c r="D1283" s="44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</row>
    <row r="1284" spans="1:23" ht="13.2" x14ac:dyDescent="0.25">
      <c r="A1284" s="124"/>
      <c r="B1284" s="65"/>
      <c r="C1284" s="44"/>
      <c r="D1284" s="44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</row>
    <row r="1285" spans="1:23" ht="13.2" x14ac:dyDescent="0.25">
      <c r="A1285" s="124"/>
      <c r="B1285" s="65"/>
      <c r="C1285" s="44"/>
      <c r="D1285" s="44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</row>
    <row r="1286" spans="1:23" ht="13.2" x14ac:dyDescent="0.25">
      <c r="A1286" s="124"/>
      <c r="B1286" s="65"/>
      <c r="C1286" s="44"/>
      <c r="D1286" s="44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</row>
    <row r="1287" spans="1:23" ht="13.2" x14ac:dyDescent="0.25">
      <c r="A1287" s="124"/>
      <c r="B1287" s="65"/>
      <c r="C1287" s="44"/>
      <c r="D1287" s="44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</row>
    <row r="1288" spans="1:23" ht="13.2" x14ac:dyDescent="0.25">
      <c r="A1288" s="124"/>
      <c r="B1288" s="65"/>
      <c r="C1288" s="44"/>
      <c r="D1288" s="44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</row>
    <row r="1289" spans="1:23" ht="13.2" x14ac:dyDescent="0.25">
      <c r="A1289" s="124"/>
      <c r="B1289" s="65"/>
      <c r="C1289" s="44"/>
      <c r="D1289" s="44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</row>
    <row r="1290" spans="1:23" ht="13.2" x14ac:dyDescent="0.25">
      <c r="A1290" s="124"/>
      <c r="B1290" s="65"/>
      <c r="C1290" s="44"/>
      <c r="D1290" s="44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</row>
    <row r="1291" spans="1:23" ht="13.2" x14ac:dyDescent="0.25">
      <c r="A1291" s="124"/>
      <c r="B1291" s="65"/>
      <c r="C1291" s="44"/>
      <c r="D1291" s="44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</row>
    <row r="1292" spans="1:23" ht="13.2" x14ac:dyDescent="0.25">
      <c r="A1292" s="124"/>
      <c r="B1292" s="65"/>
      <c r="C1292" s="44"/>
      <c r="D1292" s="44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</row>
    <row r="1293" spans="1:23" ht="13.2" x14ac:dyDescent="0.25">
      <c r="A1293" s="124"/>
      <c r="B1293" s="65"/>
      <c r="C1293" s="44"/>
      <c r="D1293" s="44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</row>
    <row r="1294" spans="1:23" ht="13.2" x14ac:dyDescent="0.25">
      <c r="A1294" s="124"/>
      <c r="B1294" s="65"/>
      <c r="C1294" s="44"/>
      <c r="D1294" s="44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</row>
    <row r="1295" spans="1:23" ht="13.2" x14ac:dyDescent="0.25">
      <c r="A1295" s="124"/>
      <c r="B1295" s="65"/>
      <c r="C1295" s="44"/>
      <c r="D1295" s="44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</row>
    <row r="1296" spans="1:23" ht="13.2" x14ac:dyDescent="0.25">
      <c r="A1296" s="124"/>
      <c r="B1296" s="65"/>
      <c r="C1296" s="44"/>
      <c r="D1296" s="44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</row>
    <row r="1297" spans="1:23" ht="13.2" x14ac:dyDescent="0.25">
      <c r="A1297" s="124"/>
      <c r="B1297" s="65"/>
      <c r="C1297" s="44"/>
      <c r="D1297" s="44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</row>
    <row r="1298" spans="1:23" ht="13.2" x14ac:dyDescent="0.25">
      <c r="A1298" s="124"/>
      <c r="B1298" s="65"/>
      <c r="C1298" s="44"/>
      <c r="D1298" s="44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</row>
    <row r="1299" spans="1:23" ht="13.2" x14ac:dyDescent="0.25">
      <c r="A1299" s="124"/>
      <c r="B1299" s="65"/>
      <c r="C1299" s="44"/>
      <c r="D1299" s="44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</row>
    <row r="1300" spans="1:23" ht="13.2" x14ac:dyDescent="0.25">
      <c r="A1300" s="124"/>
      <c r="B1300" s="65"/>
      <c r="C1300" s="44"/>
      <c r="D1300" s="44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</row>
    <row r="1301" spans="1:23" ht="13.2" x14ac:dyDescent="0.25">
      <c r="A1301" s="124"/>
      <c r="B1301" s="65"/>
      <c r="C1301" s="44"/>
      <c r="D1301" s="44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</row>
    <row r="1302" spans="1:23" ht="13.2" x14ac:dyDescent="0.25">
      <c r="A1302" s="124"/>
      <c r="B1302" s="65"/>
      <c r="C1302" s="44"/>
      <c r="D1302" s="44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</row>
    <row r="1303" spans="1:23" ht="13.2" x14ac:dyDescent="0.25">
      <c r="A1303" s="124"/>
      <c r="B1303" s="65"/>
      <c r="C1303" s="44"/>
      <c r="D1303" s="44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</row>
    <row r="1304" spans="1:23" ht="13.2" x14ac:dyDescent="0.25">
      <c r="A1304" s="124"/>
      <c r="B1304" s="65"/>
      <c r="C1304" s="44"/>
      <c r="D1304" s="44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</row>
    <row r="1305" spans="1:23" ht="13.2" x14ac:dyDescent="0.25">
      <c r="A1305" s="124"/>
      <c r="B1305" s="65"/>
      <c r="C1305" s="44"/>
      <c r="D1305" s="44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</row>
    <row r="1306" spans="1:23" ht="13.2" x14ac:dyDescent="0.25">
      <c r="A1306" s="124"/>
      <c r="B1306" s="65"/>
      <c r="C1306" s="44"/>
      <c r="D1306" s="44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</row>
    <row r="1307" spans="1:23" ht="13.2" x14ac:dyDescent="0.25">
      <c r="A1307" s="124"/>
      <c r="B1307" s="65"/>
      <c r="C1307" s="44"/>
      <c r="D1307" s="44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</row>
    <row r="1308" spans="1:23" ht="13.2" x14ac:dyDescent="0.25">
      <c r="A1308" s="124"/>
      <c r="B1308" s="65"/>
      <c r="C1308" s="44"/>
      <c r="D1308" s="44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</row>
    <row r="1309" spans="1:23" ht="13.2" x14ac:dyDescent="0.25">
      <c r="A1309" s="124"/>
      <c r="B1309" s="65"/>
      <c r="C1309" s="44"/>
      <c r="D1309" s="44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</row>
    <row r="1310" spans="1:23" ht="13.2" x14ac:dyDescent="0.25">
      <c r="A1310" s="124"/>
      <c r="B1310" s="65"/>
      <c r="C1310" s="44"/>
      <c r="D1310" s="44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</row>
    <row r="1311" spans="1:23" ht="13.2" x14ac:dyDescent="0.25">
      <c r="A1311" s="124"/>
      <c r="B1311" s="65"/>
      <c r="C1311" s="44"/>
      <c r="D1311" s="44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</row>
    <row r="1312" spans="1:23" ht="13.2" x14ac:dyDescent="0.25">
      <c r="A1312" s="124"/>
      <c r="B1312" s="65"/>
      <c r="C1312" s="44"/>
      <c r="D1312" s="44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</row>
    <row r="1313" spans="1:23" ht="13.2" x14ac:dyDescent="0.25">
      <c r="A1313" s="124"/>
      <c r="B1313" s="65"/>
      <c r="C1313" s="44"/>
      <c r="D1313" s="44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</row>
    <row r="1314" spans="1:23" ht="13.2" x14ac:dyDescent="0.25">
      <c r="A1314" s="124"/>
      <c r="B1314" s="65"/>
      <c r="C1314" s="44"/>
      <c r="D1314" s="44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</row>
    <row r="1315" spans="1:23" ht="13.2" x14ac:dyDescent="0.25">
      <c r="A1315" s="124"/>
      <c r="B1315" s="65"/>
      <c r="C1315" s="44"/>
      <c r="D1315" s="44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</row>
    <row r="1316" spans="1:23" ht="13.2" x14ac:dyDescent="0.25">
      <c r="A1316" s="124"/>
      <c r="B1316" s="65"/>
      <c r="C1316" s="44"/>
      <c r="D1316" s="44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</row>
    <row r="1317" spans="1:23" ht="13.2" x14ac:dyDescent="0.25">
      <c r="A1317" s="124"/>
      <c r="B1317" s="65"/>
      <c r="C1317" s="44"/>
      <c r="D1317" s="44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</row>
    <row r="1318" spans="1:23" ht="13.2" x14ac:dyDescent="0.25">
      <c r="A1318" s="124"/>
      <c r="B1318" s="65"/>
      <c r="C1318" s="44"/>
      <c r="D1318" s="44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</row>
    <row r="1319" spans="1:23" ht="13.2" x14ac:dyDescent="0.25">
      <c r="A1319" s="124"/>
      <c r="B1319" s="65"/>
      <c r="C1319" s="44"/>
      <c r="D1319" s="44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</row>
    <row r="1320" spans="1:23" ht="13.2" x14ac:dyDescent="0.25">
      <c r="A1320" s="124"/>
      <c r="B1320" s="65"/>
      <c r="C1320" s="44"/>
      <c r="D1320" s="44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</row>
    <row r="1321" spans="1:23" ht="13.2" x14ac:dyDescent="0.25">
      <c r="A1321" s="124"/>
      <c r="B1321" s="65"/>
      <c r="C1321" s="44"/>
      <c r="D1321" s="44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</row>
    <row r="1322" spans="1:23" ht="13.2" x14ac:dyDescent="0.25">
      <c r="A1322" s="124"/>
      <c r="B1322" s="65"/>
      <c r="C1322" s="44"/>
      <c r="D1322" s="44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</row>
    <row r="1323" spans="1:23" ht="13.2" x14ac:dyDescent="0.25">
      <c r="A1323" s="124"/>
      <c r="B1323" s="65"/>
      <c r="C1323" s="44"/>
      <c r="D1323" s="44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</row>
    <row r="1324" spans="1:23" ht="13.2" x14ac:dyDescent="0.25">
      <c r="A1324" s="124"/>
      <c r="B1324" s="65"/>
      <c r="C1324" s="44"/>
      <c r="D1324" s="44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</row>
    <row r="1325" spans="1:23" ht="13.2" x14ac:dyDescent="0.25">
      <c r="A1325" s="124"/>
      <c r="B1325" s="65"/>
      <c r="C1325" s="44"/>
      <c r="D1325" s="44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</row>
    <row r="1326" spans="1:23" ht="13.2" x14ac:dyDescent="0.25">
      <c r="A1326" s="124"/>
      <c r="B1326" s="65"/>
      <c r="C1326" s="44"/>
      <c r="D1326" s="44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</row>
    <row r="1327" spans="1:23" ht="13.2" x14ac:dyDescent="0.25">
      <c r="A1327" s="124"/>
      <c r="B1327" s="65"/>
      <c r="C1327" s="44"/>
      <c r="D1327" s="44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</row>
    <row r="1328" spans="1:23" ht="13.2" x14ac:dyDescent="0.25">
      <c r="A1328" s="124"/>
      <c r="B1328" s="65"/>
      <c r="C1328" s="44"/>
      <c r="D1328" s="44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</row>
    <row r="1329" spans="1:23" ht="13.2" x14ac:dyDescent="0.25">
      <c r="A1329" s="124"/>
      <c r="B1329" s="65"/>
      <c r="C1329" s="44"/>
      <c r="D1329" s="44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</row>
    <row r="1330" spans="1:23" ht="13.2" x14ac:dyDescent="0.25">
      <c r="A1330" s="124"/>
      <c r="B1330" s="65"/>
      <c r="C1330" s="44"/>
      <c r="D1330" s="44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</row>
    <row r="1331" spans="1:23" ht="13.2" x14ac:dyDescent="0.25">
      <c r="A1331" s="124"/>
      <c r="B1331" s="65"/>
      <c r="C1331" s="44"/>
      <c r="D1331" s="44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</row>
    <row r="1332" spans="1:23" ht="13.2" x14ac:dyDescent="0.25">
      <c r="A1332" s="124"/>
      <c r="B1332" s="65"/>
      <c r="C1332" s="44"/>
      <c r="D1332" s="44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</row>
    <row r="1333" spans="1:23" ht="13.2" x14ac:dyDescent="0.25">
      <c r="A1333" s="124"/>
      <c r="B1333" s="65"/>
      <c r="C1333" s="44"/>
      <c r="D1333" s="44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</row>
    <row r="1334" spans="1:23" ht="13.2" x14ac:dyDescent="0.25">
      <c r="A1334" s="124"/>
      <c r="B1334" s="65"/>
      <c r="C1334" s="44"/>
      <c r="D1334" s="44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</row>
    <row r="1335" spans="1:23" ht="13.2" x14ac:dyDescent="0.25">
      <c r="A1335" s="124"/>
      <c r="B1335" s="65"/>
      <c r="C1335" s="44"/>
      <c r="D1335" s="44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</row>
    <row r="1336" spans="1:23" ht="13.2" x14ac:dyDescent="0.25">
      <c r="A1336" s="124"/>
      <c r="B1336" s="65"/>
      <c r="C1336" s="44"/>
      <c r="D1336" s="44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</row>
    <row r="1337" spans="1:23" ht="13.2" x14ac:dyDescent="0.25">
      <c r="A1337" s="124"/>
      <c r="B1337" s="65"/>
      <c r="C1337" s="44"/>
      <c r="D1337" s="44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</row>
    <row r="1338" spans="1:23" ht="13.2" x14ac:dyDescent="0.25">
      <c r="A1338" s="124"/>
      <c r="B1338" s="65"/>
      <c r="C1338" s="44"/>
      <c r="D1338" s="44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</row>
    <row r="1339" spans="1:23" ht="13.2" x14ac:dyDescent="0.25">
      <c r="A1339" s="124"/>
      <c r="B1339" s="65"/>
      <c r="C1339" s="44"/>
      <c r="D1339" s="44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</row>
    <row r="1340" spans="1:23" ht="13.2" x14ac:dyDescent="0.25">
      <c r="A1340" s="124"/>
      <c r="B1340" s="65"/>
      <c r="C1340" s="44"/>
      <c r="D1340" s="44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</row>
    <row r="1341" spans="1:23" ht="13.2" x14ac:dyDescent="0.25">
      <c r="A1341" s="124"/>
      <c r="B1341" s="65"/>
      <c r="C1341" s="44"/>
      <c r="D1341" s="44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</row>
    <row r="1342" spans="1:23" ht="13.2" x14ac:dyDescent="0.25">
      <c r="A1342" s="124"/>
      <c r="B1342" s="65"/>
      <c r="C1342" s="44"/>
      <c r="D1342" s="44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</row>
    <row r="1343" spans="1:23" ht="13.2" x14ac:dyDescent="0.25">
      <c r="A1343" s="124"/>
      <c r="B1343" s="65"/>
      <c r="C1343" s="44"/>
      <c r="D1343" s="44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</row>
    <row r="1344" spans="1:23" ht="13.2" x14ac:dyDescent="0.25">
      <c r="A1344" s="124"/>
      <c r="B1344" s="65"/>
      <c r="C1344" s="44"/>
      <c r="D1344" s="44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</row>
    <row r="1345" spans="1:23" ht="13.2" x14ac:dyDescent="0.25">
      <c r="A1345" s="124"/>
      <c r="B1345" s="65"/>
      <c r="C1345" s="44"/>
      <c r="D1345" s="44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</row>
    <row r="1346" spans="1:23" ht="13.2" x14ac:dyDescent="0.25">
      <c r="A1346" s="124"/>
      <c r="B1346" s="65"/>
      <c r="C1346" s="44"/>
      <c r="D1346" s="44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</row>
    <row r="1347" spans="1:23" ht="13.2" x14ac:dyDescent="0.25">
      <c r="A1347" s="124"/>
      <c r="B1347" s="65"/>
      <c r="C1347" s="44"/>
      <c r="D1347" s="44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</row>
    <row r="1348" spans="1:23" ht="13.2" x14ac:dyDescent="0.25">
      <c r="A1348" s="124"/>
      <c r="B1348" s="65"/>
      <c r="C1348" s="44"/>
      <c r="D1348" s="44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</row>
    <row r="1349" spans="1:23" ht="13.2" x14ac:dyDescent="0.25">
      <c r="A1349" s="124"/>
      <c r="B1349" s="65"/>
      <c r="C1349" s="44"/>
      <c r="D1349" s="44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</row>
    <row r="1350" spans="1:23" ht="13.2" x14ac:dyDescent="0.25">
      <c r="A1350" s="124"/>
      <c r="B1350" s="65"/>
      <c r="C1350" s="44"/>
      <c r="D1350" s="44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</row>
    <row r="1351" spans="1:23" ht="13.2" x14ac:dyDescent="0.25">
      <c r="A1351" s="124"/>
      <c r="B1351" s="65"/>
      <c r="C1351" s="44"/>
      <c r="D1351" s="44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</row>
    <row r="1352" spans="1:23" ht="13.2" x14ac:dyDescent="0.25">
      <c r="A1352" s="124"/>
      <c r="B1352" s="65"/>
      <c r="C1352" s="44"/>
      <c r="D1352" s="44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</row>
    <row r="1353" spans="1:23" ht="13.2" x14ac:dyDescent="0.25">
      <c r="A1353" s="124"/>
      <c r="B1353" s="65"/>
      <c r="C1353" s="44"/>
      <c r="D1353" s="44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</row>
    <row r="1354" spans="1:23" ht="13.2" x14ac:dyDescent="0.25">
      <c r="A1354" s="124"/>
      <c r="B1354" s="65"/>
      <c r="C1354" s="44"/>
      <c r="D1354" s="44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</row>
    <row r="1355" spans="1:23" ht="13.2" x14ac:dyDescent="0.25">
      <c r="A1355" s="124"/>
      <c r="B1355" s="65"/>
      <c r="C1355" s="44"/>
      <c r="D1355" s="44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</row>
    <row r="1356" spans="1:23" ht="13.2" x14ac:dyDescent="0.25">
      <c r="A1356" s="124"/>
      <c r="B1356" s="65"/>
      <c r="C1356" s="44"/>
      <c r="D1356" s="44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</row>
    <row r="1357" spans="1:23" ht="13.2" x14ac:dyDescent="0.25">
      <c r="A1357" s="124"/>
      <c r="B1357" s="65"/>
      <c r="C1357" s="44"/>
      <c r="D1357" s="44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</row>
    <row r="1358" spans="1:23" ht="13.2" x14ac:dyDescent="0.25">
      <c r="A1358" s="124"/>
      <c r="B1358" s="65"/>
      <c r="C1358" s="44"/>
      <c r="D1358" s="44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</row>
    <row r="1359" spans="1:23" ht="13.2" x14ac:dyDescent="0.25">
      <c r="A1359" s="124"/>
      <c r="B1359" s="65"/>
      <c r="C1359" s="44"/>
      <c r="D1359" s="44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</row>
    <row r="1360" spans="1:23" ht="13.2" x14ac:dyDescent="0.25">
      <c r="A1360" s="124"/>
      <c r="B1360" s="65"/>
      <c r="C1360" s="44"/>
      <c r="D1360" s="44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</row>
    <row r="1361" spans="1:23" ht="13.2" x14ac:dyDescent="0.25">
      <c r="A1361" s="124"/>
      <c r="B1361" s="65"/>
      <c r="C1361" s="44"/>
      <c r="D1361" s="44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</row>
    <row r="1362" spans="1:23" ht="13.2" x14ac:dyDescent="0.25">
      <c r="A1362" s="124"/>
      <c r="B1362" s="65"/>
      <c r="C1362" s="44"/>
      <c r="D1362" s="44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</row>
    <row r="1363" spans="1:23" ht="13.2" x14ac:dyDescent="0.25">
      <c r="A1363" s="124"/>
      <c r="B1363" s="65"/>
      <c r="C1363" s="44"/>
      <c r="D1363" s="44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</row>
    <row r="1364" spans="1:23" ht="13.2" x14ac:dyDescent="0.25">
      <c r="A1364" s="124"/>
      <c r="B1364" s="65"/>
      <c r="C1364" s="44"/>
      <c r="D1364" s="44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</row>
    <row r="1365" spans="1:23" ht="13.2" x14ac:dyDescent="0.25">
      <c r="A1365" s="124"/>
      <c r="B1365" s="65"/>
      <c r="C1365" s="44"/>
      <c r="D1365" s="44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</row>
    <row r="1366" spans="1:23" ht="13.2" x14ac:dyDescent="0.25">
      <c r="A1366" s="124"/>
      <c r="B1366" s="65"/>
      <c r="C1366" s="44"/>
      <c r="D1366" s="44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</row>
    <row r="1367" spans="1:23" ht="13.2" x14ac:dyDescent="0.25">
      <c r="A1367" s="124"/>
      <c r="B1367" s="65"/>
      <c r="C1367" s="44"/>
      <c r="D1367" s="44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</row>
    <row r="1368" spans="1:23" ht="13.2" x14ac:dyDescent="0.25">
      <c r="A1368" s="124"/>
      <c r="B1368" s="65"/>
      <c r="C1368" s="44"/>
      <c r="D1368" s="44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</row>
    <row r="1369" spans="1:23" ht="13.2" x14ac:dyDescent="0.25">
      <c r="A1369" s="124"/>
      <c r="B1369" s="65"/>
      <c r="C1369" s="44"/>
      <c r="D1369" s="44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</row>
    <row r="1370" spans="1:23" ht="13.2" x14ac:dyDescent="0.25">
      <c r="A1370" s="124"/>
      <c r="B1370" s="65"/>
      <c r="C1370" s="44"/>
      <c r="D1370" s="44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</row>
    <row r="1371" spans="1:23" ht="13.2" x14ac:dyDescent="0.25">
      <c r="A1371" s="124"/>
      <c r="B1371" s="65"/>
      <c r="C1371" s="44"/>
      <c r="D1371" s="44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</row>
    <row r="1372" spans="1:23" ht="13.2" x14ac:dyDescent="0.25">
      <c r="A1372" s="124"/>
      <c r="B1372" s="65"/>
      <c r="C1372" s="44"/>
      <c r="D1372" s="44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</row>
    <row r="1373" spans="1:23" ht="13.2" x14ac:dyDescent="0.25">
      <c r="A1373" s="124"/>
      <c r="B1373" s="65"/>
      <c r="C1373" s="44"/>
      <c r="D1373" s="44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</row>
    <row r="1374" spans="1:23" ht="13.2" x14ac:dyDescent="0.25">
      <c r="A1374" s="124"/>
      <c r="B1374" s="65"/>
      <c r="C1374" s="44"/>
      <c r="D1374" s="44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</row>
    <row r="1375" spans="1:23" ht="13.2" x14ac:dyDescent="0.25">
      <c r="A1375" s="124"/>
      <c r="B1375" s="65"/>
      <c r="C1375" s="44"/>
      <c r="D1375" s="44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</row>
    <row r="1376" spans="1:23" ht="13.2" x14ac:dyDescent="0.25">
      <c r="A1376" s="124"/>
      <c r="B1376" s="65"/>
      <c r="C1376" s="44"/>
      <c r="D1376" s="44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</row>
    <row r="1377" spans="1:23" ht="13.2" x14ac:dyDescent="0.25">
      <c r="A1377" s="124"/>
      <c r="B1377" s="65"/>
      <c r="C1377" s="44"/>
      <c r="D1377" s="44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</row>
    <row r="1378" spans="1:23" ht="13.2" x14ac:dyDescent="0.25">
      <c r="A1378" s="124"/>
      <c r="B1378" s="65"/>
      <c r="C1378" s="44"/>
      <c r="D1378" s="44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</row>
    <row r="1379" spans="1:23" ht="13.2" x14ac:dyDescent="0.25">
      <c r="A1379" s="124"/>
      <c r="B1379" s="65"/>
      <c r="C1379" s="44"/>
      <c r="D1379" s="44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</row>
    <row r="1380" spans="1:23" ht="13.2" x14ac:dyDescent="0.25">
      <c r="A1380" s="124"/>
      <c r="B1380" s="65"/>
      <c r="C1380" s="44"/>
      <c r="D1380" s="44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</row>
    <row r="1381" spans="1:23" ht="13.2" x14ac:dyDescent="0.25">
      <c r="A1381" s="124"/>
      <c r="B1381" s="65"/>
      <c r="C1381" s="44"/>
      <c r="D1381" s="44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</row>
    <row r="1382" spans="1:23" ht="13.2" x14ac:dyDescent="0.25">
      <c r="A1382" s="124"/>
      <c r="B1382" s="65"/>
      <c r="C1382" s="44"/>
      <c r="D1382" s="44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</row>
    <row r="1383" spans="1:23" ht="13.2" x14ac:dyDescent="0.25">
      <c r="A1383" s="124"/>
      <c r="B1383" s="65"/>
      <c r="C1383" s="44"/>
      <c r="D1383" s="44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</row>
    <row r="1384" spans="1:23" ht="13.2" x14ac:dyDescent="0.25">
      <c r="A1384" s="124"/>
      <c r="B1384" s="65"/>
      <c r="C1384" s="44"/>
      <c r="D1384" s="44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</row>
    <row r="1385" spans="1:23" ht="13.2" x14ac:dyDescent="0.25">
      <c r="A1385" s="124"/>
      <c r="B1385" s="65"/>
      <c r="C1385" s="44"/>
      <c r="D1385" s="44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</row>
    <row r="1386" spans="1:23" ht="13.2" x14ac:dyDescent="0.25">
      <c r="A1386" s="124"/>
      <c r="B1386" s="65"/>
      <c r="C1386" s="44"/>
      <c r="D1386" s="44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</row>
    <row r="1387" spans="1:23" ht="13.2" x14ac:dyDescent="0.25">
      <c r="A1387" s="124"/>
      <c r="B1387" s="65"/>
      <c r="C1387" s="44"/>
      <c r="D1387" s="44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</row>
    <row r="1388" spans="1:23" ht="13.2" x14ac:dyDescent="0.25">
      <c r="A1388" s="124"/>
      <c r="B1388" s="65"/>
      <c r="C1388" s="44"/>
      <c r="D1388" s="44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</row>
    <row r="1389" spans="1:23" ht="13.2" x14ac:dyDescent="0.25">
      <c r="A1389" s="124"/>
      <c r="B1389" s="65"/>
      <c r="C1389" s="44"/>
      <c r="D1389" s="44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</row>
    <row r="1390" spans="1:23" ht="13.2" x14ac:dyDescent="0.25">
      <c r="A1390" s="124"/>
      <c r="B1390" s="65"/>
      <c r="C1390" s="44"/>
      <c r="D1390" s="44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</row>
    <row r="1391" spans="1:23" ht="13.2" x14ac:dyDescent="0.25">
      <c r="A1391" s="124"/>
      <c r="B1391" s="65"/>
      <c r="C1391" s="44"/>
      <c r="D1391" s="44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</row>
    <row r="1392" spans="1:23" ht="13.2" x14ac:dyDescent="0.25">
      <c r="A1392" s="124"/>
      <c r="B1392" s="65"/>
      <c r="C1392" s="44"/>
      <c r="D1392" s="44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</row>
    <row r="1393" spans="1:23" ht="13.2" x14ac:dyDescent="0.25">
      <c r="A1393" s="124"/>
      <c r="B1393" s="65"/>
      <c r="C1393" s="44"/>
      <c r="D1393" s="44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</row>
    <row r="1394" spans="1:23" ht="13.2" x14ac:dyDescent="0.25">
      <c r="A1394" s="124"/>
      <c r="B1394" s="65"/>
      <c r="C1394" s="44"/>
      <c r="D1394" s="44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</row>
    <row r="1395" spans="1:23" ht="13.2" x14ac:dyDescent="0.25">
      <c r="A1395" s="124"/>
      <c r="B1395" s="65"/>
      <c r="C1395" s="44"/>
      <c r="D1395" s="44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</row>
    <row r="1396" spans="1:23" ht="13.2" x14ac:dyDescent="0.25">
      <c r="A1396" s="124"/>
      <c r="B1396" s="65"/>
      <c r="C1396" s="44"/>
      <c r="D1396" s="44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</row>
    <row r="1397" spans="1:23" ht="13.2" x14ac:dyDescent="0.25">
      <c r="A1397" s="124"/>
      <c r="B1397" s="65"/>
      <c r="C1397" s="44"/>
      <c r="D1397" s="44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</row>
    <row r="1398" spans="1:23" ht="13.2" x14ac:dyDescent="0.25">
      <c r="A1398" s="124"/>
      <c r="B1398" s="65"/>
      <c r="C1398" s="44"/>
      <c r="D1398" s="44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</row>
    <row r="1399" spans="1:23" ht="13.2" x14ac:dyDescent="0.25">
      <c r="A1399" s="124"/>
      <c r="B1399" s="65"/>
      <c r="C1399" s="44"/>
      <c r="D1399" s="44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</row>
    <row r="1400" spans="1:23" ht="13.2" x14ac:dyDescent="0.25">
      <c r="A1400" s="124"/>
      <c r="B1400" s="65"/>
      <c r="C1400" s="44"/>
      <c r="D1400" s="44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</row>
    <row r="1401" spans="1:23" ht="13.2" x14ac:dyDescent="0.25">
      <c r="A1401" s="124"/>
      <c r="B1401" s="65"/>
      <c r="C1401" s="44"/>
      <c r="D1401" s="44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</row>
    <row r="1402" spans="1:23" ht="13.2" x14ac:dyDescent="0.25">
      <c r="A1402" s="124"/>
      <c r="B1402" s="65"/>
      <c r="C1402" s="44"/>
      <c r="D1402" s="44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</row>
    <row r="1403" spans="1:23" ht="13.2" x14ac:dyDescent="0.25">
      <c r="A1403" s="124"/>
      <c r="B1403" s="65"/>
      <c r="C1403" s="44"/>
      <c r="D1403" s="44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</row>
    <row r="1404" spans="1:23" ht="13.2" x14ac:dyDescent="0.25">
      <c r="A1404" s="124"/>
      <c r="B1404" s="65"/>
      <c r="C1404" s="44"/>
      <c r="D1404" s="44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</row>
    <row r="1405" spans="1:23" ht="13.2" x14ac:dyDescent="0.25">
      <c r="A1405" s="124"/>
      <c r="B1405" s="65"/>
      <c r="C1405" s="44"/>
      <c r="D1405" s="44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</row>
    <row r="1406" spans="1:23" ht="13.2" x14ac:dyDescent="0.25">
      <c r="A1406" s="124"/>
      <c r="B1406" s="65"/>
      <c r="C1406" s="44"/>
      <c r="D1406" s="44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</row>
    <row r="1407" spans="1:23" ht="13.2" x14ac:dyDescent="0.25">
      <c r="A1407" s="124"/>
      <c r="B1407" s="65"/>
      <c r="C1407" s="44"/>
      <c r="D1407" s="44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</row>
    <row r="1408" spans="1:23" ht="13.2" x14ac:dyDescent="0.25">
      <c r="A1408" s="124"/>
      <c r="B1408" s="65"/>
      <c r="C1408" s="44"/>
      <c r="D1408" s="44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</row>
    <row r="1409" spans="1:23" ht="13.2" x14ac:dyDescent="0.25">
      <c r="A1409" s="124"/>
      <c r="B1409" s="65"/>
      <c r="C1409" s="44"/>
      <c r="D1409" s="44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</row>
    <row r="1410" spans="1:23" ht="13.2" x14ac:dyDescent="0.25">
      <c r="A1410" s="124"/>
      <c r="B1410" s="65"/>
      <c r="C1410" s="44"/>
      <c r="D1410" s="44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</row>
    <row r="1411" spans="1:23" ht="13.2" x14ac:dyDescent="0.25">
      <c r="A1411" s="124"/>
      <c r="B1411" s="65"/>
      <c r="C1411" s="44"/>
      <c r="D1411" s="44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</row>
    <row r="1412" spans="1:23" ht="13.2" x14ac:dyDescent="0.25">
      <c r="A1412" s="124"/>
      <c r="B1412" s="65"/>
      <c r="C1412" s="44"/>
      <c r="D1412" s="44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</row>
    <row r="1413" spans="1:23" ht="13.2" x14ac:dyDescent="0.25">
      <c r="A1413" s="124"/>
      <c r="B1413" s="65"/>
      <c r="C1413" s="44"/>
      <c r="D1413" s="44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</row>
    <row r="1414" spans="1:23" ht="13.2" x14ac:dyDescent="0.25">
      <c r="A1414" s="124"/>
      <c r="B1414" s="65"/>
      <c r="C1414" s="44"/>
      <c r="D1414" s="44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</row>
    <row r="1415" spans="1:23" ht="13.2" x14ac:dyDescent="0.25">
      <c r="A1415" s="124"/>
      <c r="B1415" s="65"/>
      <c r="C1415" s="44"/>
      <c r="D1415" s="44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</row>
    <row r="1416" spans="1:23" ht="13.2" x14ac:dyDescent="0.25">
      <c r="A1416" s="124"/>
      <c r="B1416" s="65"/>
      <c r="C1416" s="44"/>
      <c r="D1416" s="44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</row>
    <row r="1417" spans="1:23" ht="13.2" x14ac:dyDescent="0.25">
      <c r="A1417" s="124"/>
      <c r="B1417" s="65"/>
      <c r="C1417" s="44"/>
      <c r="D1417" s="44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</row>
    <row r="1418" spans="1:23" ht="13.2" x14ac:dyDescent="0.25">
      <c r="A1418" s="124"/>
      <c r="B1418" s="65"/>
      <c r="C1418" s="44"/>
      <c r="D1418" s="44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</row>
    <row r="1419" spans="1:23" ht="13.2" x14ac:dyDescent="0.25">
      <c r="A1419" s="124"/>
      <c r="B1419" s="65"/>
      <c r="C1419" s="44"/>
      <c r="D1419" s="44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</row>
    <row r="1420" spans="1:23" ht="13.2" x14ac:dyDescent="0.25">
      <c r="A1420" s="124"/>
      <c r="B1420" s="65"/>
      <c r="C1420" s="44"/>
      <c r="D1420" s="44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</row>
    <row r="1421" spans="1:23" ht="13.2" x14ac:dyDescent="0.25">
      <c r="A1421" s="124"/>
      <c r="B1421" s="65"/>
      <c r="C1421" s="44"/>
      <c r="D1421" s="44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</row>
    <row r="1422" spans="1:23" ht="13.2" x14ac:dyDescent="0.25">
      <c r="A1422" s="124"/>
      <c r="B1422" s="65"/>
      <c r="C1422" s="44"/>
      <c r="D1422" s="44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</row>
    <row r="1423" spans="1:23" ht="13.2" x14ac:dyDescent="0.25">
      <c r="A1423" s="124"/>
      <c r="B1423" s="65"/>
      <c r="C1423" s="44"/>
      <c r="D1423" s="44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</row>
    <row r="1424" spans="1:23" ht="13.2" x14ac:dyDescent="0.25">
      <c r="A1424" s="124"/>
      <c r="B1424" s="65"/>
      <c r="C1424" s="44"/>
      <c r="D1424" s="44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</row>
    <row r="1425" spans="1:23" ht="13.2" x14ac:dyDescent="0.25">
      <c r="A1425" s="124"/>
      <c r="B1425" s="65"/>
      <c r="C1425" s="44"/>
      <c r="D1425" s="44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</row>
    <row r="1426" spans="1:23" ht="13.2" x14ac:dyDescent="0.25">
      <c r="A1426" s="124"/>
      <c r="B1426" s="65"/>
      <c r="C1426" s="44"/>
      <c r="D1426" s="44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</row>
    <row r="1427" spans="1:23" ht="13.2" x14ac:dyDescent="0.25">
      <c r="A1427" s="124"/>
      <c r="B1427" s="65"/>
      <c r="C1427" s="44"/>
      <c r="D1427" s="44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</row>
    <row r="1428" spans="1:23" ht="13.2" x14ac:dyDescent="0.25">
      <c r="A1428" s="124"/>
      <c r="B1428" s="65"/>
      <c r="C1428" s="44"/>
      <c r="D1428" s="44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</row>
    <row r="1429" spans="1:23" ht="13.2" x14ac:dyDescent="0.25">
      <c r="A1429" s="124"/>
      <c r="B1429" s="65"/>
      <c r="C1429" s="44"/>
      <c r="D1429" s="44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</row>
    <row r="1430" spans="1:23" ht="13.2" x14ac:dyDescent="0.25">
      <c r="A1430" s="124"/>
      <c r="B1430" s="65"/>
      <c r="C1430" s="44"/>
      <c r="D1430" s="44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</row>
    <row r="1431" spans="1:23" ht="13.2" x14ac:dyDescent="0.25">
      <c r="A1431" s="124"/>
      <c r="B1431" s="65"/>
      <c r="C1431" s="44"/>
      <c r="D1431" s="44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</row>
    <row r="1432" spans="1:23" ht="13.2" x14ac:dyDescent="0.25">
      <c r="A1432" s="124"/>
      <c r="B1432" s="65"/>
      <c r="C1432" s="44"/>
      <c r="D1432" s="44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</row>
    <row r="1433" spans="1:23" ht="13.2" x14ac:dyDescent="0.25">
      <c r="A1433" s="124"/>
      <c r="B1433" s="65"/>
      <c r="C1433" s="44"/>
      <c r="D1433" s="44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</row>
    <row r="1434" spans="1:23" ht="13.2" x14ac:dyDescent="0.25">
      <c r="A1434" s="124"/>
      <c r="B1434" s="65"/>
      <c r="C1434" s="44"/>
      <c r="D1434" s="44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</row>
    <row r="1435" spans="1:23" ht="13.2" x14ac:dyDescent="0.25">
      <c r="A1435" s="124"/>
      <c r="B1435" s="65"/>
      <c r="C1435" s="44"/>
      <c r="D1435" s="44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</row>
    <row r="1436" spans="1:23" ht="13.2" x14ac:dyDescent="0.25">
      <c r="A1436" s="124"/>
      <c r="B1436" s="65"/>
      <c r="C1436" s="44"/>
      <c r="D1436" s="44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</row>
    <row r="1437" spans="1:23" ht="13.2" x14ac:dyDescent="0.25">
      <c r="A1437" s="124"/>
      <c r="B1437" s="65"/>
      <c r="C1437" s="44"/>
      <c r="D1437" s="44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</row>
    <row r="1438" spans="1:23" ht="13.2" x14ac:dyDescent="0.25">
      <c r="A1438" s="124"/>
      <c r="B1438" s="65"/>
      <c r="C1438" s="44"/>
      <c r="D1438" s="44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</row>
    <row r="1439" spans="1:23" ht="13.2" x14ac:dyDescent="0.25">
      <c r="A1439" s="124"/>
      <c r="B1439" s="65"/>
      <c r="C1439" s="44"/>
      <c r="D1439" s="44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</row>
    <row r="1440" spans="1:23" ht="13.2" x14ac:dyDescent="0.25">
      <c r="A1440" s="124"/>
      <c r="B1440" s="65"/>
      <c r="C1440" s="44"/>
      <c r="D1440" s="44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</row>
    <row r="1441" spans="1:23" ht="13.2" x14ac:dyDescent="0.25">
      <c r="A1441" s="124"/>
      <c r="B1441" s="65"/>
      <c r="C1441" s="44"/>
      <c r="D1441" s="44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</row>
    <row r="1442" spans="1:23" ht="13.2" x14ac:dyDescent="0.25">
      <c r="A1442" s="124"/>
      <c r="B1442" s="65"/>
      <c r="C1442" s="44"/>
      <c r="D1442" s="44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</row>
    <row r="1443" spans="1:23" ht="13.2" x14ac:dyDescent="0.25">
      <c r="A1443" s="124"/>
      <c r="B1443" s="65"/>
      <c r="C1443" s="44"/>
      <c r="D1443" s="44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</row>
    <row r="1444" spans="1:23" ht="13.2" x14ac:dyDescent="0.25">
      <c r="A1444" s="124"/>
      <c r="B1444" s="65"/>
      <c r="C1444" s="44"/>
      <c r="D1444" s="44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</row>
    <row r="1445" spans="1:23" ht="13.2" x14ac:dyDescent="0.25">
      <c r="A1445" s="124"/>
      <c r="B1445" s="65"/>
      <c r="C1445" s="44"/>
      <c r="D1445" s="44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</row>
    <row r="1446" spans="1:23" ht="13.2" x14ac:dyDescent="0.25">
      <c r="A1446" s="124"/>
      <c r="B1446" s="65"/>
      <c r="C1446" s="44"/>
      <c r="D1446" s="44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</row>
    <row r="1447" spans="1:23" ht="13.2" x14ac:dyDescent="0.25">
      <c r="A1447" s="124"/>
      <c r="B1447" s="65"/>
      <c r="C1447" s="44"/>
      <c r="D1447" s="44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</row>
    <row r="1448" spans="1:23" ht="13.2" x14ac:dyDescent="0.25">
      <c r="A1448" s="124"/>
      <c r="B1448" s="65"/>
      <c r="C1448" s="44"/>
      <c r="D1448" s="44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</row>
    <row r="1449" spans="1:23" ht="13.2" x14ac:dyDescent="0.25">
      <c r="A1449" s="124"/>
      <c r="B1449" s="65"/>
      <c r="C1449" s="44"/>
      <c r="D1449" s="44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</row>
    <row r="1450" spans="1:23" ht="13.2" x14ac:dyDescent="0.25">
      <c r="A1450" s="124"/>
      <c r="B1450" s="65"/>
      <c r="C1450" s="44"/>
      <c r="D1450" s="44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</row>
    <row r="1451" spans="1:23" ht="13.2" x14ac:dyDescent="0.25">
      <c r="A1451" s="124"/>
      <c r="B1451" s="65"/>
      <c r="C1451" s="44"/>
      <c r="D1451" s="44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</row>
    <row r="1452" spans="1:23" ht="13.2" x14ac:dyDescent="0.25">
      <c r="A1452" s="124"/>
      <c r="B1452" s="65"/>
      <c r="C1452" s="44"/>
      <c r="D1452" s="44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</row>
    <row r="1453" spans="1:23" ht="13.2" x14ac:dyDescent="0.25">
      <c r="A1453" s="124"/>
      <c r="B1453" s="65"/>
      <c r="C1453" s="44"/>
      <c r="D1453" s="44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</row>
    <row r="1454" spans="1:23" ht="13.2" x14ac:dyDescent="0.25">
      <c r="A1454" s="124"/>
      <c r="B1454" s="65"/>
      <c r="C1454" s="44"/>
      <c r="D1454" s="44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</row>
    <row r="1455" spans="1:23" ht="13.2" x14ac:dyDescent="0.25">
      <c r="A1455" s="124"/>
      <c r="B1455" s="65"/>
      <c r="C1455" s="44"/>
      <c r="D1455" s="44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</row>
    <row r="1456" spans="1:23" ht="13.2" x14ac:dyDescent="0.25">
      <c r="A1456" s="124"/>
      <c r="B1456" s="65"/>
      <c r="C1456" s="44"/>
      <c r="D1456" s="44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</row>
    <row r="1457" spans="1:23" ht="13.2" x14ac:dyDescent="0.25">
      <c r="A1457" s="124"/>
      <c r="B1457" s="65"/>
      <c r="C1457" s="44"/>
      <c r="D1457" s="44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</row>
    <row r="1458" spans="1:23" ht="13.2" x14ac:dyDescent="0.25">
      <c r="A1458" s="124"/>
      <c r="B1458" s="65"/>
      <c r="C1458" s="44"/>
      <c r="D1458" s="44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</row>
    <row r="1459" spans="1:23" ht="13.2" x14ac:dyDescent="0.25">
      <c r="A1459" s="124"/>
      <c r="B1459" s="65"/>
      <c r="C1459" s="44"/>
      <c r="D1459" s="44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</row>
    <row r="1460" spans="1:23" ht="13.2" x14ac:dyDescent="0.25">
      <c r="A1460" s="124"/>
      <c r="B1460" s="65"/>
      <c r="C1460" s="44"/>
      <c r="D1460" s="44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</row>
    <row r="1461" spans="1:23" ht="13.2" x14ac:dyDescent="0.25">
      <c r="A1461" s="124"/>
      <c r="B1461" s="65"/>
      <c r="C1461" s="44"/>
      <c r="D1461" s="44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</row>
    <row r="1462" spans="1:23" ht="13.2" x14ac:dyDescent="0.25">
      <c r="A1462" s="124"/>
      <c r="B1462" s="65"/>
      <c r="C1462" s="44"/>
      <c r="D1462" s="44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</row>
    <row r="1463" spans="1:23" ht="13.2" x14ac:dyDescent="0.25">
      <c r="A1463" s="124"/>
      <c r="B1463" s="65"/>
      <c r="C1463" s="44"/>
      <c r="D1463" s="44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</row>
    <row r="1464" spans="1:23" ht="13.2" x14ac:dyDescent="0.25">
      <c r="A1464" s="124"/>
      <c r="B1464" s="65"/>
      <c r="C1464" s="44"/>
      <c r="D1464" s="44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</row>
    <row r="1465" spans="1:23" ht="13.2" x14ac:dyDescent="0.25">
      <c r="A1465" s="124"/>
      <c r="B1465" s="65"/>
      <c r="C1465" s="44"/>
      <c r="D1465" s="44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</row>
    <row r="1466" spans="1:23" ht="13.2" x14ac:dyDescent="0.25">
      <c r="A1466" s="124"/>
      <c r="B1466" s="65"/>
      <c r="C1466" s="44"/>
      <c r="D1466" s="44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</row>
    <row r="1467" spans="1:23" ht="13.2" x14ac:dyDescent="0.25">
      <c r="A1467" s="124"/>
      <c r="B1467" s="65"/>
      <c r="C1467" s="44"/>
      <c r="D1467" s="44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</row>
    <row r="1468" spans="1:23" ht="13.2" x14ac:dyDescent="0.25">
      <c r="A1468" s="124"/>
      <c r="B1468" s="65"/>
      <c r="C1468" s="44"/>
      <c r="D1468" s="44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</row>
    <row r="1469" spans="1:23" ht="13.2" x14ac:dyDescent="0.25">
      <c r="A1469" s="124"/>
      <c r="B1469" s="65"/>
      <c r="C1469" s="44"/>
      <c r="D1469" s="44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</row>
    <row r="1470" spans="1:23" ht="13.2" x14ac:dyDescent="0.25">
      <c r="A1470" s="124"/>
      <c r="B1470" s="65"/>
      <c r="C1470" s="44"/>
      <c r="D1470" s="44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</row>
    <row r="1471" spans="1:23" ht="13.2" x14ac:dyDescent="0.25">
      <c r="A1471" s="162"/>
      <c r="B1471" s="65"/>
      <c r="C1471" s="44"/>
      <c r="D1471" s="44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</row>
    <row r="1472" spans="1:23" ht="13.2" x14ac:dyDescent="0.25">
      <c r="A1472" s="162"/>
      <c r="B1472" s="65"/>
      <c r="C1472" s="44"/>
      <c r="D1472" s="44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</row>
    <row r="1473" spans="1:23" ht="13.2" x14ac:dyDescent="0.25">
      <c r="A1473" s="162"/>
      <c r="B1473" s="65"/>
      <c r="C1473" s="44"/>
      <c r="D1473" s="44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</row>
    <row r="1474" spans="1:23" ht="13.2" x14ac:dyDescent="0.25">
      <c r="A1474" s="162"/>
      <c r="B1474" s="65"/>
      <c r="C1474" s="44"/>
      <c r="D1474" s="44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</row>
    <row r="1475" spans="1:23" ht="13.2" x14ac:dyDescent="0.25">
      <c r="A1475" s="162"/>
      <c r="B1475" s="65"/>
      <c r="C1475" s="44"/>
      <c r="D1475" s="44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</row>
    <row r="1476" spans="1:23" ht="13.2" x14ac:dyDescent="0.25">
      <c r="A1476" s="162"/>
      <c r="B1476" s="65"/>
      <c r="C1476" s="44"/>
      <c r="D1476" s="44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</row>
    <row r="1477" spans="1:23" ht="13.2" x14ac:dyDescent="0.25">
      <c r="A1477" s="162"/>
      <c r="B1477" s="65"/>
      <c r="C1477" s="44"/>
      <c r="D1477" s="44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</row>
    <row r="1478" spans="1:23" ht="13.2" x14ac:dyDescent="0.25">
      <c r="A1478" s="124"/>
      <c r="B1478" s="65"/>
      <c r="C1478" s="44"/>
      <c r="D1478" s="44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</row>
    <row r="1479" spans="1:23" ht="13.2" x14ac:dyDescent="0.25">
      <c r="A1479" s="124"/>
      <c r="B1479" s="65"/>
      <c r="C1479" s="44"/>
      <c r="D1479" s="44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</row>
    <row r="1480" spans="1:23" ht="13.2" x14ac:dyDescent="0.25">
      <c r="A1480" s="124"/>
      <c r="B1480" s="65"/>
      <c r="C1480" s="44"/>
      <c r="D1480" s="44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</row>
    <row r="1481" spans="1:23" ht="13.2" x14ac:dyDescent="0.25">
      <c r="A1481" s="124"/>
      <c r="B1481" s="65"/>
      <c r="C1481" s="44"/>
      <c r="D1481" s="44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</row>
    <row r="1482" spans="1:23" ht="13.2" x14ac:dyDescent="0.25">
      <c r="A1482" s="124"/>
      <c r="B1482" s="65"/>
      <c r="C1482" s="44"/>
      <c r="D1482" s="44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</row>
    <row r="1483" spans="1:23" ht="13.2" x14ac:dyDescent="0.25">
      <c r="A1483" s="124"/>
      <c r="B1483" s="65"/>
      <c r="C1483" s="44"/>
      <c r="D1483" s="44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</row>
    <row r="1484" spans="1:23" ht="13.2" x14ac:dyDescent="0.25">
      <c r="A1484" s="124"/>
      <c r="B1484" s="65"/>
      <c r="C1484" s="44"/>
      <c r="D1484" s="44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</row>
    <row r="1485" spans="1:23" ht="13.2" x14ac:dyDescent="0.25">
      <c r="A1485" s="124"/>
      <c r="B1485" s="65"/>
      <c r="C1485" s="44"/>
      <c r="D1485" s="44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</row>
    <row r="1486" spans="1:23" ht="13.2" x14ac:dyDescent="0.25">
      <c r="A1486" s="124"/>
      <c r="B1486" s="65"/>
      <c r="C1486" s="44"/>
      <c r="D1486" s="44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</row>
    <row r="1487" spans="1:23" ht="13.2" x14ac:dyDescent="0.25">
      <c r="A1487" s="124"/>
      <c r="B1487" s="65"/>
      <c r="C1487" s="44"/>
      <c r="D1487" s="44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</row>
    <row r="1488" spans="1:23" ht="13.2" x14ac:dyDescent="0.25">
      <c r="A1488" s="124"/>
      <c r="B1488" s="65"/>
      <c r="C1488" s="44"/>
      <c r="D1488" s="44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</row>
    <row r="1489" spans="1:23" ht="13.2" x14ac:dyDescent="0.25">
      <c r="A1489" s="124"/>
      <c r="B1489" s="65"/>
      <c r="C1489" s="44"/>
      <c r="D1489" s="44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</row>
    <row r="1490" spans="1:23" ht="13.2" x14ac:dyDescent="0.25">
      <c r="A1490" s="124"/>
      <c r="B1490" s="65"/>
      <c r="C1490" s="44"/>
      <c r="D1490" s="44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</row>
    <row r="1491" spans="1:23" ht="13.2" x14ac:dyDescent="0.25">
      <c r="A1491" s="124"/>
      <c r="B1491" s="65"/>
      <c r="C1491" s="44"/>
      <c r="D1491" s="44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</row>
    <row r="1492" spans="1:23" ht="13.2" x14ac:dyDescent="0.25">
      <c r="A1492" s="124"/>
      <c r="B1492" s="65"/>
      <c r="C1492" s="44"/>
      <c r="D1492" s="44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</row>
    <row r="1493" spans="1:23" ht="13.2" x14ac:dyDescent="0.25">
      <c r="A1493" s="124"/>
      <c r="B1493" s="65"/>
      <c r="C1493" s="44"/>
      <c r="D1493" s="44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</row>
    <row r="1494" spans="1:23" ht="13.2" x14ac:dyDescent="0.25">
      <c r="A1494" s="124"/>
      <c r="B1494" s="65"/>
      <c r="C1494" s="44"/>
      <c r="D1494" s="44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</row>
    <row r="1495" spans="1:23" ht="13.2" x14ac:dyDescent="0.25">
      <c r="A1495" s="124"/>
      <c r="B1495" s="65"/>
      <c r="C1495" s="44"/>
      <c r="D1495" s="44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</row>
    <row r="1496" spans="1:23" ht="13.2" x14ac:dyDescent="0.25">
      <c r="A1496" s="124"/>
      <c r="B1496" s="65"/>
      <c r="C1496" s="44"/>
      <c r="D1496" s="44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</row>
    <row r="1497" spans="1:23" ht="13.2" x14ac:dyDescent="0.25">
      <c r="A1497" s="124"/>
      <c r="B1497" s="65"/>
      <c r="C1497" s="44"/>
      <c r="D1497" s="44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</row>
    <row r="1498" spans="1:23" ht="13.2" x14ac:dyDescent="0.25">
      <c r="A1498" s="124"/>
      <c r="B1498" s="65"/>
      <c r="C1498" s="44"/>
      <c r="D1498" s="44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</row>
    <row r="1499" spans="1:23" ht="13.2" x14ac:dyDescent="0.25">
      <c r="A1499" s="124"/>
      <c r="B1499" s="65"/>
      <c r="C1499" s="44"/>
      <c r="D1499" s="44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</row>
    <row r="1500" spans="1:23" ht="13.2" x14ac:dyDescent="0.25">
      <c r="A1500" s="124"/>
      <c r="B1500" s="65"/>
      <c r="C1500" s="44"/>
      <c r="D1500" s="44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</row>
    <row r="1501" spans="1:23" ht="13.2" x14ac:dyDescent="0.25">
      <c r="A1501" s="124"/>
      <c r="B1501" s="65"/>
      <c r="C1501" s="44"/>
      <c r="D1501" s="44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</row>
    <row r="1502" spans="1:23" ht="13.2" x14ac:dyDescent="0.25">
      <c r="A1502" s="124"/>
      <c r="B1502" s="65"/>
      <c r="C1502" s="44"/>
      <c r="D1502" s="44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</row>
    <row r="1503" spans="1:23" ht="13.2" x14ac:dyDescent="0.25">
      <c r="A1503" s="124"/>
      <c r="B1503" s="65"/>
      <c r="C1503" s="44"/>
      <c r="D1503" s="44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</row>
    <row r="1504" spans="1:23" ht="13.2" x14ac:dyDescent="0.25">
      <c r="A1504" s="124"/>
      <c r="B1504" s="65"/>
      <c r="C1504" s="44"/>
      <c r="D1504" s="44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</row>
    <row r="1505" spans="1:23" ht="13.2" x14ac:dyDescent="0.25">
      <c r="A1505" s="124"/>
      <c r="B1505" s="65"/>
      <c r="C1505" s="44"/>
      <c r="D1505" s="44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</row>
    <row r="1506" spans="1:23" ht="13.2" x14ac:dyDescent="0.25">
      <c r="A1506" s="124"/>
      <c r="B1506" s="65"/>
      <c r="C1506" s="44"/>
      <c r="D1506" s="44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</row>
    <row r="1507" spans="1:23" ht="13.2" x14ac:dyDescent="0.25">
      <c r="A1507" s="124"/>
      <c r="B1507" s="65"/>
      <c r="C1507" s="44"/>
      <c r="D1507" s="44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</row>
    <row r="1508" spans="1:23" ht="13.2" x14ac:dyDescent="0.25">
      <c r="A1508" s="124"/>
      <c r="B1508" s="65"/>
      <c r="C1508" s="44"/>
      <c r="D1508" s="44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</row>
    <row r="1509" spans="1:23" ht="13.2" x14ac:dyDescent="0.25">
      <c r="A1509" s="124"/>
      <c r="B1509" s="65"/>
      <c r="C1509" s="44"/>
      <c r="D1509" s="44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</row>
    <row r="1510" spans="1:23" ht="13.2" x14ac:dyDescent="0.25">
      <c r="A1510" s="124"/>
      <c r="B1510" s="65"/>
      <c r="C1510" s="44"/>
      <c r="D1510" s="44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</row>
    <row r="1511" spans="1:23" ht="13.2" x14ac:dyDescent="0.25">
      <c r="A1511" s="124"/>
      <c r="B1511" s="65"/>
      <c r="C1511" s="44"/>
      <c r="D1511" s="44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</row>
    <row r="1512" spans="1:23" ht="13.2" x14ac:dyDescent="0.25">
      <c r="A1512" s="124"/>
      <c r="B1512" s="65"/>
      <c r="C1512" s="44"/>
      <c r="D1512" s="44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</row>
    <row r="1513" spans="1:23" ht="13.2" x14ac:dyDescent="0.25">
      <c r="A1513" s="124"/>
      <c r="B1513" s="65"/>
      <c r="C1513" s="44"/>
      <c r="D1513" s="44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</row>
    <row r="1514" spans="1:23" ht="13.2" x14ac:dyDescent="0.25">
      <c r="A1514" s="124"/>
      <c r="B1514" s="65"/>
      <c r="C1514" s="44"/>
      <c r="D1514" s="44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</row>
    <row r="1515" spans="1:23" ht="13.2" x14ac:dyDescent="0.25">
      <c r="A1515" s="124"/>
      <c r="B1515" s="65"/>
      <c r="C1515" s="44"/>
      <c r="D1515" s="44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</row>
    <row r="1516" spans="1:23" ht="13.2" x14ac:dyDescent="0.25">
      <c r="A1516" s="124"/>
      <c r="B1516" s="65"/>
      <c r="C1516" s="44"/>
      <c r="D1516" s="44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</row>
    <row r="1517" spans="1:23" ht="13.2" x14ac:dyDescent="0.25">
      <c r="A1517" s="124"/>
      <c r="B1517" s="65"/>
      <c r="C1517" s="44"/>
      <c r="D1517" s="44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</row>
    <row r="1518" spans="1:23" ht="13.2" x14ac:dyDescent="0.25">
      <c r="A1518" s="124"/>
      <c r="B1518" s="65"/>
      <c r="C1518" s="44"/>
      <c r="D1518" s="44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</row>
    <row r="1519" spans="1:23" ht="13.2" x14ac:dyDescent="0.25">
      <c r="A1519" s="124"/>
      <c r="B1519" s="65"/>
      <c r="C1519" s="44"/>
      <c r="D1519" s="44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</row>
    <row r="1520" spans="1:23" ht="13.2" x14ac:dyDescent="0.25">
      <c r="A1520" s="124"/>
      <c r="B1520" s="65"/>
      <c r="C1520" s="44"/>
      <c r="D1520" s="44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</row>
    <row r="1521" spans="1:23" ht="13.2" x14ac:dyDescent="0.25">
      <c r="A1521" s="124"/>
      <c r="B1521" s="65"/>
      <c r="C1521" s="44"/>
      <c r="D1521" s="44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</row>
    <row r="1522" spans="1:23" ht="13.2" x14ac:dyDescent="0.25">
      <c r="A1522" s="124"/>
      <c r="B1522" s="65"/>
      <c r="C1522" s="44"/>
      <c r="D1522" s="44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</row>
    <row r="1523" spans="1:23" ht="13.2" x14ac:dyDescent="0.25">
      <c r="A1523" s="124"/>
      <c r="B1523" s="65"/>
      <c r="C1523" s="44"/>
      <c r="D1523" s="44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</row>
    <row r="1524" spans="1:23" ht="13.2" x14ac:dyDescent="0.25">
      <c r="A1524" s="124"/>
      <c r="B1524" s="65"/>
      <c r="C1524" s="44"/>
      <c r="D1524" s="44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</row>
    <row r="1525" spans="1:23" ht="13.2" x14ac:dyDescent="0.25">
      <c r="A1525" s="124"/>
      <c r="B1525" s="65"/>
      <c r="C1525" s="44"/>
      <c r="D1525" s="44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</row>
    <row r="1526" spans="1:23" ht="13.2" x14ac:dyDescent="0.25">
      <c r="A1526" s="124"/>
      <c r="B1526" s="65"/>
      <c r="C1526" s="44"/>
      <c r="D1526" s="44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</row>
    <row r="1527" spans="1:23" ht="13.2" x14ac:dyDescent="0.25">
      <c r="A1527" s="124"/>
      <c r="B1527" s="65"/>
      <c r="C1527" s="44"/>
      <c r="D1527" s="44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</row>
    <row r="1528" spans="1:23" ht="13.2" x14ac:dyDescent="0.25">
      <c r="A1528" s="124"/>
      <c r="B1528" s="65"/>
      <c r="C1528" s="44"/>
      <c r="D1528" s="44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</row>
    <row r="1529" spans="1:23" ht="13.2" x14ac:dyDescent="0.25">
      <c r="A1529" s="124"/>
      <c r="B1529" s="65"/>
      <c r="C1529" s="44"/>
      <c r="D1529" s="44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</row>
    <row r="1530" spans="1:23" ht="13.2" x14ac:dyDescent="0.25">
      <c r="A1530" s="124"/>
      <c r="B1530" s="65"/>
      <c r="C1530" s="44"/>
      <c r="D1530" s="44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</row>
    <row r="1531" spans="1:23" ht="13.2" x14ac:dyDescent="0.25">
      <c r="A1531" s="124"/>
      <c r="B1531" s="65"/>
      <c r="C1531" s="44"/>
      <c r="D1531" s="44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</row>
    <row r="1532" spans="1:23" ht="13.2" x14ac:dyDescent="0.25">
      <c r="A1532" s="124"/>
      <c r="B1532" s="65"/>
      <c r="C1532" s="44"/>
      <c r="D1532" s="44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</row>
    <row r="1533" spans="1:23" ht="13.2" x14ac:dyDescent="0.25">
      <c r="A1533" s="124"/>
      <c r="B1533" s="65"/>
      <c r="C1533" s="44"/>
      <c r="D1533" s="44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</row>
    <row r="1534" spans="1:23" ht="13.2" x14ac:dyDescent="0.25">
      <c r="A1534" s="124"/>
      <c r="B1534" s="65"/>
      <c r="C1534" s="44"/>
      <c r="D1534" s="44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</row>
    <row r="1535" spans="1:23" ht="13.2" x14ac:dyDescent="0.25">
      <c r="A1535" s="124"/>
      <c r="B1535" s="65"/>
      <c r="C1535" s="44"/>
      <c r="D1535" s="44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</row>
    <row r="1536" spans="1:23" ht="13.2" x14ac:dyDescent="0.25">
      <c r="A1536" s="124"/>
      <c r="B1536" s="65"/>
      <c r="C1536" s="44"/>
      <c r="D1536" s="44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</row>
    <row r="1537" spans="1:23" ht="13.2" x14ac:dyDescent="0.25">
      <c r="A1537" s="124"/>
      <c r="B1537" s="65"/>
      <c r="C1537" s="44"/>
      <c r="D1537" s="44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</row>
    <row r="1538" spans="1:23" ht="13.2" x14ac:dyDescent="0.25">
      <c r="A1538" s="124"/>
      <c r="B1538" s="65"/>
      <c r="C1538" s="44"/>
      <c r="D1538" s="44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</row>
    <row r="1539" spans="1:23" ht="13.2" x14ac:dyDescent="0.25">
      <c r="A1539" s="124"/>
      <c r="B1539" s="65"/>
      <c r="C1539" s="44"/>
      <c r="D1539" s="44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</row>
    <row r="1540" spans="1:23" ht="13.2" x14ac:dyDescent="0.25">
      <c r="A1540" s="124"/>
      <c r="B1540" s="65"/>
      <c r="C1540" s="44"/>
      <c r="D1540" s="44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</row>
    <row r="1541" spans="1:23" ht="13.2" x14ac:dyDescent="0.25">
      <c r="A1541" s="124"/>
      <c r="B1541" s="65"/>
      <c r="C1541" s="44"/>
      <c r="D1541" s="44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</row>
    <row r="1542" spans="1:23" ht="13.2" x14ac:dyDescent="0.25">
      <c r="A1542" s="124"/>
      <c r="B1542" s="65"/>
      <c r="C1542" s="44"/>
      <c r="D1542" s="44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</row>
    <row r="1543" spans="1:23" ht="13.2" x14ac:dyDescent="0.25">
      <c r="A1543" s="124"/>
      <c r="B1543" s="65"/>
      <c r="C1543" s="44"/>
      <c r="D1543" s="44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</row>
    <row r="1544" spans="1:23" ht="13.2" x14ac:dyDescent="0.25">
      <c r="A1544" s="124"/>
      <c r="B1544" s="65"/>
      <c r="C1544" s="44"/>
      <c r="D1544" s="44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</row>
    <row r="1545" spans="1:23" ht="13.2" x14ac:dyDescent="0.25">
      <c r="A1545" s="124"/>
      <c r="B1545" s="65"/>
      <c r="C1545" s="44"/>
      <c r="D1545" s="44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</row>
    <row r="1546" spans="1:23" ht="13.2" x14ac:dyDescent="0.25">
      <c r="A1546" s="124"/>
      <c r="B1546" s="65"/>
      <c r="C1546" s="44"/>
      <c r="D1546" s="44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</row>
    <row r="1547" spans="1:23" ht="13.2" x14ac:dyDescent="0.25">
      <c r="A1547" s="124"/>
      <c r="B1547" s="65"/>
      <c r="C1547" s="44"/>
      <c r="D1547" s="44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</row>
    <row r="1548" spans="1:23" ht="13.2" x14ac:dyDescent="0.25">
      <c r="A1548" s="124"/>
      <c r="B1548" s="65"/>
      <c r="C1548" s="44"/>
      <c r="D1548" s="44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</row>
    <row r="1549" spans="1:23" ht="13.2" x14ac:dyDescent="0.25">
      <c r="A1549" s="124"/>
      <c r="B1549" s="65"/>
      <c r="C1549" s="44"/>
      <c r="D1549" s="44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</row>
    <row r="1550" spans="1:23" ht="13.2" x14ac:dyDescent="0.25">
      <c r="A1550" s="124"/>
      <c r="B1550" s="65"/>
      <c r="C1550" s="44"/>
      <c r="D1550" s="44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</row>
    <row r="1551" spans="1:23" ht="13.2" x14ac:dyDescent="0.25">
      <c r="A1551" s="124"/>
      <c r="B1551" s="65"/>
      <c r="C1551" s="44"/>
      <c r="D1551" s="44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</row>
    <row r="1552" spans="1:23" ht="13.2" x14ac:dyDescent="0.25">
      <c r="A1552" s="124"/>
      <c r="B1552" s="65"/>
      <c r="C1552" s="44"/>
      <c r="D1552" s="44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</row>
    <row r="1553" spans="1:23" ht="13.2" x14ac:dyDescent="0.25">
      <c r="A1553" s="124"/>
      <c r="B1553" s="65"/>
      <c r="C1553" s="44"/>
      <c r="D1553" s="44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</row>
    <row r="1554" spans="1:23" ht="13.2" x14ac:dyDescent="0.25">
      <c r="A1554" s="124"/>
      <c r="B1554" s="65"/>
      <c r="C1554" s="44"/>
      <c r="D1554" s="44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</row>
    <row r="1555" spans="1:23" ht="13.2" x14ac:dyDescent="0.25">
      <c r="A1555" s="124"/>
      <c r="B1555" s="65"/>
      <c r="C1555" s="44"/>
      <c r="D1555" s="44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</row>
    <row r="1556" spans="1:23" ht="13.2" x14ac:dyDescent="0.25">
      <c r="A1556" s="124"/>
      <c r="B1556" s="65"/>
      <c r="C1556" s="44"/>
      <c r="D1556" s="44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</row>
    <row r="1557" spans="1:23" ht="13.2" x14ac:dyDescent="0.25">
      <c r="A1557" s="124"/>
      <c r="B1557" s="65"/>
      <c r="C1557" s="44"/>
      <c r="D1557" s="44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</row>
    <row r="1558" spans="1:23" ht="13.2" x14ac:dyDescent="0.25">
      <c r="A1558" s="124"/>
      <c r="B1558" s="65"/>
      <c r="C1558" s="44"/>
      <c r="D1558" s="44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</row>
    <row r="1559" spans="1:23" ht="13.2" x14ac:dyDescent="0.25">
      <c r="A1559" s="124"/>
      <c r="B1559" s="65"/>
      <c r="C1559" s="44"/>
      <c r="D1559" s="44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</row>
    <row r="1560" spans="1:23" ht="13.2" x14ac:dyDescent="0.25">
      <c r="A1560" s="124"/>
      <c r="B1560" s="65"/>
      <c r="C1560" s="44"/>
      <c r="D1560" s="44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</row>
    <row r="1561" spans="1:23" ht="13.2" x14ac:dyDescent="0.25">
      <c r="A1561" s="124"/>
      <c r="B1561" s="65"/>
      <c r="C1561" s="44"/>
      <c r="D1561" s="44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</row>
    <row r="1562" spans="1:23" ht="13.2" x14ac:dyDescent="0.25">
      <c r="A1562" s="124"/>
      <c r="B1562" s="65"/>
      <c r="C1562" s="44"/>
      <c r="D1562" s="44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</row>
    <row r="1563" spans="1:23" ht="13.2" x14ac:dyDescent="0.25">
      <c r="A1563" s="124"/>
      <c r="B1563" s="65"/>
      <c r="C1563" s="44"/>
      <c r="D1563" s="44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</row>
    <row r="1564" spans="1:23" ht="13.2" x14ac:dyDescent="0.25">
      <c r="A1564" s="124"/>
      <c r="B1564" s="65"/>
      <c r="C1564" s="44"/>
      <c r="D1564" s="44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</row>
    <row r="1565" spans="1:23" ht="13.2" x14ac:dyDescent="0.25">
      <c r="A1565" s="124"/>
      <c r="B1565" s="65"/>
      <c r="C1565" s="44"/>
      <c r="D1565" s="44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</row>
    <row r="1566" spans="1:23" ht="13.2" x14ac:dyDescent="0.25">
      <c r="A1566" s="124"/>
      <c r="B1566" s="65"/>
      <c r="C1566" s="44"/>
      <c r="D1566" s="44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</row>
    <row r="1567" spans="1:23" ht="13.2" x14ac:dyDescent="0.25">
      <c r="A1567" s="124"/>
      <c r="B1567" s="65"/>
      <c r="C1567" s="44"/>
      <c r="D1567" s="44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</row>
    <row r="1568" spans="1:23" ht="13.2" x14ac:dyDescent="0.25">
      <c r="A1568" s="124"/>
      <c r="B1568" s="65"/>
      <c r="C1568" s="44"/>
      <c r="D1568" s="44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</row>
    <row r="1569" spans="1:23" ht="13.2" x14ac:dyDescent="0.25">
      <c r="A1569" s="124"/>
      <c r="B1569" s="65"/>
      <c r="C1569" s="44"/>
      <c r="D1569" s="44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</row>
    <row r="1570" spans="1:23" ht="13.2" x14ac:dyDescent="0.25">
      <c r="A1570" s="124"/>
      <c r="B1570" s="65"/>
      <c r="C1570" s="44"/>
      <c r="D1570" s="44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</row>
    <row r="1571" spans="1:23" ht="13.2" x14ac:dyDescent="0.25">
      <c r="A1571" s="124"/>
      <c r="B1571" s="65"/>
      <c r="C1571" s="44"/>
      <c r="D1571" s="44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</row>
    <row r="1572" spans="1:23" ht="13.2" x14ac:dyDescent="0.25">
      <c r="A1572" s="124"/>
      <c r="B1572" s="65"/>
      <c r="C1572" s="44"/>
      <c r="D1572" s="44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</row>
    <row r="1573" spans="1:23" ht="13.2" x14ac:dyDescent="0.25">
      <c r="A1573" s="124"/>
      <c r="B1573" s="65"/>
      <c r="C1573" s="44"/>
      <c r="D1573" s="44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</row>
    <row r="1574" spans="1:23" ht="13.2" x14ac:dyDescent="0.25">
      <c r="A1574" s="124"/>
      <c r="B1574" s="65"/>
      <c r="C1574" s="44"/>
      <c r="D1574" s="44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</row>
    <row r="1575" spans="1:23" ht="13.2" x14ac:dyDescent="0.25">
      <c r="A1575" s="124"/>
      <c r="B1575" s="65"/>
      <c r="C1575" s="44"/>
      <c r="D1575" s="44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</row>
    <row r="1576" spans="1:23" ht="13.2" x14ac:dyDescent="0.25">
      <c r="A1576" s="124"/>
      <c r="B1576" s="65"/>
      <c r="C1576" s="44"/>
      <c r="D1576" s="44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</row>
    <row r="1577" spans="1:23" ht="13.2" x14ac:dyDescent="0.25">
      <c r="A1577" s="124"/>
      <c r="B1577" s="65"/>
      <c r="C1577" s="44"/>
      <c r="D1577" s="44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</row>
    <row r="1578" spans="1:23" ht="13.2" x14ac:dyDescent="0.25">
      <c r="A1578" s="124"/>
      <c r="B1578" s="65"/>
      <c r="C1578" s="44"/>
      <c r="D1578" s="44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</row>
    <row r="1579" spans="1:23" ht="13.2" x14ac:dyDescent="0.25">
      <c r="A1579" s="124"/>
      <c r="B1579" s="65"/>
      <c r="C1579" s="44"/>
      <c r="D1579" s="44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</row>
    <row r="1580" spans="1:23" ht="13.2" x14ac:dyDescent="0.25">
      <c r="A1580" s="124"/>
      <c r="B1580" s="65"/>
      <c r="C1580" s="44"/>
      <c r="D1580" s="44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</row>
    <row r="1581" spans="1:23" ht="13.2" x14ac:dyDescent="0.25">
      <c r="A1581" s="124"/>
      <c r="B1581" s="65"/>
      <c r="C1581" s="44"/>
      <c r="D1581" s="44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</row>
    <row r="1582" spans="1:23" ht="13.2" x14ac:dyDescent="0.25">
      <c r="A1582" s="124"/>
      <c r="B1582" s="65"/>
      <c r="C1582" s="44"/>
      <c r="D1582" s="44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</row>
    <row r="1583" spans="1:23" ht="13.2" x14ac:dyDescent="0.25">
      <c r="A1583" s="124"/>
      <c r="B1583" s="65"/>
      <c r="C1583" s="44"/>
      <c r="D1583" s="44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</row>
    <row r="1584" spans="1:23" ht="13.2" x14ac:dyDescent="0.25">
      <c r="A1584" s="124"/>
      <c r="B1584" s="65"/>
      <c r="C1584" s="44"/>
      <c r="D1584" s="44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</row>
    <row r="1585" spans="1:23" ht="13.2" x14ac:dyDescent="0.25">
      <c r="A1585" s="124"/>
      <c r="B1585" s="65"/>
      <c r="C1585" s="44"/>
      <c r="D1585" s="44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</row>
    <row r="1586" spans="1:23" ht="13.2" x14ac:dyDescent="0.25">
      <c r="A1586" s="124"/>
      <c r="B1586" s="65"/>
      <c r="C1586" s="44"/>
      <c r="D1586" s="44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</row>
    <row r="1587" spans="1:23" ht="13.2" x14ac:dyDescent="0.25">
      <c r="A1587" s="124"/>
      <c r="B1587" s="65"/>
      <c r="C1587" s="44"/>
      <c r="D1587" s="44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</row>
    <row r="1588" spans="1:23" ht="13.2" x14ac:dyDescent="0.25">
      <c r="A1588" s="124"/>
      <c r="B1588" s="65"/>
      <c r="C1588" s="44"/>
      <c r="D1588" s="44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</row>
    <row r="1589" spans="1:23" ht="13.2" x14ac:dyDescent="0.25">
      <c r="A1589" s="124"/>
      <c r="B1589" s="65"/>
      <c r="C1589" s="44"/>
      <c r="D1589" s="44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</row>
    <row r="1590" spans="1:23" ht="13.2" x14ac:dyDescent="0.25">
      <c r="A1590" s="124"/>
      <c r="B1590" s="65"/>
      <c r="C1590" s="44"/>
      <c r="D1590" s="44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</row>
    <row r="1591" spans="1:23" ht="13.2" x14ac:dyDescent="0.25">
      <c r="A1591" s="124"/>
      <c r="B1591" s="65"/>
      <c r="C1591" s="44"/>
      <c r="D1591" s="44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</row>
    <row r="1592" spans="1:23" ht="13.2" x14ac:dyDescent="0.25">
      <c r="A1592" s="124"/>
      <c r="B1592" s="65"/>
      <c r="C1592" s="44"/>
      <c r="D1592" s="44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</row>
    <row r="1593" spans="1:23" ht="13.2" x14ac:dyDescent="0.25">
      <c r="A1593" s="124"/>
      <c r="B1593" s="65"/>
      <c r="C1593" s="44"/>
      <c r="D1593" s="44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</row>
    <row r="1594" spans="1:23" ht="13.2" x14ac:dyDescent="0.25">
      <c r="A1594" s="124"/>
      <c r="B1594" s="65"/>
      <c r="C1594" s="44"/>
      <c r="D1594" s="44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</row>
    <row r="1595" spans="1:23" ht="13.2" x14ac:dyDescent="0.25">
      <c r="A1595" s="124"/>
      <c r="B1595" s="65"/>
      <c r="C1595" s="44"/>
      <c r="D1595" s="44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</row>
    <row r="1596" spans="1:23" ht="13.2" x14ac:dyDescent="0.25">
      <c r="A1596" s="124"/>
      <c r="B1596" s="65"/>
      <c r="C1596" s="44"/>
      <c r="D1596" s="44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</row>
    <row r="1597" spans="1:23" ht="13.2" x14ac:dyDescent="0.25">
      <c r="A1597" s="124"/>
      <c r="B1597" s="65"/>
      <c r="C1597" s="44"/>
      <c r="D1597" s="44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</row>
    <row r="1598" spans="1:23" ht="13.2" x14ac:dyDescent="0.25">
      <c r="A1598" s="124"/>
      <c r="B1598" s="65"/>
      <c r="C1598" s="44"/>
      <c r="D1598" s="44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</row>
    <row r="1599" spans="1:23" ht="13.2" x14ac:dyDescent="0.25">
      <c r="A1599" s="124"/>
      <c r="B1599" s="65"/>
      <c r="C1599" s="44"/>
      <c r="D1599" s="44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</row>
    <row r="1600" spans="1:23" ht="13.2" x14ac:dyDescent="0.25">
      <c r="A1600" s="124"/>
      <c r="B1600" s="65"/>
      <c r="C1600" s="44"/>
      <c r="D1600" s="44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</row>
    <row r="1601" spans="1:23" ht="13.2" x14ac:dyDescent="0.25">
      <c r="A1601" s="124"/>
      <c r="B1601" s="65"/>
      <c r="C1601" s="44"/>
      <c r="D1601" s="44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</row>
    <row r="1602" spans="1:23" ht="13.2" x14ac:dyDescent="0.25">
      <c r="A1602" s="124"/>
      <c r="B1602" s="65"/>
      <c r="C1602" s="44"/>
      <c r="D1602" s="44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</row>
    <row r="1603" spans="1:23" ht="13.2" x14ac:dyDescent="0.25">
      <c r="A1603" s="124"/>
      <c r="B1603" s="65"/>
      <c r="C1603" s="44"/>
      <c r="D1603" s="44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</row>
    <row r="1604" spans="1:23" ht="13.2" x14ac:dyDescent="0.25">
      <c r="A1604" s="124"/>
      <c r="B1604" s="65"/>
      <c r="C1604" s="44"/>
      <c r="D1604" s="44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</row>
    <row r="1605" spans="1:23" ht="13.2" x14ac:dyDescent="0.25">
      <c r="A1605" s="124"/>
      <c r="B1605" s="65"/>
      <c r="C1605" s="44"/>
      <c r="D1605" s="44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</row>
    <row r="1606" spans="1:23" ht="13.2" x14ac:dyDescent="0.25">
      <c r="A1606" s="124"/>
      <c r="B1606" s="65"/>
      <c r="C1606" s="44"/>
      <c r="D1606" s="44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</row>
    <row r="1607" spans="1:23" ht="13.2" x14ac:dyDescent="0.25">
      <c r="A1607" s="124"/>
      <c r="B1607" s="65"/>
      <c r="C1607" s="44"/>
      <c r="D1607" s="44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</row>
    <row r="1608" spans="1:23" ht="13.2" x14ac:dyDescent="0.25">
      <c r="A1608" s="124"/>
      <c r="B1608" s="65"/>
      <c r="C1608" s="44"/>
      <c r="D1608" s="44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</row>
    <row r="1609" spans="1:23" ht="13.2" x14ac:dyDescent="0.25">
      <c r="A1609" s="124"/>
      <c r="B1609" s="65"/>
      <c r="C1609" s="44"/>
      <c r="D1609" s="44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</row>
    <row r="1610" spans="1:23" ht="13.2" x14ac:dyDescent="0.25">
      <c r="A1610" s="124"/>
      <c r="B1610" s="65"/>
      <c r="C1610" s="44"/>
      <c r="D1610" s="44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</row>
    <row r="1611" spans="1:23" ht="13.2" x14ac:dyDescent="0.25">
      <c r="A1611" s="124"/>
      <c r="B1611" s="65"/>
      <c r="C1611" s="44"/>
      <c r="D1611" s="44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</row>
    <row r="1612" spans="1:23" ht="13.2" x14ac:dyDescent="0.25">
      <c r="A1612" s="124"/>
      <c r="B1612" s="65"/>
      <c r="C1612" s="44"/>
      <c r="D1612" s="44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</row>
    <row r="1613" spans="1:23" ht="13.2" x14ac:dyDescent="0.25">
      <c r="A1613" s="124"/>
      <c r="B1613" s="65"/>
      <c r="C1613" s="44"/>
      <c r="D1613" s="44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</row>
    <row r="1614" spans="1:23" ht="13.2" x14ac:dyDescent="0.25">
      <c r="A1614" s="124"/>
      <c r="B1614" s="65"/>
      <c r="C1614" s="44"/>
      <c r="D1614" s="44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</row>
    <row r="1615" spans="1:23" ht="13.2" x14ac:dyDescent="0.25">
      <c r="A1615" s="124"/>
      <c r="B1615" s="65"/>
      <c r="C1615" s="44"/>
      <c r="D1615" s="44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</row>
    <row r="1616" spans="1:23" ht="13.2" x14ac:dyDescent="0.25">
      <c r="A1616" s="124"/>
      <c r="B1616" s="65"/>
      <c r="C1616" s="44"/>
      <c r="D1616" s="44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</row>
    <row r="1617" spans="1:23" ht="13.2" x14ac:dyDescent="0.25">
      <c r="A1617" s="124"/>
      <c r="B1617" s="65"/>
      <c r="C1617" s="44"/>
      <c r="D1617" s="44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</row>
    <row r="1618" spans="1:23" ht="13.2" x14ac:dyDescent="0.25">
      <c r="A1618" s="124"/>
      <c r="B1618" s="65"/>
      <c r="C1618" s="44"/>
      <c r="D1618" s="44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</row>
    <row r="1619" spans="1:23" ht="13.2" x14ac:dyDescent="0.25">
      <c r="A1619" s="124"/>
      <c r="B1619" s="65"/>
      <c r="C1619" s="44"/>
      <c r="D1619" s="44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</row>
    <row r="1620" spans="1:23" ht="13.2" x14ac:dyDescent="0.25">
      <c r="A1620" s="124"/>
      <c r="B1620" s="65"/>
      <c r="C1620" s="44"/>
      <c r="D1620" s="44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</row>
    <row r="1621" spans="1:23" ht="13.2" x14ac:dyDescent="0.25">
      <c r="A1621" s="124"/>
      <c r="B1621" s="65"/>
      <c r="C1621" s="44"/>
      <c r="D1621" s="44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</row>
    <row r="1622" spans="1:23" ht="13.2" x14ac:dyDescent="0.25">
      <c r="A1622" s="124"/>
      <c r="B1622" s="65"/>
      <c r="C1622" s="44"/>
      <c r="D1622" s="44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</row>
    <row r="1623" spans="1:23" ht="13.2" x14ac:dyDescent="0.25">
      <c r="A1623" s="124"/>
      <c r="B1623" s="65"/>
      <c r="C1623" s="44"/>
      <c r="D1623" s="44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</row>
    <row r="1624" spans="1:23" ht="13.2" x14ac:dyDescent="0.25">
      <c r="A1624" s="124"/>
      <c r="B1624" s="65"/>
      <c r="C1624" s="44"/>
      <c r="D1624" s="44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</row>
    <row r="1625" spans="1:23" ht="13.2" x14ac:dyDescent="0.25">
      <c r="A1625" s="124"/>
      <c r="B1625" s="65"/>
      <c r="C1625" s="44"/>
      <c r="D1625" s="44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</row>
    <row r="1626" spans="1:23" ht="13.2" x14ac:dyDescent="0.25">
      <c r="A1626" s="124"/>
      <c r="B1626" s="65"/>
      <c r="C1626" s="44"/>
      <c r="D1626" s="44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</row>
    <row r="1627" spans="1:23" ht="13.2" x14ac:dyDescent="0.25">
      <c r="A1627" s="124"/>
      <c r="B1627" s="65"/>
      <c r="C1627" s="44"/>
      <c r="D1627" s="44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</row>
    <row r="1628" spans="1:23" ht="13.2" x14ac:dyDescent="0.25">
      <c r="A1628" s="124"/>
      <c r="B1628" s="65"/>
      <c r="C1628" s="44"/>
      <c r="D1628" s="44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</row>
    <row r="1629" spans="1:23" ht="13.2" x14ac:dyDescent="0.25">
      <c r="A1629" s="124"/>
      <c r="B1629" s="65"/>
      <c r="C1629" s="44"/>
      <c r="D1629" s="44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</row>
    <row r="1630" spans="1:23" ht="13.2" x14ac:dyDescent="0.25">
      <c r="A1630" s="124"/>
      <c r="B1630" s="65"/>
      <c r="C1630" s="44"/>
      <c r="D1630" s="44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</row>
    <row r="1631" spans="1:23" ht="13.2" x14ac:dyDescent="0.25">
      <c r="A1631" s="124"/>
      <c r="B1631" s="65"/>
      <c r="C1631" s="44"/>
      <c r="D1631" s="44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</row>
    <row r="1632" spans="1:23" ht="13.2" x14ac:dyDescent="0.25">
      <c r="A1632" s="124"/>
      <c r="B1632" s="65"/>
      <c r="C1632" s="44"/>
      <c r="D1632" s="44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</row>
    <row r="1633" spans="1:23" ht="13.2" x14ac:dyDescent="0.25">
      <c r="A1633" s="124"/>
      <c r="B1633" s="65"/>
      <c r="C1633" s="44"/>
      <c r="D1633" s="44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</row>
    <row r="1634" spans="1:23" ht="13.2" x14ac:dyDescent="0.25">
      <c r="A1634" s="124"/>
      <c r="B1634" s="65"/>
      <c r="C1634" s="44"/>
      <c r="D1634" s="44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</row>
    <row r="1635" spans="1:23" ht="13.2" x14ac:dyDescent="0.25">
      <c r="A1635" s="124"/>
      <c r="B1635" s="65"/>
      <c r="C1635" s="44"/>
      <c r="D1635" s="44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</row>
    <row r="1636" spans="1:23" ht="13.2" x14ac:dyDescent="0.25">
      <c r="A1636" s="124"/>
      <c r="B1636" s="65"/>
      <c r="C1636" s="44"/>
      <c r="D1636" s="44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</row>
    <row r="1637" spans="1:23" ht="13.2" x14ac:dyDescent="0.25">
      <c r="A1637" s="124"/>
      <c r="B1637" s="65"/>
      <c r="C1637" s="44"/>
      <c r="D1637" s="44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</row>
    <row r="1638" spans="1:23" ht="13.2" x14ac:dyDescent="0.25">
      <c r="A1638" s="124"/>
      <c r="B1638" s="65"/>
      <c r="C1638" s="44"/>
      <c r="D1638" s="44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</row>
    <row r="1639" spans="1:23" ht="13.2" x14ac:dyDescent="0.25">
      <c r="A1639" s="124"/>
      <c r="B1639" s="65"/>
      <c r="C1639" s="44"/>
      <c r="D1639" s="44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</row>
    <row r="1640" spans="1:23" ht="13.2" x14ac:dyDescent="0.25">
      <c r="A1640" s="124"/>
      <c r="B1640" s="65"/>
      <c r="C1640" s="44"/>
      <c r="D1640" s="44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</row>
    <row r="1641" spans="1:23" ht="13.2" x14ac:dyDescent="0.25">
      <c r="A1641" s="124"/>
      <c r="B1641" s="65"/>
      <c r="C1641" s="44"/>
      <c r="D1641" s="44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</row>
    <row r="1642" spans="1:23" ht="13.2" x14ac:dyDescent="0.25">
      <c r="A1642" s="124"/>
      <c r="B1642" s="65"/>
      <c r="C1642" s="44"/>
      <c r="D1642" s="44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</row>
    <row r="1643" spans="1:23" ht="13.2" x14ac:dyDescent="0.25">
      <c r="A1643" s="124"/>
      <c r="B1643" s="65"/>
      <c r="C1643" s="44"/>
      <c r="D1643" s="44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</row>
    <row r="1644" spans="1:23" ht="13.2" x14ac:dyDescent="0.25">
      <c r="A1644" s="124"/>
      <c r="B1644" s="65"/>
      <c r="C1644" s="44"/>
      <c r="D1644" s="44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</row>
    <row r="1645" spans="1:23" ht="13.2" x14ac:dyDescent="0.25">
      <c r="A1645" s="124"/>
      <c r="B1645" s="65"/>
      <c r="C1645" s="44"/>
      <c r="D1645" s="44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</row>
    <row r="1646" spans="1:23" ht="13.2" x14ac:dyDescent="0.25">
      <c r="A1646" s="124"/>
      <c r="B1646" s="65"/>
      <c r="C1646" s="44"/>
      <c r="D1646" s="44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</row>
    <row r="1647" spans="1:23" ht="13.2" x14ac:dyDescent="0.25">
      <c r="A1647" s="124"/>
      <c r="B1647" s="65"/>
      <c r="C1647" s="44"/>
      <c r="D1647" s="44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</row>
    <row r="1648" spans="1:23" ht="13.2" x14ac:dyDescent="0.25">
      <c r="A1648" s="124"/>
      <c r="B1648" s="65"/>
      <c r="C1648" s="44"/>
      <c r="D1648" s="44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</row>
    <row r="1649" spans="1:23" ht="13.2" x14ac:dyDescent="0.25">
      <c r="A1649" s="124"/>
      <c r="B1649" s="65"/>
      <c r="C1649" s="44"/>
      <c r="D1649" s="44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</row>
    <row r="1650" spans="1:23" ht="13.2" x14ac:dyDescent="0.25">
      <c r="A1650" s="124"/>
      <c r="B1650" s="65"/>
      <c r="C1650" s="44"/>
      <c r="D1650" s="44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</row>
    <row r="1651" spans="1:23" ht="13.2" x14ac:dyDescent="0.25">
      <c r="A1651" s="124"/>
      <c r="B1651" s="65"/>
      <c r="C1651" s="44"/>
      <c r="D1651" s="44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</row>
    <row r="1652" spans="1:23" ht="13.2" x14ac:dyDescent="0.25">
      <c r="A1652" s="124"/>
      <c r="B1652" s="65"/>
      <c r="C1652" s="44"/>
      <c r="D1652" s="44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</row>
    <row r="1653" spans="1:23" ht="13.2" x14ac:dyDescent="0.25">
      <c r="A1653" s="124"/>
      <c r="B1653" s="65"/>
      <c r="C1653" s="44"/>
      <c r="D1653" s="44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</row>
    <row r="1654" spans="1:23" ht="13.2" x14ac:dyDescent="0.25">
      <c r="A1654" s="124"/>
      <c r="B1654" s="65"/>
      <c r="C1654" s="44"/>
      <c r="D1654" s="44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</row>
    <row r="1655" spans="1:23" ht="13.2" x14ac:dyDescent="0.25">
      <c r="A1655" s="124"/>
      <c r="B1655" s="65"/>
      <c r="C1655" s="44"/>
      <c r="D1655" s="44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</row>
    <row r="1656" spans="1:23" ht="13.2" x14ac:dyDescent="0.25">
      <c r="A1656" s="124"/>
      <c r="B1656" s="65"/>
      <c r="C1656" s="44"/>
      <c r="D1656" s="44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</row>
    <row r="1657" spans="1:23" ht="13.2" x14ac:dyDescent="0.25">
      <c r="A1657" s="124"/>
      <c r="B1657" s="65"/>
      <c r="C1657" s="44"/>
      <c r="D1657" s="44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</row>
    <row r="1658" spans="1:23" ht="13.2" x14ac:dyDescent="0.25">
      <c r="A1658" s="124"/>
      <c r="B1658" s="65"/>
      <c r="C1658" s="44"/>
      <c r="D1658" s="44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</row>
    <row r="1659" spans="1:23" ht="13.2" x14ac:dyDescent="0.25">
      <c r="A1659" s="124"/>
      <c r="B1659" s="65"/>
      <c r="C1659" s="44"/>
      <c r="D1659" s="44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</row>
    <row r="1660" spans="1:23" ht="13.2" x14ac:dyDescent="0.25">
      <c r="A1660" s="124"/>
      <c r="B1660" s="65"/>
      <c r="C1660" s="44"/>
      <c r="D1660" s="44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</row>
    <row r="1661" spans="1:23" ht="13.2" x14ac:dyDescent="0.25">
      <c r="A1661" s="124"/>
      <c r="B1661" s="65"/>
      <c r="C1661" s="44"/>
      <c r="D1661" s="44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</row>
    <row r="1662" spans="1:23" ht="13.2" x14ac:dyDescent="0.25">
      <c r="A1662" s="124"/>
      <c r="B1662" s="65"/>
      <c r="C1662" s="44"/>
      <c r="D1662" s="44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</row>
    <row r="1663" spans="1:23" ht="13.2" x14ac:dyDescent="0.25">
      <c r="A1663" s="124"/>
      <c r="B1663" s="65"/>
      <c r="C1663" s="44"/>
      <c r="D1663" s="44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</row>
    <row r="1664" spans="1:23" ht="13.2" x14ac:dyDescent="0.25">
      <c r="A1664" s="124"/>
      <c r="B1664" s="65"/>
      <c r="C1664" s="44"/>
      <c r="D1664" s="44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</row>
    <row r="1665" spans="1:23" ht="13.2" x14ac:dyDescent="0.25">
      <c r="A1665" s="124"/>
      <c r="B1665" s="65"/>
      <c r="C1665" s="44"/>
      <c r="D1665" s="44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</row>
    <row r="1666" spans="1:23" ht="13.2" x14ac:dyDescent="0.25">
      <c r="A1666" s="124"/>
      <c r="B1666" s="65"/>
      <c r="C1666" s="44"/>
      <c r="D1666" s="44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</row>
    <row r="1667" spans="1:23" ht="13.2" x14ac:dyDescent="0.25">
      <c r="A1667" s="124"/>
      <c r="B1667" s="65"/>
      <c r="C1667" s="44"/>
      <c r="D1667" s="44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</row>
    <row r="1668" spans="1:23" ht="13.2" x14ac:dyDescent="0.25">
      <c r="A1668" s="124"/>
      <c r="B1668" s="65"/>
      <c r="C1668" s="44"/>
      <c r="D1668" s="44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</row>
    <row r="1669" spans="1:23" ht="13.2" x14ac:dyDescent="0.25">
      <c r="A1669" s="124"/>
      <c r="B1669" s="65"/>
      <c r="C1669" s="44"/>
      <c r="D1669" s="44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</row>
    <row r="1670" spans="1:23" ht="13.2" x14ac:dyDescent="0.25">
      <c r="A1670" s="124"/>
      <c r="B1670" s="65"/>
      <c r="C1670" s="44"/>
      <c r="D1670" s="44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</row>
    <row r="1671" spans="1:23" ht="13.2" x14ac:dyDescent="0.25">
      <c r="A1671" s="124"/>
      <c r="B1671" s="65"/>
      <c r="C1671" s="44"/>
      <c r="D1671" s="44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</row>
    <row r="1672" spans="1:23" ht="13.2" x14ac:dyDescent="0.25">
      <c r="A1672" s="124"/>
      <c r="B1672" s="65"/>
      <c r="C1672" s="44"/>
      <c r="D1672" s="44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</row>
    <row r="1673" spans="1:23" ht="13.2" x14ac:dyDescent="0.25">
      <c r="A1673" s="124"/>
      <c r="B1673" s="65"/>
      <c r="C1673" s="44"/>
      <c r="D1673" s="44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</row>
    <row r="1674" spans="1:23" ht="13.2" x14ac:dyDescent="0.25">
      <c r="A1674" s="124"/>
      <c r="B1674" s="65"/>
      <c r="C1674" s="44"/>
      <c r="D1674" s="44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</row>
    <row r="1675" spans="1:23" ht="13.2" x14ac:dyDescent="0.25">
      <c r="A1675" s="124"/>
      <c r="B1675" s="65"/>
      <c r="C1675" s="44"/>
      <c r="D1675" s="44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</row>
    <row r="1676" spans="1:23" ht="13.2" x14ac:dyDescent="0.25">
      <c r="A1676" s="124"/>
      <c r="B1676" s="65"/>
      <c r="C1676" s="44"/>
      <c r="D1676" s="44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</row>
    <row r="1677" spans="1:23" ht="13.2" x14ac:dyDescent="0.25">
      <c r="A1677" s="124"/>
      <c r="B1677" s="65"/>
      <c r="C1677" s="44"/>
      <c r="D1677" s="44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</row>
    <row r="1678" spans="1:23" ht="13.2" x14ac:dyDescent="0.25">
      <c r="A1678" s="124"/>
      <c r="B1678" s="65"/>
      <c r="C1678" s="44"/>
      <c r="D1678" s="44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</row>
    <row r="1679" spans="1:23" ht="13.2" x14ac:dyDescent="0.25">
      <c r="A1679" s="124"/>
      <c r="B1679" s="65"/>
      <c r="C1679" s="44"/>
      <c r="D1679" s="44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</row>
    <row r="1680" spans="1:23" ht="13.2" x14ac:dyDescent="0.25">
      <c r="A1680" s="124"/>
      <c r="B1680" s="65"/>
      <c r="C1680" s="44"/>
      <c r="D1680" s="44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</row>
    <row r="1681" spans="1:23" ht="13.2" x14ac:dyDescent="0.25">
      <c r="A1681" s="124"/>
      <c r="B1681" s="65"/>
      <c r="C1681" s="44"/>
      <c r="D1681" s="44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</row>
    <row r="1682" spans="1:23" ht="13.2" x14ac:dyDescent="0.25">
      <c r="A1682" s="124"/>
      <c r="B1682" s="65"/>
      <c r="C1682" s="44"/>
      <c r="D1682" s="44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</row>
    <row r="1683" spans="1:23" ht="13.2" x14ac:dyDescent="0.25">
      <c r="A1683" s="124"/>
      <c r="B1683" s="65"/>
      <c r="C1683" s="44"/>
      <c r="D1683" s="44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</row>
    <row r="1684" spans="1:23" ht="13.2" x14ac:dyDescent="0.25">
      <c r="A1684" s="124"/>
      <c r="B1684" s="65"/>
      <c r="C1684" s="44"/>
      <c r="D1684" s="44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</row>
    <row r="1685" spans="1:23" ht="13.2" x14ac:dyDescent="0.25">
      <c r="A1685" s="124"/>
      <c r="B1685" s="65"/>
      <c r="C1685" s="44"/>
      <c r="D1685" s="44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</row>
    <row r="1686" spans="1:23" ht="13.2" x14ac:dyDescent="0.25">
      <c r="A1686" s="124"/>
      <c r="B1686" s="65"/>
      <c r="C1686" s="44"/>
      <c r="D1686" s="44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</row>
    <row r="1687" spans="1:23" ht="13.2" x14ac:dyDescent="0.25">
      <c r="A1687" s="124"/>
      <c r="B1687" s="65"/>
      <c r="C1687" s="44"/>
      <c r="D1687" s="44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</row>
    <row r="1688" spans="1:23" ht="13.2" x14ac:dyDescent="0.25">
      <c r="A1688" s="124"/>
      <c r="B1688" s="65"/>
      <c r="C1688" s="44"/>
      <c r="D1688" s="44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</row>
    <row r="1689" spans="1:23" ht="13.2" x14ac:dyDescent="0.25">
      <c r="A1689" s="124"/>
      <c r="B1689" s="65"/>
      <c r="C1689" s="44"/>
      <c r="D1689" s="44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</row>
    <row r="1690" spans="1:23" ht="13.2" x14ac:dyDescent="0.25">
      <c r="A1690" s="124"/>
      <c r="B1690" s="65"/>
      <c r="C1690" s="44"/>
      <c r="D1690" s="44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</row>
    <row r="1691" spans="1:23" ht="13.2" x14ac:dyDescent="0.25">
      <c r="A1691" s="124"/>
      <c r="B1691" s="65"/>
      <c r="C1691" s="44"/>
      <c r="D1691" s="44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</row>
    <row r="1692" spans="1:23" ht="13.2" x14ac:dyDescent="0.25">
      <c r="A1692" s="124"/>
      <c r="B1692" s="65"/>
      <c r="C1692" s="44"/>
      <c r="D1692" s="44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</row>
    <row r="1693" spans="1:23" ht="13.2" x14ac:dyDescent="0.25">
      <c r="A1693" s="124"/>
      <c r="B1693" s="65"/>
      <c r="C1693" s="44"/>
      <c r="D1693" s="44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</row>
    <row r="1694" spans="1:23" ht="13.2" x14ac:dyDescent="0.25">
      <c r="A1694" s="124"/>
      <c r="B1694" s="65"/>
      <c r="C1694" s="44"/>
      <c r="D1694" s="44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</row>
    <row r="1695" spans="1:23" ht="13.2" x14ac:dyDescent="0.25">
      <c r="A1695" s="124"/>
      <c r="B1695" s="65"/>
      <c r="C1695" s="44"/>
      <c r="D1695" s="44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</row>
    <row r="1696" spans="1:23" ht="13.2" x14ac:dyDescent="0.25">
      <c r="A1696" s="124"/>
      <c r="B1696" s="65"/>
      <c r="C1696" s="44"/>
      <c r="D1696" s="44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</row>
    <row r="1697" spans="1:23" ht="13.2" x14ac:dyDescent="0.25">
      <c r="A1697" s="124"/>
      <c r="B1697" s="65"/>
      <c r="C1697" s="44"/>
      <c r="D1697" s="44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</row>
    <row r="1698" spans="1:23" ht="13.2" x14ac:dyDescent="0.25">
      <c r="A1698" s="124"/>
      <c r="B1698" s="65"/>
      <c r="C1698" s="44"/>
      <c r="D1698" s="44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</row>
    <row r="1699" spans="1:23" ht="13.2" x14ac:dyDescent="0.25">
      <c r="A1699" s="124"/>
      <c r="B1699" s="65"/>
      <c r="C1699" s="44"/>
      <c r="D1699" s="44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</row>
    <row r="1700" spans="1:23" ht="13.2" x14ac:dyDescent="0.25">
      <c r="A1700" s="124"/>
      <c r="B1700" s="65"/>
      <c r="C1700" s="44"/>
      <c r="D1700" s="44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</row>
    <row r="1701" spans="1:23" ht="13.2" x14ac:dyDescent="0.25">
      <c r="A1701" s="124"/>
      <c r="B1701" s="65"/>
      <c r="C1701" s="44"/>
      <c r="D1701" s="44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</row>
    <row r="1702" spans="1:23" ht="13.2" x14ac:dyDescent="0.25">
      <c r="A1702" s="124"/>
      <c r="B1702" s="65"/>
      <c r="C1702" s="44"/>
      <c r="D1702" s="44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</row>
    <row r="1703" spans="1:23" ht="13.2" x14ac:dyDescent="0.25">
      <c r="A1703" s="124"/>
      <c r="B1703" s="65"/>
      <c r="C1703" s="44"/>
      <c r="D1703" s="44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</row>
    <row r="1704" spans="1:23" ht="13.2" x14ac:dyDescent="0.25">
      <c r="A1704" s="124"/>
      <c r="B1704" s="65"/>
      <c r="C1704" s="44"/>
      <c r="D1704" s="44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</row>
    <row r="1705" spans="1:23" ht="13.2" x14ac:dyDescent="0.25">
      <c r="A1705" s="124"/>
      <c r="B1705" s="65"/>
      <c r="C1705" s="44"/>
      <c r="D1705" s="44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</row>
    <row r="1706" spans="1:23" ht="13.2" x14ac:dyDescent="0.25">
      <c r="A1706" s="124"/>
      <c r="B1706" s="65"/>
      <c r="C1706" s="44"/>
      <c r="D1706" s="44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</row>
    <row r="1707" spans="1:23" ht="13.2" x14ac:dyDescent="0.25">
      <c r="A1707" s="124"/>
      <c r="B1707" s="65"/>
      <c r="C1707" s="44"/>
      <c r="D1707" s="44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</row>
    <row r="1708" spans="1:23" ht="13.2" x14ac:dyDescent="0.25">
      <c r="A1708" s="124"/>
      <c r="B1708" s="65"/>
      <c r="C1708" s="44"/>
      <c r="D1708" s="44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</row>
    <row r="1709" spans="1:23" ht="13.2" x14ac:dyDescent="0.25">
      <c r="A1709" s="124"/>
      <c r="B1709" s="65"/>
      <c r="C1709" s="44"/>
      <c r="D1709" s="44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</row>
    <row r="1710" spans="1:23" ht="13.2" x14ac:dyDescent="0.25">
      <c r="A1710" s="124"/>
      <c r="B1710" s="65"/>
      <c r="C1710" s="44"/>
      <c r="D1710" s="44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</row>
    <row r="1711" spans="1:23" ht="13.2" x14ac:dyDescent="0.25">
      <c r="A1711" s="124"/>
      <c r="B1711" s="65"/>
      <c r="C1711" s="44"/>
      <c r="D1711" s="44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</row>
    <row r="1712" spans="1:23" ht="13.2" x14ac:dyDescent="0.25">
      <c r="A1712" s="124"/>
      <c r="B1712" s="65"/>
      <c r="C1712" s="44"/>
      <c r="D1712" s="44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</row>
    <row r="1713" spans="1:23" ht="13.2" x14ac:dyDescent="0.25">
      <c r="A1713" s="124"/>
      <c r="B1713" s="65"/>
      <c r="C1713" s="44"/>
      <c r="D1713" s="44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</row>
    <row r="1714" spans="1:23" ht="13.2" x14ac:dyDescent="0.25">
      <c r="A1714" s="124"/>
      <c r="B1714" s="65"/>
      <c r="C1714" s="44"/>
      <c r="D1714" s="44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</row>
    <row r="1715" spans="1:23" ht="13.2" x14ac:dyDescent="0.25">
      <c r="A1715" s="124"/>
      <c r="B1715" s="65"/>
      <c r="C1715" s="44"/>
      <c r="D1715" s="44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</row>
    <row r="1716" spans="1:23" ht="13.2" x14ac:dyDescent="0.25">
      <c r="A1716" s="124"/>
      <c r="B1716" s="65"/>
      <c r="C1716" s="44"/>
      <c r="D1716" s="44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</row>
    <row r="1717" spans="1:23" ht="13.2" x14ac:dyDescent="0.25">
      <c r="A1717" s="124"/>
      <c r="B1717" s="65"/>
      <c r="C1717" s="44"/>
      <c r="D1717" s="44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</row>
    <row r="1718" spans="1:23" ht="13.2" x14ac:dyDescent="0.25">
      <c r="A1718" s="124"/>
      <c r="B1718" s="65"/>
      <c r="C1718" s="44"/>
      <c r="D1718" s="44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</row>
    <row r="1719" spans="1:23" ht="13.2" x14ac:dyDescent="0.25">
      <c r="A1719" s="124"/>
      <c r="B1719" s="65"/>
      <c r="C1719" s="44"/>
      <c r="D1719" s="44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</row>
    <row r="1720" spans="1:23" ht="13.2" x14ac:dyDescent="0.25">
      <c r="A1720" s="124"/>
      <c r="B1720" s="65"/>
      <c r="C1720" s="44"/>
      <c r="D1720" s="44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</row>
    <row r="1721" spans="1:23" ht="13.2" x14ac:dyDescent="0.25">
      <c r="A1721" s="124"/>
      <c r="B1721" s="65"/>
      <c r="C1721" s="44"/>
      <c r="D1721" s="44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</row>
    <row r="1722" spans="1:23" ht="13.2" x14ac:dyDescent="0.25">
      <c r="A1722" s="124"/>
      <c r="B1722" s="65"/>
      <c r="C1722" s="44"/>
      <c r="D1722" s="44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</row>
    <row r="1723" spans="1:23" ht="13.2" x14ac:dyDescent="0.25">
      <c r="A1723" s="124"/>
      <c r="B1723" s="65"/>
      <c r="C1723" s="44"/>
      <c r="D1723" s="44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</row>
    <row r="1724" spans="1:23" ht="13.2" x14ac:dyDescent="0.25">
      <c r="A1724" s="124"/>
      <c r="B1724" s="65"/>
      <c r="C1724" s="44"/>
      <c r="D1724" s="44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</row>
    <row r="1725" spans="1:23" ht="13.2" x14ac:dyDescent="0.25">
      <c r="A1725" s="124"/>
      <c r="B1725" s="65"/>
      <c r="C1725" s="44"/>
      <c r="D1725" s="44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</row>
    <row r="1726" spans="1:23" ht="13.2" x14ac:dyDescent="0.25">
      <c r="A1726" s="124"/>
      <c r="B1726" s="65"/>
      <c r="C1726" s="44"/>
      <c r="D1726" s="44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</row>
    <row r="1727" spans="1:23" ht="13.2" x14ac:dyDescent="0.25">
      <c r="A1727" s="124"/>
      <c r="B1727" s="65"/>
      <c r="C1727" s="44"/>
      <c r="D1727" s="44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</row>
    <row r="1728" spans="1:23" ht="13.2" x14ac:dyDescent="0.25">
      <c r="A1728" s="124"/>
      <c r="B1728" s="65"/>
      <c r="C1728" s="44"/>
      <c r="D1728" s="44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</row>
    <row r="1729" spans="1:23" ht="13.2" x14ac:dyDescent="0.25">
      <c r="A1729" s="124"/>
      <c r="B1729" s="65"/>
      <c r="C1729" s="44"/>
      <c r="D1729" s="44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</row>
    <row r="1730" spans="1:23" ht="13.2" x14ac:dyDescent="0.25">
      <c r="A1730" s="124"/>
      <c r="B1730" s="65"/>
      <c r="C1730" s="44"/>
      <c r="D1730" s="44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</row>
    <row r="1731" spans="1:23" ht="13.2" x14ac:dyDescent="0.25">
      <c r="A1731" s="124"/>
      <c r="B1731" s="65"/>
      <c r="C1731" s="44"/>
      <c r="D1731" s="44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</row>
    <row r="1732" spans="1:23" ht="13.2" x14ac:dyDescent="0.25">
      <c r="A1732" s="124"/>
      <c r="B1732" s="65"/>
      <c r="C1732" s="44"/>
      <c r="D1732" s="44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</row>
    <row r="1733" spans="1:23" ht="13.2" x14ac:dyDescent="0.25">
      <c r="A1733" s="124"/>
      <c r="B1733" s="65"/>
      <c r="C1733" s="44"/>
      <c r="D1733" s="44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</row>
    <row r="1734" spans="1:23" ht="13.2" x14ac:dyDescent="0.25">
      <c r="A1734" s="124"/>
      <c r="B1734" s="65"/>
      <c r="C1734" s="44"/>
      <c r="D1734" s="44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</row>
    <row r="1735" spans="1:23" ht="13.2" x14ac:dyDescent="0.25">
      <c r="A1735" s="124"/>
      <c r="B1735" s="65"/>
      <c r="C1735" s="44"/>
      <c r="D1735" s="44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</row>
    <row r="1736" spans="1:23" ht="13.2" x14ac:dyDescent="0.25">
      <c r="A1736" s="124"/>
      <c r="B1736" s="65"/>
      <c r="C1736" s="44"/>
      <c r="D1736" s="44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</row>
    <row r="1737" spans="1:23" ht="13.2" x14ac:dyDescent="0.25">
      <c r="A1737" s="124"/>
      <c r="B1737" s="65"/>
      <c r="C1737" s="44"/>
      <c r="D1737" s="44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</row>
    <row r="1738" spans="1:23" ht="13.2" x14ac:dyDescent="0.25">
      <c r="A1738" s="124"/>
      <c r="B1738" s="65"/>
      <c r="C1738" s="44"/>
      <c r="D1738" s="44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</row>
    <row r="1739" spans="1:23" ht="13.2" x14ac:dyDescent="0.25">
      <c r="A1739" s="124"/>
      <c r="B1739" s="65"/>
      <c r="C1739" s="44"/>
      <c r="D1739" s="44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</row>
    <row r="1740" spans="1:23" ht="13.2" x14ac:dyDescent="0.25">
      <c r="A1740" s="124"/>
      <c r="B1740" s="65"/>
      <c r="C1740" s="44"/>
      <c r="D1740" s="44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</row>
    <row r="1741" spans="1:23" ht="13.2" x14ac:dyDescent="0.25">
      <c r="A1741" s="124"/>
      <c r="B1741" s="65"/>
      <c r="C1741" s="44"/>
      <c r="D1741" s="44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</row>
    <row r="1742" spans="1:23" ht="13.2" x14ac:dyDescent="0.25">
      <c r="A1742" s="124"/>
      <c r="B1742" s="65"/>
      <c r="C1742" s="44"/>
      <c r="D1742" s="44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</row>
    <row r="1743" spans="1:23" ht="13.2" x14ac:dyDescent="0.25">
      <c r="A1743" s="124"/>
      <c r="B1743" s="65"/>
      <c r="C1743" s="44"/>
      <c r="D1743" s="44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</row>
    <row r="1744" spans="1:23" ht="13.2" x14ac:dyDescent="0.25">
      <c r="A1744" s="124"/>
      <c r="B1744" s="65"/>
      <c r="C1744" s="44"/>
      <c r="D1744" s="44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</row>
    <row r="1745" spans="1:23" ht="13.2" x14ac:dyDescent="0.25">
      <c r="A1745" s="124"/>
      <c r="B1745" s="65"/>
      <c r="C1745" s="44"/>
      <c r="D1745" s="44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</row>
    <row r="1746" spans="1:23" ht="13.2" x14ac:dyDescent="0.25">
      <c r="A1746" s="124"/>
      <c r="B1746" s="65"/>
      <c r="C1746" s="44"/>
      <c r="D1746" s="44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</row>
    <row r="1747" spans="1:23" ht="13.2" x14ac:dyDescent="0.25">
      <c r="A1747" s="124"/>
      <c r="B1747" s="65"/>
      <c r="C1747" s="44"/>
      <c r="D1747" s="44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</row>
    <row r="1748" spans="1:23" ht="13.2" x14ac:dyDescent="0.25">
      <c r="A1748" s="124"/>
      <c r="B1748" s="65"/>
      <c r="C1748" s="44"/>
      <c r="D1748" s="44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</row>
    <row r="1749" spans="1:23" ht="13.2" x14ac:dyDescent="0.25">
      <c r="A1749" s="124"/>
      <c r="B1749" s="65"/>
      <c r="C1749" s="44"/>
      <c r="D1749" s="44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</row>
    <row r="1750" spans="1:23" ht="13.2" x14ac:dyDescent="0.25">
      <c r="A1750" s="124"/>
      <c r="B1750" s="65"/>
      <c r="C1750" s="44"/>
      <c r="D1750" s="44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</row>
    <row r="1751" spans="1:23" ht="13.2" x14ac:dyDescent="0.25">
      <c r="A1751" s="124"/>
      <c r="B1751" s="65"/>
      <c r="C1751" s="44"/>
      <c r="D1751" s="44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</row>
    <row r="1752" spans="1:23" ht="13.2" x14ac:dyDescent="0.25">
      <c r="A1752" s="124"/>
      <c r="B1752" s="65"/>
      <c r="C1752" s="44"/>
      <c r="D1752" s="44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</row>
    <row r="1753" spans="1:23" ht="13.2" x14ac:dyDescent="0.25">
      <c r="A1753" s="124"/>
      <c r="B1753" s="65"/>
      <c r="C1753" s="44"/>
      <c r="D1753" s="44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</row>
    <row r="1754" spans="1:23" ht="13.2" x14ac:dyDescent="0.25">
      <c r="A1754" s="124"/>
      <c r="B1754" s="65"/>
      <c r="C1754" s="44"/>
      <c r="D1754" s="44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</row>
  </sheetData>
  <hyperlinks>
    <hyperlink ref="B2" r:id="rId1" location="'1'!A1" xr:uid="{00000000-0004-0000-0600-000000000000}"/>
    <hyperlink ref="B3" r:id="rId2" location="'2'!A1" xr:uid="{00000000-0004-0000-0600-000001000000}"/>
    <hyperlink ref="B4" r:id="rId3" location="'3.'!A1" xr:uid="{00000000-0004-0000-0600-000002000000}"/>
    <hyperlink ref="B5" r:id="rId4" location="'4..'!A1" xr:uid="{00000000-0004-0000-0600-000003000000}"/>
    <hyperlink ref="B6" r:id="rId5" location="'5..'!A1" xr:uid="{00000000-0004-0000-0600-000004000000}"/>
    <hyperlink ref="B7" r:id="rId6" location="'6..'!A1" xr:uid="{00000000-0004-0000-0600-000005000000}"/>
    <hyperlink ref="B8" r:id="rId7" location="'7..'!A1" xr:uid="{00000000-0004-0000-0600-000006000000}"/>
    <hyperlink ref="B9" r:id="rId8" location="'8..'!A1" xr:uid="{00000000-0004-0000-0600-000007000000}"/>
    <hyperlink ref="B10" r:id="rId9" location="'9..'!A1" xr:uid="{00000000-0004-0000-0600-000008000000}"/>
    <hyperlink ref="B11" r:id="rId10" location="'10..'!A1" xr:uid="{00000000-0004-0000-0600-000009000000}"/>
    <hyperlink ref="B12" r:id="rId11" location="'11..'!A1" xr:uid="{00000000-0004-0000-0600-00000A000000}"/>
    <hyperlink ref="B13" r:id="rId12" location="'12..'!A1" xr:uid="{00000000-0004-0000-0600-00000B000000}"/>
    <hyperlink ref="B14" r:id="rId13" location="'13..'!A1" xr:uid="{00000000-0004-0000-0600-00000C000000}"/>
    <hyperlink ref="B15" r:id="rId14" location="'13A.'!A1" xr:uid="{00000000-0004-0000-0600-00000D000000}"/>
    <hyperlink ref="B16" r:id="rId15" location="'14..'!A1" xr:uid="{00000000-0004-0000-0600-00000E000000}"/>
    <hyperlink ref="B17" r:id="rId16" location="'15..'!A1" xr:uid="{00000000-0004-0000-0600-00000F000000}"/>
    <hyperlink ref="B18" r:id="rId17" location="'16..'!A1" xr:uid="{00000000-0004-0000-0600-000010000000}"/>
    <hyperlink ref="B19" r:id="rId18" location="'17..'!A1" xr:uid="{00000000-0004-0000-0600-000011000000}"/>
    <hyperlink ref="B20" r:id="rId19" location="'18..'!A1" xr:uid="{00000000-0004-0000-0600-000012000000}"/>
    <hyperlink ref="B21" r:id="rId20" location="'19..'!A1" xr:uid="{00000000-0004-0000-0600-000013000000}"/>
    <hyperlink ref="B22" r:id="rId21" location="'20..'!A1" xr:uid="{00000000-0004-0000-0600-000014000000}"/>
    <hyperlink ref="B23" r:id="rId22" location="'21..'!A1" xr:uid="{00000000-0004-0000-0600-000015000000}"/>
    <hyperlink ref="B24" r:id="rId23" location="'22..'!A1" xr:uid="{00000000-0004-0000-0600-000016000000}"/>
    <hyperlink ref="B25" r:id="rId24" location="'23..'!A1" xr:uid="{00000000-0004-0000-0600-000017000000}"/>
    <hyperlink ref="B26" r:id="rId25" location="'24..'!A1" xr:uid="{00000000-0004-0000-0600-000018000000}"/>
    <hyperlink ref="B27" r:id="rId26" location="'24A..'!A1" xr:uid="{00000000-0004-0000-0600-000019000000}"/>
    <hyperlink ref="B28" r:id="rId27" location="'25..'!A1" xr:uid="{00000000-0004-0000-0600-00001A000000}"/>
    <hyperlink ref="B29" r:id="rId28" location="'26..'!A1" xr:uid="{00000000-0004-0000-0600-00001B000000}"/>
    <hyperlink ref="B30" r:id="rId29" location="'27..'!A1" xr:uid="{00000000-0004-0000-0600-00001C000000}"/>
    <hyperlink ref="B31" r:id="rId30" location="'28..'!A1" xr:uid="{00000000-0004-0000-0600-00001D000000}"/>
    <hyperlink ref="B32" r:id="rId31" location="'29..'!A1" xr:uid="{00000000-0004-0000-0600-00001E000000}"/>
    <hyperlink ref="B33" r:id="rId32" location="'30..'!A1" xr:uid="{00000000-0004-0000-0600-00001F000000}"/>
    <hyperlink ref="B34" r:id="rId33" location="'31..'!A1" xr:uid="{00000000-0004-0000-0600-000020000000}"/>
    <hyperlink ref="B35" r:id="rId34" location="'32..'!A1" xr:uid="{00000000-0004-0000-0600-000021000000}"/>
    <hyperlink ref="B36" r:id="rId35" location="'33..'!A1" xr:uid="{00000000-0004-0000-0600-000022000000}"/>
    <hyperlink ref="B37" r:id="rId36" location="'34..'!A1" xr:uid="{00000000-0004-0000-0600-000023000000}"/>
    <hyperlink ref="B38" r:id="rId37" location="'35..'!A1" xr:uid="{00000000-0004-0000-0600-000024000000}"/>
    <hyperlink ref="B39" r:id="rId38" location="'36..'!A1" xr:uid="{00000000-0004-0000-0600-000025000000}"/>
    <hyperlink ref="B40" r:id="rId39" location="'37..'!A1" xr:uid="{00000000-0004-0000-0600-000026000000}"/>
    <hyperlink ref="B41" r:id="rId40" location="'38..'!A1" xr:uid="{00000000-0004-0000-0600-000027000000}"/>
    <hyperlink ref="B42" r:id="rId41" location="'39..'!A1" xr:uid="{00000000-0004-0000-0600-000028000000}"/>
    <hyperlink ref="B43" r:id="rId42" location="'40..'!A1" xr:uid="{00000000-0004-0000-0600-000029000000}"/>
    <hyperlink ref="B44" r:id="rId43" location="'41..'!A1" xr:uid="{00000000-0004-0000-0600-00002A000000}"/>
    <hyperlink ref="B45" r:id="rId44" location="GGGG!A1" xr:uid="{00000000-0004-0000-0600-00002B000000}"/>
    <hyperlink ref="B46" r:id="rId45" location="'43..'!A1" xr:uid="{00000000-0004-0000-0600-00002C000000}"/>
    <hyperlink ref="B47" r:id="rId46" location="'44..'!A1" xr:uid="{00000000-0004-0000-0600-00002D000000}"/>
    <hyperlink ref="B50" r:id="rId47" location="'1'!A1" xr:uid="{00000000-0004-0000-0600-00002E000000}"/>
    <hyperlink ref="B51" r:id="rId48" location="'2'!A1" xr:uid="{00000000-0004-0000-0600-00002F000000}"/>
    <hyperlink ref="B52" r:id="rId49" location="'3.'!A1" xr:uid="{00000000-0004-0000-0600-000030000000}"/>
    <hyperlink ref="B53" r:id="rId50" location="'4..'!A1" xr:uid="{00000000-0004-0000-0600-000031000000}"/>
    <hyperlink ref="B54" r:id="rId51" location="'5..'!A1" xr:uid="{00000000-0004-0000-0600-000032000000}"/>
    <hyperlink ref="B55" r:id="rId52" location="'6..'!A1" xr:uid="{00000000-0004-0000-0600-000033000000}"/>
    <hyperlink ref="B56" r:id="rId53" location="'7..'!A1" xr:uid="{00000000-0004-0000-0600-000034000000}"/>
    <hyperlink ref="B57" r:id="rId54" location="'8..'!A1" xr:uid="{00000000-0004-0000-0600-000035000000}"/>
    <hyperlink ref="B58" r:id="rId55" location="'9..'!A1" xr:uid="{00000000-0004-0000-0600-000036000000}"/>
    <hyperlink ref="B59" r:id="rId56" location="'10..'!A1" xr:uid="{00000000-0004-0000-0600-000037000000}"/>
    <hyperlink ref="B60" r:id="rId57" location="'11..'!A1" xr:uid="{00000000-0004-0000-0600-000038000000}"/>
    <hyperlink ref="B61" r:id="rId58" location="'12..'!A1" xr:uid="{00000000-0004-0000-0600-000039000000}"/>
    <hyperlink ref="B62" r:id="rId59" location="'13..'!A1" xr:uid="{00000000-0004-0000-0600-00003A000000}"/>
    <hyperlink ref="B63" r:id="rId60" location="'13A.'!A1" xr:uid="{00000000-0004-0000-0600-00003B000000}"/>
    <hyperlink ref="B64" r:id="rId61" location="'14..'!A1" xr:uid="{00000000-0004-0000-0600-00003C000000}"/>
    <hyperlink ref="B65" r:id="rId62" location="'15..'!A1" xr:uid="{00000000-0004-0000-0600-00003D000000}"/>
    <hyperlink ref="B66" r:id="rId63" location="'16..'!A1" xr:uid="{00000000-0004-0000-0600-00003E000000}"/>
    <hyperlink ref="B67" r:id="rId64" location="'17..'!A1" xr:uid="{00000000-0004-0000-0600-00003F000000}"/>
    <hyperlink ref="B68" r:id="rId65" location="'18..'!A1" xr:uid="{00000000-0004-0000-0600-000040000000}"/>
    <hyperlink ref="B69" r:id="rId66" location="'19..'!A1" xr:uid="{00000000-0004-0000-0600-000041000000}"/>
    <hyperlink ref="B70" r:id="rId67" location="'20..'!A1" xr:uid="{00000000-0004-0000-0600-000042000000}"/>
    <hyperlink ref="B71" r:id="rId68" location="'21..'!A1" xr:uid="{00000000-0004-0000-0600-000043000000}"/>
    <hyperlink ref="B72" r:id="rId69" location="'22..'!A1" xr:uid="{00000000-0004-0000-0600-000044000000}"/>
    <hyperlink ref="B73" r:id="rId70" location="'23..'!A1" xr:uid="{00000000-0004-0000-0600-000045000000}"/>
    <hyperlink ref="B74" r:id="rId71" location="'24..'!A1" xr:uid="{00000000-0004-0000-0600-000046000000}"/>
    <hyperlink ref="B75" r:id="rId72" location="'24A..'!A1" xr:uid="{00000000-0004-0000-0600-000047000000}"/>
    <hyperlink ref="B76" r:id="rId73" location="'25..'!A1" xr:uid="{00000000-0004-0000-0600-000048000000}"/>
    <hyperlink ref="B77" r:id="rId74" location="'26..'!A1" xr:uid="{00000000-0004-0000-0600-000049000000}"/>
    <hyperlink ref="B78" r:id="rId75" location="'27..'!A1" xr:uid="{00000000-0004-0000-0600-00004A000000}"/>
    <hyperlink ref="B79" r:id="rId76" location="'28..'!A1" xr:uid="{00000000-0004-0000-0600-00004B000000}"/>
    <hyperlink ref="B80" r:id="rId77" location="'29..'!A1" xr:uid="{00000000-0004-0000-0600-00004C000000}"/>
    <hyperlink ref="B81" r:id="rId78" location="'30..'!A1" xr:uid="{00000000-0004-0000-0600-00004D000000}"/>
    <hyperlink ref="B82" r:id="rId79" location="'31..'!A1" xr:uid="{00000000-0004-0000-0600-00004E000000}"/>
    <hyperlink ref="B83" r:id="rId80" location="'32..'!A1" xr:uid="{00000000-0004-0000-0600-00004F000000}"/>
    <hyperlink ref="B84" r:id="rId81" location="'33..'!A1" xr:uid="{00000000-0004-0000-0600-000050000000}"/>
    <hyperlink ref="B85" r:id="rId82" location="'34..'!A1" xr:uid="{00000000-0004-0000-0600-000051000000}"/>
    <hyperlink ref="B86" r:id="rId83" location="'35..'!A1" xr:uid="{00000000-0004-0000-0600-000052000000}"/>
    <hyperlink ref="B87" r:id="rId84" location="'36..'!A1" xr:uid="{00000000-0004-0000-0600-000053000000}"/>
    <hyperlink ref="B88" r:id="rId85" location="'37..'!A1" xr:uid="{00000000-0004-0000-0600-000054000000}"/>
    <hyperlink ref="B89" r:id="rId86" location="'38..'!A1" xr:uid="{00000000-0004-0000-0600-000055000000}"/>
    <hyperlink ref="B90" r:id="rId87" location="'39..'!A1" xr:uid="{00000000-0004-0000-0600-000056000000}"/>
    <hyperlink ref="B91" r:id="rId88" location="'40..'!A1" xr:uid="{00000000-0004-0000-0600-000057000000}"/>
    <hyperlink ref="B92" r:id="rId89" location="'41..'!A1" xr:uid="{00000000-0004-0000-0600-000058000000}"/>
    <hyperlink ref="B93" r:id="rId90" location="GGGG!A1" xr:uid="{00000000-0004-0000-0600-000059000000}"/>
    <hyperlink ref="B94" r:id="rId91" location="'43..'!A1" xr:uid="{00000000-0004-0000-0600-00005A000000}"/>
    <hyperlink ref="B95" r:id="rId92" location="'44..'!A1" xr:uid="{00000000-0004-0000-0600-00005B000000}"/>
    <hyperlink ref="B98" r:id="rId93" location="'45..'!A1" xr:uid="{00000000-0004-0000-0600-00005C000000}"/>
    <hyperlink ref="B99" r:id="rId94" location="'46..'!A1" xr:uid="{00000000-0004-0000-0600-00005D000000}"/>
    <hyperlink ref="B100" r:id="rId95" location="'47..'!A1" xr:uid="{00000000-0004-0000-0600-00005E000000}"/>
    <hyperlink ref="B101" r:id="rId96" location="'48..'!A1" xr:uid="{00000000-0004-0000-0600-00005F000000}"/>
    <hyperlink ref="B102" r:id="rId97" location="'49..'!A1" xr:uid="{00000000-0004-0000-0600-000060000000}"/>
    <hyperlink ref="B103" r:id="rId98" location="'50..'!A1" xr:uid="{00000000-0004-0000-0600-000061000000}"/>
    <hyperlink ref="B104" r:id="rId99" location="'51..'!A1" xr:uid="{00000000-0004-0000-0600-000062000000}"/>
    <hyperlink ref="B105" r:id="rId100" location="'52..'!A1" xr:uid="{00000000-0004-0000-0600-000063000000}"/>
    <hyperlink ref="B106" r:id="rId101" location="'53..'!A1" xr:uid="{00000000-0004-0000-0600-000064000000}"/>
    <hyperlink ref="B107" r:id="rId102" location="'54..'!A1" xr:uid="{00000000-0004-0000-0600-000065000000}"/>
    <hyperlink ref="B108" r:id="rId103" location="'55..'!A1" xr:uid="{00000000-0004-0000-0600-000066000000}"/>
    <hyperlink ref="B109" r:id="rId104" location="'56..'!A1" xr:uid="{00000000-0004-0000-0600-000067000000}"/>
    <hyperlink ref="B110" r:id="rId105" location="'57..'!A1" xr:uid="{00000000-0004-0000-0600-000068000000}"/>
    <hyperlink ref="B111" r:id="rId106" location="'58..'!A1" xr:uid="{00000000-0004-0000-0600-000069000000}"/>
    <hyperlink ref="B112" r:id="rId107" location="'59..'!A1" xr:uid="{00000000-0004-0000-0600-00006A000000}"/>
    <hyperlink ref="B113" r:id="rId108" location="'60..'!A1" xr:uid="{00000000-0004-0000-0600-00006B000000}"/>
    <hyperlink ref="B114" r:id="rId109" location="'61..'!A1" xr:uid="{00000000-0004-0000-0600-00006C000000}"/>
    <hyperlink ref="B115" r:id="rId110" location="'62..'!A1" xr:uid="{00000000-0004-0000-0600-00006D000000}"/>
    <hyperlink ref="B116" r:id="rId111" location="'63..'!A1" xr:uid="{00000000-0004-0000-0600-00006E000000}"/>
    <hyperlink ref="B117" r:id="rId112" location="'64..'!A1" xr:uid="{00000000-0004-0000-0600-00006F000000}"/>
    <hyperlink ref="B118" r:id="rId113" location="'65..'!A1" xr:uid="{00000000-0004-0000-0600-000070000000}"/>
    <hyperlink ref="B119" r:id="rId114" location="'66..'!A1" xr:uid="{00000000-0004-0000-0600-000071000000}"/>
    <hyperlink ref="B120" r:id="rId115" location="'67..'!A1" xr:uid="{00000000-0004-0000-0600-000072000000}"/>
    <hyperlink ref="B121" r:id="rId116" location="'68..'!A1" xr:uid="{00000000-0004-0000-0600-000073000000}"/>
    <hyperlink ref="B122" r:id="rId117" location="'69..'!A1" xr:uid="{00000000-0004-0000-0600-000074000000}"/>
    <hyperlink ref="B123" r:id="rId118" location="'70..'!A1" xr:uid="{00000000-0004-0000-0600-000075000000}"/>
    <hyperlink ref="B124" r:id="rId119" location="'71..'!A1" xr:uid="{00000000-0004-0000-0600-000076000000}"/>
    <hyperlink ref="B125" r:id="rId120" location="'72..'!A1" xr:uid="{00000000-0004-0000-0600-000077000000}"/>
    <hyperlink ref="B126" r:id="rId121" location="'73..'!A1" xr:uid="{00000000-0004-0000-0600-000078000000}"/>
    <hyperlink ref="B127" r:id="rId122" location="'74..'!A1" xr:uid="{00000000-0004-0000-0600-000079000000}"/>
    <hyperlink ref="B128" r:id="rId123" location="'75..'!A1" xr:uid="{00000000-0004-0000-0600-00007A000000}"/>
    <hyperlink ref="B129" r:id="rId124" location="'76..'!A1" xr:uid="{00000000-0004-0000-0600-00007B000000}"/>
    <hyperlink ref="B130" r:id="rId125" location="'76A..'!A1" xr:uid="{00000000-0004-0000-0600-00007C000000}"/>
    <hyperlink ref="B131" r:id="rId126" location="'77..'!A1" xr:uid="{00000000-0004-0000-0600-00007D000000}"/>
    <hyperlink ref="B132" r:id="rId127" location="'78..'!A1" xr:uid="{00000000-0004-0000-0600-00007E000000}"/>
    <hyperlink ref="B133" r:id="rId128" location="'79..'!A1" xr:uid="{00000000-0004-0000-0600-00007F000000}"/>
    <hyperlink ref="B134" r:id="rId129" location="'80..'!A1" xr:uid="{00000000-0004-0000-0600-000080000000}"/>
    <hyperlink ref="B135" r:id="rId130" location="'81..'!A1" xr:uid="{00000000-0004-0000-0600-000081000000}"/>
    <hyperlink ref="B136" r:id="rId131" location="'82..'!A1" xr:uid="{00000000-0004-0000-0600-000082000000}"/>
    <hyperlink ref="B137" r:id="rId132" location="'83..'!A1" xr:uid="{00000000-0004-0000-0600-000083000000}"/>
    <hyperlink ref="B138" r:id="rId133" location="'84..'!A1" xr:uid="{00000000-0004-0000-0600-000084000000}"/>
    <hyperlink ref="B139" r:id="rId134" location="'85..'!A1" xr:uid="{00000000-0004-0000-0600-000085000000}"/>
    <hyperlink ref="B140" r:id="rId135" location="'85A.'!A1" xr:uid="{00000000-0004-0000-0600-000086000000}"/>
    <hyperlink ref="B141" r:id="rId136" location="'86..'!A1" xr:uid="{00000000-0004-0000-0600-000087000000}"/>
    <hyperlink ref="B142" r:id="rId137" location="'87..'!A1" xr:uid="{00000000-0004-0000-0600-000088000000}"/>
    <hyperlink ref="B143" r:id="rId138" location="'87A..'!A1" xr:uid="{00000000-0004-0000-0600-000089000000}"/>
    <hyperlink ref="B144" r:id="rId139" location="'88..'!A1" xr:uid="{00000000-0004-0000-0600-00008A000000}"/>
    <hyperlink ref="B145" r:id="rId140" location="'88A..'!A1" xr:uid="{00000000-0004-0000-0600-00008B000000}"/>
    <hyperlink ref="B146" r:id="rId141" location="'89..'!A1" xr:uid="{00000000-0004-0000-0600-00008C000000}"/>
    <hyperlink ref="B149" r:id="rId142" location="'45..'!A1" xr:uid="{00000000-0004-0000-0600-00008D000000}"/>
    <hyperlink ref="B150" r:id="rId143" location="'46..'!A1" xr:uid="{00000000-0004-0000-0600-00008E000000}"/>
    <hyperlink ref="B151" r:id="rId144" location="'47..'!A1" xr:uid="{00000000-0004-0000-0600-00008F000000}"/>
    <hyperlink ref="B152" r:id="rId145" location="'48..'!A1" xr:uid="{00000000-0004-0000-0600-000090000000}"/>
    <hyperlink ref="B153" r:id="rId146" location="'49..'!A1" xr:uid="{00000000-0004-0000-0600-000091000000}"/>
    <hyperlink ref="B154" r:id="rId147" location="'50..'!A1" xr:uid="{00000000-0004-0000-0600-000092000000}"/>
    <hyperlink ref="B155" r:id="rId148" location="'51..'!A1" xr:uid="{00000000-0004-0000-0600-000093000000}"/>
    <hyperlink ref="B156" r:id="rId149" location="'52..'!A1" xr:uid="{00000000-0004-0000-0600-000094000000}"/>
    <hyperlink ref="B157" r:id="rId150" location="'53..'!A1" xr:uid="{00000000-0004-0000-0600-000095000000}"/>
    <hyperlink ref="B158" r:id="rId151" location="'54..'!A1" xr:uid="{00000000-0004-0000-0600-000096000000}"/>
    <hyperlink ref="B159" r:id="rId152" location="'55..'!A1" xr:uid="{00000000-0004-0000-0600-000097000000}"/>
    <hyperlink ref="B160" r:id="rId153" location="'56..'!A1" xr:uid="{00000000-0004-0000-0600-000098000000}"/>
    <hyperlink ref="B161" r:id="rId154" location="'57..'!A1" xr:uid="{00000000-0004-0000-0600-000099000000}"/>
    <hyperlink ref="B162" r:id="rId155" location="'58..'!A1" xr:uid="{00000000-0004-0000-0600-00009A000000}"/>
    <hyperlink ref="B163" r:id="rId156" location="'59..'!A1" xr:uid="{00000000-0004-0000-0600-00009B000000}"/>
    <hyperlink ref="B164" r:id="rId157" location="'60..'!A1" xr:uid="{00000000-0004-0000-0600-00009C000000}"/>
    <hyperlink ref="B165" r:id="rId158" location="'61..'!A1" xr:uid="{00000000-0004-0000-0600-00009D000000}"/>
    <hyperlink ref="B166" r:id="rId159" location="'62..'!A1" xr:uid="{00000000-0004-0000-0600-00009E000000}"/>
    <hyperlink ref="B167" r:id="rId160" location="'63..'!A1" xr:uid="{00000000-0004-0000-0600-00009F000000}"/>
    <hyperlink ref="B168" r:id="rId161" location="'64..'!A1" xr:uid="{00000000-0004-0000-0600-0000A0000000}"/>
    <hyperlink ref="B169" r:id="rId162" location="'65..'!A1" xr:uid="{00000000-0004-0000-0600-0000A1000000}"/>
    <hyperlink ref="B170" r:id="rId163" location="'66..'!A1" xr:uid="{00000000-0004-0000-0600-0000A2000000}"/>
    <hyperlink ref="B171" r:id="rId164" location="'67..'!A1" xr:uid="{00000000-0004-0000-0600-0000A3000000}"/>
    <hyperlink ref="B172" r:id="rId165" location="'68..'!A1" xr:uid="{00000000-0004-0000-0600-0000A4000000}"/>
    <hyperlink ref="B173" r:id="rId166" location="'69..'!A1" xr:uid="{00000000-0004-0000-0600-0000A5000000}"/>
    <hyperlink ref="B174" r:id="rId167" location="'70..'!A1" xr:uid="{00000000-0004-0000-0600-0000A6000000}"/>
    <hyperlink ref="B175" r:id="rId168" location="'71..'!A1" xr:uid="{00000000-0004-0000-0600-0000A7000000}"/>
    <hyperlink ref="B176" r:id="rId169" location="'72..'!A1" xr:uid="{00000000-0004-0000-0600-0000A8000000}"/>
    <hyperlink ref="B177" r:id="rId170" location="'73..'!A1" xr:uid="{00000000-0004-0000-0600-0000A9000000}"/>
    <hyperlink ref="B178" r:id="rId171" location="'74..'!A1" xr:uid="{00000000-0004-0000-0600-0000AA000000}"/>
    <hyperlink ref="B179" r:id="rId172" location="'75..'!A1" xr:uid="{00000000-0004-0000-0600-0000AB000000}"/>
    <hyperlink ref="B180" r:id="rId173" location="'76..'!A1" xr:uid="{00000000-0004-0000-0600-0000AC000000}"/>
    <hyperlink ref="B181" r:id="rId174" location="'76A..'!A1" xr:uid="{00000000-0004-0000-0600-0000AD000000}"/>
    <hyperlink ref="B182" r:id="rId175" location="'77..'!A1" xr:uid="{00000000-0004-0000-0600-0000AE000000}"/>
    <hyperlink ref="B183" r:id="rId176" location="'78..'!A1" xr:uid="{00000000-0004-0000-0600-0000AF000000}"/>
    <hyperlink ref="B184" r:id="rId177" location="'79..'!A1" xr:uid="{00000000-0004-0000-0600-0000B0000000}"/>
    <hyperlink ref="B185" r:id="rId178" location="'80..'!A1" xr:uid="{00000000-0004-0000-0600-0000B1000000}"/>
    <hyperlink ref="B186" r:id="rId179" location="'81..'!A1" xr:uid="{00000000-0004-0000-0600-0000B2000000}"/>
    <hyperlink ref="B187" r:id="rId180" location="'82..'!A1" xr:uid="{00000000-0004-0000-0600-0000B3000000}"/>
    <hyperlink ref="B188" r:id="rId181" location="'83..'!A1" xr:uid="{00000000-0004-0000-0600-0000B4000000}"/>
    <hyperlink ref="B189" r:id="rId182" location="'84..'!A1" xr:uid="{00000000-0004-0000-0600-0000B5000000}"/>
    <hyperlink ref="B190" r:id="rId183" location="'85..'!A1" xr:uid="{00000000-0004-0000-0600-0000B6000000}"/>
    <hyperlink ref="B191" r:id="rId184" location="'85A.'!A1" xr:uid="{00000000-0004-0000-0600-0000B7000000}"/>
    <hyperlink ref="B192" r:id="rId185" location="'86..'!A1" xr:uid="{00000000-0004-0000-0600-0000B8000000}"/>
    <hyperlink ref="B193" r:id="rId186" location="'87..'!A1" xr:uid="{00000000-0004-0000-0600-0000B9000000}"/>
    <hyperlink ref="B194" r:id="rId187" location="'87A..'!A1" xr:uid="{00000000-0004-0000-0600-0000BA000000}"/>
    <hyperlink ref="B195" r:id="rId188" location="'88..'!A1" xr:uid="{00000000-0004-0000-0600-0000BB000000}"/>
    <hyperlink ref="B196" r:id="rId189" location="'88A..'!A1" xr:uid="{00000000-0004-0000-0600-0000BC000000}"/>
    <hyperlink ref="B197" r:id="rId190" location="'89..'!A1" xr:uid="{00000000-0004-0000-0600-0000BD000000}"/>
    <hyperlink ref="B200" r:id="rId191" location="'90..'!A1" xr:uid="{00000000-0004-0000-0600-0000BE000000}"/>
    <hyperlink ref="B201" r:id="rId192" location="'91..'!A1" xr:uid="{00000000-0004-0000-0600-0000BF000000}"/>
    <hyperlink ref="B202" r:id="rId193" location="'91A..'!A1" xr:uid="{00000000-0004-0000-0600-0000C0000000}"/>
    <hyperlink ref="B203" r:id="rId194" location="'92..'!A1" xr:uid="{00000000-0004-0000-0600-0000C1000000}"/>
    <hyperlink ref="B204" r:id="rId195" location="'93..'!A1" xr:uid="{00000000-0004-0000-0600-0000C2000000}"/>
    <hyperlink ref="B205" r:id="rId196" location="'94..'!A1" xr:uid="{00000000-0004-0000-0600-0000C3000000}"/>
    <hyperlink ref="B206" r:id="rId197" location="'95..'!A1" xr:uid="{00000000-0004-0000-0600-0000C4000000}"/>
    <hyperlink ref="B207" r:id="rId198" location="'96..'!A1" xr:uid="{00000000-0004-0000-0600-0000C5000000}"/>
    <hyperlink ref="B208" r:id="rId199" location="'97..'!A1" xr:uid="{00000000-0004-0000-0600-0000C6000000}"/>
    <hyperlink ref="B209" r:id="rId200" location="'98..'!A1" xr:uid="{00000000-0004-0000-0600-0000C7000000}"/>
    <hyperlink ref="B210" r:id="rId201" location="'99..'!A1" xr:uid="{00000000-0004-0000-0600-0000C8000000}"/>
    <hyperlink ref="B211" r:id="rId202" location="'100..'!A1" xr:uid="{00000000-0004-0000-0600-0000C9000000}"/>
    <hyperlink ref="B212" r:id="rId203" location="'101..'!A1" xr:uid="{00000000-0004-0000-0600-0000CA000000}"/>
    <hyperlink ref="B213" r:id="rId204" location="'102..'!A1" xr:uid="{00000000-0004-0000-0600-0000CB000000}"/>
    <hyperlink ref="B214" r:id="rId205" location="'103..'!A1" xr:uid="{00000000-0004-0000-0600-0000CC000000}"/>
    <hyperlink ref="B215" r:id="rId206" location="'104..'!A1" xr:uid="{00000000-0004-0000-0600-0000CD000000}"/>
    <hyperlink ref="B216" r:id="rId207" location="'105..'!A1" xr:uid="{00000000-0004-0000-0600-0000CE000000}"/>
    <hyperlink ref="B217" r:id="rId208" location="'106..'!A1" xr:uid="{00000000-0004-0000-0600-0000CF000000}"/>
    <hyperlink ref="B218" r:id="rId209" location="'107..'!A1" xr:uid="{00000000-0004-0000-0600-0000D0000000}"/>
    <hyperlink ref="B219" r:id="rId210" location="'108..'!A1" xr:uid="{00000000-0004-0000-0600-0000D1000000}"/>
    <hyperlink ref="B220" r:id="rId211" location="'109..'!A1" xr:uid="{00000000-0004-0000-0600-0000D2000000}"/>
    <hyperlink ref="B221" r:id="rId212" location="'110..'!A1" xr:uid="{00000000-0004-0000-0600-0000D3000000}"/>
    <hyperlink ref="B222" r:id="rId213" location="'111..'!A1" xr:uid="{00000000-0004-0000-0600-0000D4000000}"/>
    <hyperlink ref="B223" r:id="rId214" location="'112..'!A1" xr:uid="{00000000-0004-0000-0600-0000D5000000}"/>
    <hyperlink ref="B224" r:id="rId215" location="'113..'!A1" xr:uid="{00000000-0004-0000-0600-0000D6000000}"/>
    <hyperlink ref="B225" r:id="rId216" location="'114..'!A1" xr:uid="{00000000-0004-0000-0600-0000D7000000}"/>
    <hyperlink ref="B226" r:id="rId217" location="'115..'!A1" xr:uid="{00000000-0004-0000-0600-0000D8000000}"/>
    <hyperlink ref="B227" r:id="rId218" location="'116..'!A1" xr:uid="{00000000-0004-0000-0600-0000D9000000}"/>
    <hyperlink ref="B228" r:id="rId219" location="'117..'!A1" xr:uid="{00000000-0004-0000-0600-0000DA000000}"/>
    <hyperlink ref="B229" r:id="rId220" location="'118..'!A1" xr:uid="{00000000-0004-0000-0600-0000DB000000}"/>
    <hyperlink ref="B230" r:id="rId221" location="'119..'!A1" xr:uid="{00000000-0004-0000-0600-0000DC000000}"/>
    <hyperlink ref="B231" r:id="rId222" location="'120..'!A1" xr:uid="{00000000-0004-0000-0600-0000DD000000}"/>
    <hyperlink ref="B232" r:id="rId223" location="'121..'!A1" xr:uid="{00000000-0004-0000-0600-0000DE000000}"/>
    <hyperlink ref="B233" r:id="rId224" location="'122..'!A1" xr:uid="{00000000-0004-0000-0600-0000DF000000}"/>
    <hyperlink ref="B234" r:id="rId225" location="'123..'!A1" xr:uid="{00000000-0004-0000-0600-0000E0000000}"/>
    <hyperlink ref="B235" r:id="rId226" location="'124..'!A1" xr:uid="{00000000-0004-0000-0600-0000E1000000}"/>
    <hyperlink ref="B236" r:id="rId227" location="'125..'!A1" xr:uid="{00000000-0004-0000-0600-0000E2000000}"/>
    <hyperlink ref="B237" r:id="rId228" location="'126..'!A1" xr:uid="{00000000-0004-0000-0600-0000E3000000}"/>
    <hyperlink ref="B238" r:id="rId229" location="'127..'!A1" xr:uid="{00000000-0004-0000-0600-0000E4000000}"/>
    <hyperlink ref="B239" r:id="rId230" location="'128..'!A1" xr:uid="{00000000-0004-0000-0600-0000E5000000}"/>
    <hyperlink ref="B240" r:id="rId231" location="'129..'!A1" xr:uid="{00000000-0004-0000-0600-0000E6000000}"/>
    <hyperlink ref="B241" r:id="rId232" location="'130..'!A1" xr:uid="{00000000-0004-0000-0600-0000E7000000}"/>
    <hyperlink ref="B242" r:id="rId233" location="'131..'!A1" xr:uid="{00000000-0004-0000-0600-0000E8000000}"/>
    <hyperlink ref="B243" r:id="rId234" location="'132..'!A1" xr:uid="{00000000-0004-0000-0600-0000E9000000}"/>
    <hyperlink ref="B244" r:id="rId235" location="'133..'!A1" xr:uid="{00000000-0004-0000-0600-0000EA000000}"/>
    <hyperlink ref="B247" r:id="rId236" location="'90..'!A1" xr:uid="{00000000-0004-0000-0600-0000EB000000}"/>
    <hyperlink ref="B248" r:id="rId237" location="'91..'!A1" xr:uid="{00000000-0004-0000-0600-0000EC000000}"/>
    <hyperlink ref="B249" r:id="rId238" location="'91A..'!A1" xr:uid="{00000000-0004-0000-0600-0000ED000000}"/>
    <hyperlink ref="B250" r:id="rId239" location="'92..'!A1" xr:uid="{00000000-0004-0000-0600-0000EE000000}"/>
    <hyperlink ref="B251" r:id="rId240" location="'93..'!A1" xr:uid="{00000000-0004-0000-0600-0000EF000000}"/>
    <hyperlink ref="B252" r:id="rId241" location="'94..'!A1" xr:uid="{00000000-0004-0000-0600-0000F0000000}"/>
    <hyperlink ref="B253" r:id="rId242" location="'95..'!A1" xr:uid="{00000000-0004-0000-0600-0000F1000000}"/>
    <hyperlink ref="B254" r:id="rId243" location="'96..'!A1" xr:uid="{00000000-0004-0000-0600-0000F2000000}"/>
    <hyperlink ref="B255" r:id="rId244" location="'97..'!A1" xr:uid="{00000000-0004-0000-0600-0000F3000000}"/>
    <hyperlink ref="B256" r:id="rId245" location="'98..'!A1" xr:uid="{00000000-0004-0000-0600-0000F4000000}"/>
    <hyperlink ref="B257" r:id="rId246" location="'99..'!A1" xr:uid="{00000000-0004-0000-0600-0000F5000000}"/>
    <hyperlink ref="B258" r:id="rId247" location="'100..'!A1" xr:uid="{00000000-0004-0000-0600-0000F6000000}"/>
    <hyperlink ref="B259" r:id="rId248" location="'101..'!A1" xr:uid="{00000000-0004-0000-0600-0000F7000000}"/>
    <hyperlink ref="B260" r:id="rId249" location="'102..'!A1" xr:uid="{00000000-0004-0000-0600-0000F8000000}"/>
    <hyperlink ref="B261" r:id="rId250" location="'103..'!A1" xr:uid="{00000000-0004-0000-0600-0000F9000000}"/>
    <hyperlink ref="B262" r:id="rId251" location="'104..'!A1" xr:uid="{00000000-0004-0000-0600-0000FA000000}"/>
    <hyperlink ref="B263" r:id="rId252" location="'105..'!A1" xr:uid="{00000000-0004-0000-0600-0000FB000000}"/>
    <hyperlink ref="B264" r:id="rId253" location="'106..'!A1" xr:uid="{00000000-0004-0000-0600-0000FC000000}"/>
    <hyperlink ref="B265" r:id="rId254" location="'107..'!A1" xr:uid="{00000000-0004-0000-0600-0000FD000000}"/>
    <hyperlink ref="B266" r:id="rId255" location="'108..'!A1" xr:uid="{00000000-0004-0000-0600-0000FE000000}"/>
    <hyperlink ref="B267" r:id="rId256" location="'109..'!A1" xr:uid="{00000000-0004-0000-0600-0000FF000000}"/>
    <hyperlink ref="B268" r:id="rId257" location="'110..'!A1" xr:uid="{00000000-0004-0000-0600-000000010000}"/>
    <hyperlink ref="B269" r:id="rId258" location="'111..'!A1" xr:uid="{00000000-0004-0000-0600-000001010000}"/>
    <hyperlink ref="B270" r:id="rId259" location="'112..'!A1" xr:uid="{00000000-0004-0000-0600-000002010000}"/>
    <hyperlink ref="B271" r:id="rId260" location="'113..'!A1" xr:uid="{00000000-0004-0000-0600-000003010000}"/>
    <hyperlink ref="B272" r:id="rId261" location="'114..'!A1" xr:uid="{00000000-0004-0000-0600-000004010000}"/>
    <hyperlink ref="B273" r:id="rId262" location="'115..'!A1" xr:uid="{00000000-0004-0000-0600-000005010000}"/>
    <hyperlink ref="B274" r:id="rId263" location="'116..'!A1" xr:uid="{00000000-0004-0000-0600-000006010000}"/>
    <hyperlink ref="B275" r:id="rId264" location="'117..'!A1" xr:uid="{00000000-0004-0000-0600-000007010000}"/>
    <hyperlink ref="B276" r:id="rId265" location="'118..'!A1" xr:uid="{00000000-0004-0000-0600-000008010000}"/>
    <hyperlink ref="B277" r:id="rId266" location="'119..'!A1" xr:uid="{00000000-0004-0000-0600-000009010000}"/>
    <hyperlink ref="B278" r:id="rId267" location="'120..'!A1" xr:uid="{00000000-0004-0000-0600-00000A010000}"/>
    <hyperlink ref="B279" r:id="rId268" location="'121..'!A1" xr:uid="{00000000-0004-0000-0600-00000B010000}"/>
    <hyperlink ref="B280" r:id="rId269" location="'122..'!A1" xr:uid="{00000000-0004-0000-0600-00000C010000}"/>
    <hyperlink ref="B281" r:id="rId270" location="'123..'!A1" xr:uid="{00000000-0004-0000-0600-00000D010000}"/>
    <hyperlink ref="B282" r:id="rId271" location="'124..'!A1" xr:uid="{00000000-0004-0000-0600-00000E010000}"/>
    <hyperlink ref="B283" r:id="rId272" location="'125..'!A1" xr:uid="{00000000-0004-0000-0600-00000F010000}"/>
    <hyperlink ref="B284" r:id="rId273" location="'126..'!A1" xr:uid="{00000000-0004-0000-0600-000010010000}"/>
    <hyperlink ref="B285" r:id="rId274" location="'127..'!A1" xr:uid="{00000000-0004-0000-0600-000011010000}"/>
    <hyperlink ref="B286" r:id="rId275" location="'128..'!A1" xr:uid="{00000000-0004-0000-0600-000012010000}"/>
    <hyperlink ref="B287" r:id="rId276" location="'129..'!A1" xr:uid="{00000000-0004-0000-0600-000013010000}"/>
    <hyperlink ref="B288" r:id="rId277" location="'130..'!A1" xr:uid="{00000000-0004-0000-0600-000014010000}"/>
    <hyperlink ref="B289" r:id="rId278" location="'131..'!A1" xr:uid="{00000000-0004-0000-0600-000015010000}"/>
    <hyperlink ref="B290" r:id="rId279" location="'132..'!A1" xr:uid="{00000000-0004-0000-0600-000016010000}"/>
    <hyperlink ref="B291" r:id="rId280" location="'133..'!A1" xr:uid="{00000000-0004-0000-0600-000017010000}"/>
    <hyperlink ref="B294" r:id="rId281" location="'134..'!A1" xr:uid="{00000000-0004-0000-0600-000018010000}"/>
    <hyperlink ref="B295" r:id="rId282" location="'135..'!A1" xr:uid="{00000000-0004-0000-0600-000019010000}"/>
    <hyperlink ref="B296" r:id="rId283" location="'136..'!A1" xr:uid="{00000000-0004-0000-0600-00001A010000}"/>
    <hyperlink ref="B297" r:id="rId284" location="'137..'!A1" xr:uid="{00000000-0004-0000-0600-00001B010000}"/>
    <hyperlink ref="B298" r:id="rId285" location="'138..'!A1" xr:uid="{00000000-0004-0000-0600-00001C010000}"/>
    <hyperlink ref="B299" r:id="rId286" location="'139..'!A1" xr:uid="{00000000-0004-0000-0600-00001D010000}"/>
    <hyperlink ref="B300" r:id="rId287" location="'140..'!A1" xr:uid="{00000000-0004-0000-0600-00001E010000}"/>
    <hyperlink ref="B301" r:id="rId288" location="'141..'!A1" xr:uid="{00000000-0004-0000-0600-00001F010000}"/>
    <hyperlink ref="B302" r:id="rId289" location="'142..'!A1" xr:uid="{00000000-0004-0000-0600-000020010000}"/>
    <hyperlink ref="B303" r:id="rId290" location="'143..'!A1" xr:uid="{00000000-0004-0000-0600-000021010000}"/>
    <hyperlink ref="B304" r:id="rId291" location="'144..'!A1" xr:uid="{00000000-0004-0000-0600-000022010000}"/>
    <hyperlink ref="B305" r:id="rId292" location="'145..'!A1" xr:uid="{00000000-0004-0000-0600-000023010000}"/>
    <hyperlink ref="B306" r:id="rId293" location="'146..'!A1" xr:uid="{00000000-0004-0000-0600-000024010000}"/>
    <hyperlink ref="B307" r:id="rId294" location="'147..'!A1" xr:uid="{00000000-0004-0000-0600-000025010000}"/>
    <hyperlink ref="B308" r:id="rId295" location="'148..'!A1" xr:uid="{00000000-0004-0000-0600-000026010000}"/>
    <hyperlink ref="B309" r:id="rId296" location="'149..'!A1" xr:uid="{00000000-0004-0000-0600-000027010000}"/>
    <hyperlink ref="B310" r:id="rId297" location="'150..'!A1" xr:uid="{00000000-0004-0000-0600-000028010000}"/>
    <hyperlink ref="B311" r:id="rId298" location="'151..'!A1" xr:uid="{00000000-0004-0000-0600-000029010000}"/>
    <hyperlink ref="B312" r:id="rId299" location="'152..'!A1" xr:uid="{00000000-0004-0000-0600-00002A010000}"/>
    <hyperlink ref="B313" r:id="rId300" location="'153..'!A1" xr:uid="{00000000-0004-0000-0600-00002B010000}"/>
    <hyperlink ref="B314" r:id="rId301" location="'154..'!A1" xr:uid="{00000000-0004-0000-0600-00002C010000}"/>
    <hyperlink ref="B315" r:id="rId302" location="'155..'!A1" xr:uid="{00000000-0004-0000-0600-00002D010000}"/>
    <hyperlink ref="B316" r:id="rId303" location="'156..'!A1" xr:uid="{00000000-0004-0000-0600-00002E010000}"/>
    <hyperlink ref="B317" r:id="rId304" location="'157..'!A1" xr:uid="{00000000-0004-0000-0600-00002F010000}"/>
    <hyperlink ref="B318" r:id="rId305" location="'158..'!A1" xr:uid="{00000000-0004-0000-0600-000030010000}"/>
    <hyperlink ref="B319" r:id="rId306" location="'159..'!A1" xr:uid="{00000000-0004-0000-0600-000031010000}"/>
    <hyperlink ref="B320" r:id="rId307" location="'160..'!A1" xr:uid="{00000000-0004-0000-0600-000032010000}"/>
    <hyperlink ref="B321" r:id="rId308" location="'161..'!A1" xr:uid="{00000000-0004-0000-0600-000033010000}"/>
    <hyperlink ref="B322" r:id="rId309" location="'162.'!A1" xr:uid="{00000000-0004-0000-0600-000034010000}"/>
    <hyperlink ref="B323" r:id="rId310" location="'163..'!A1" xr:uid="{00000000-0004-0000-0600-000035010000}"/>
    <hyperlink ref="B324" r:id="rId311" location="'164..'!A1" xr:uid="{00000000-0004-0000-0600-000036010000}"/>
    <hyperlink ref="B325" r:id="rId312" location="'165..'!A1" xr:uid="{00000000-0004-0000-0600-000037010000}"/>
    <hyperlink ref="B326" r:id="rId313" location="'166..'!A1" xr:uid="{00000000-0004-0000-0600-000038010000}"/>
    <hyperlink ref="B327" r:id="rId314" location="'167..'!A1" xr:uid="{00000000-0004-0000-0600-000039010000}"/>
    <hyperlink ref="B328" r:id="rId315" location="'168..'!A1" xr:uid="{00000000-0004-0000-0600-00003A010000}"/>
    <hyperlink ref="B329" r:id="rId316" location="'169..'!A1" xr:uid="{00000000-0004-0000-0600-00003B010000}"/>
    <hyperlink ref="B330" r:id="rId317" location="'170..'!A1" xr:uid="{00000000-0004-0000-0600-00003C010000}"/>
    <hyperlink ref="B331" r:id="rId318" location="'171..'!A1" xr:uid="{00000000-0004-0000-0600-00003D010000}"/>
    <hyperlink ref="B332" r:id="rId319" location="'172..'!A1" xr:uid="{00000000-0004-0000-0600-00003E010000}"/>
    <hyperlink ref="B333" r:id="rId320" location="'173..'!A1" xr:uid="{00000000-0004-0000-0600-00003F010000}"/>
    <hyperlink ref="B334" r:id="rId321" location="'174..'!A1" xr:uid="{00000000-0004-0000-0600-000040010000}"/>
    <hyperlink ref="B335" r:id="rId322" location="'175..'!A1" xr:uid="{00000000-0004-0000-0600-000041010000}"/>
    <hyperlink ref="B336" r:id="rId323" location="'176..'!A1" xr:uid="{00000000-0004-0000-0600-000042010000}"/>
    <hyperlink ref="B337" r:id="rId324" location="'177..'!A1" xr:uid="{00000000-0004-0000-0600-000043010000}"/>
    <hyperlink ref="B338" r:id="rId325" location="'178..'!A1" xr:uid="{00000000-0004-0000-0600-000044010000}"/>
    <hyperlink ref="B339" r:id="rId326" location="'179..'!A1" xr:uid="{00000000-0004-0000-0600-000045010000}"/>
    <hyperlink ref="B342" r:id="rId327" location="'134..'!A1" xr:uid="{00000000-0004-0000-0600-000046010000}"/>
    <hyperlink ref="B343" r:id="rId328" location="'135..'!A1" xr:uid="{00000000-0004-0000-0600-000047010000}"/>
    <hyperlink ref="B344" r:id="rId329" location="'136..'!A1" xr:uid="{00000000-0004-0000-0600-000048010000}"/>
    <hyperlink ref="B345" r:id="rId330" location="'137..'!A1" xr:uid="{00000000-0004-0000-0600-000049010000}"/>
    <hyperlink ref="B346" r:id="rId331" location="'138..'!A1" xr:uid="{00000000-0004-0000-0600-00004A010000}"/>
    <hyperlink ref="B347" r:id="rId332" location="'139..'!A1" xr:uid="{00000000-0004-0000-0600-00004B010000}"/>
    <hyperlink ref="B348" r:id="rId333" location="'140..'!A1" xr:uid="{00000000-0004-0000-0600-00004C010000}"/>
    <hyperlink ref="B349" r:id="rId334" location="'141..'!A1" xr:uid="{00000000-0004-0000-0600-00004D010000}"/>
    <hyperlink ref="B350" r:id="rId335" location="'142..'!A1" xr:uid="{00000000-0004-0000-0600-00004E010000}"/>
    <hyperlink ref="B351" r:id="rId336" location="'143..'!A1" xr:uid="{00000000-0004-0000-0600-00004F010000}"/>
    <hyperlink ref="B352" r:id="rId337" location="'144..'!A1" xr:uid="{00000000-0004-0000-0600-000050010000}"/>
    <hyperlink ref="B353" r:id="rId338" location="'145..'!A1" xr:uid="{00000000-0004-0000-0600-000051010000}"/>
    <hyperlink ref="B354" r:id="rId339" location="'146..'!A1" xr:uid="{00000000-0004-0000-0600-000052010000}"/>
    <hyperlink ref="B355" r:id="rId340" location="'147..'!A1" xr:uid="{00000000-0004-0000-0600-000053010000}"/>
    <hyperlink ref="B356" r:id="rId341" location="'148..'!A1" xr:uid="{00000000-0004-0000-0600-000054010000}"/>
    <hyperlink ref="B357" r:id="rId342" location="'149..'!A1" xr:uid="{00000000-0004-0000-0600-000055010000}"/>
    <hyperlink ref="B358" r:id="rId343" location="'150..'!A1" xr:uid="{00000000-0004-0000-0600-000056010000}"/>
    <hyperlink ref="B359" r:id="rId344" location="'151..'!A1" xr:uid="{00000000-0004-0000-0600-000057010000}"/>
    <hyperlink ref="B360" r:id="rId345" location="'152..'!A1" xr:uid="{00000000-0004-0000-0600-000058010000}"/>
    <hyperlink ref="B361" r:id="rId346" location="'153..'!A1" xr:uid="{00000000-0004-0000-0600-000059010000}"/>
    <hyperlink ref="B362" r:id="rId347" location="'154..'!A1" xr:uid="{00000000-0004-0000-0600-00005A010000}"/>
    <hyperlink ref="B363" r:id="rId348" location="'155..'!A1" xr:uid="{00000000-0004-0000-0600-00005B010000}"/>
    <hyperlink ref="B364" r:id="rId349" location="'156..'!A1" xr:uid="{00000000-0004-0000-0600-00005C010000}"/>
    <hyperlink ref="B365" r:id="rId350" location="'157..'!A1" xr:uid="{00000000-0004-0000-0600-00005D010000}"/>
    <hyperlink ref="B366" r:id="rId351" location="'158..'!A1" xr:uid="{00000000-0004-0000-0600-00005E010000}"/>
    <hyperlink ref="B367" r:id="rId352" location="'159..'!A1" xr:uid="{00000000-0004-0000-0600-00005F010000}"/>
    <hyperlink ref="B368" r:id="rId353" location="'160..'!A1" xr:uid="{00000000-0004-0000-0600-000060010000}"/>
    <hyperlink ref="B369" r:id="rId354" location="'161..'!A1" xr:uid="{00000000-0004-0000-0600-000061010000}"/>
    <hyperlink ref="B370" r:id="rId355" location="'162.'!A1" xr:uid="{00000000-0004-0000-0600-000062010000}"/>
    <hyperlink ref="B371" r:id="rId356" location="'163..'!A1" xr:uid="{00000000-0004-0000-0600-000063010000}"/>
    <hyperlink ref="B372" r:id="rId357" location="'164..'!A1" xr:uid="{00000000-0004-0000-0600-000064010000}"/>
    <hyperlink ref="B373" r:id="rId358" location="'165..'!A1" xr:uid="{00000000-0004-0000-0600-000065010000}"/>
    <hyperlink ref="B374" r:id="rId359" location="'166..'!A1" xr:uid="{00000000-0004-0000-0600-000066010000}"/>
    <hyperlink ref="B375" r:id="rId360" location="'167..'!A1" xr:uid="{00000000-0004-0000-0600-000067010000}"/>
    <hyperlink ref="B376" r:id="rId361" location="'168..'!A1" xr:uid="{00000000-0004-0000-0600-000068010000}"/>
    <hyperlink ref="B377" r:id="rId362" location="'169..'!A1" xr:uid="{00000000-0004-0000-0600-000069010000}"/>
    <hyperlink ref="B378" r:id="rId363" location="'170..'!A1" xr:uid="{00000000-0004-0000-0600-00006A010000}"/>
    <hyperlink ref="B379" r:id="rId364" location="'171..'!A1" xr:uid="{00000000-0004-0000-0600-00006B010000}"/>
    <hyperlink ref="B380" r:id="rId365" location="'172..'!A1" xr:uid="{00000000-0004-0000-0600-00006C010000}"/>
    <hyperlink ref="B381" r:id="rId366" location="'173..'!A1" xr:uid="{00000000-0004-0000-0600-00006D010000}"/>
    <hyperlink ref="B382" r:id="rId367" location="'174..'!A1" xr:uid="{00000000-0004-0000-0600-00006E010000}"/>
    <hyperlink ref="B383" r:id="rId368" location="'175..'!A1" xr:uid="{00000000-0004-0000-0600-00006F010000}"/>
    <hyperlink ref="B384" r:id="rId369" location="'176..'!A1" xr:uid="{00000000-0004-0000-0600-000070010000}"/>
    <hyperlink ref="B385" r:id="rId370" location="'177..'!A1" xr:uid="{00000000-0004-0000-0600-000071010000}"/>
    <hyperlink ref="B386" r:id="rId371" location="'178..'!A1" xr:uid="{00000000-0004-0000-0600-000072010000}"/>
    <hyperlink ref="B387" r:id="rId372" location="'179..'!A1" xr:uid="{00000000-0004-0000-0600-000073010000}"/>
    <hyperlink ref="B390" r:id="rId373" location="'180..'!A1" xr:uid="{00000000-0004-0000-0600-000074010000}"/>
    <hyperlink ref="B391" r:id="rId374" location="'181..'!A1" xr:uid="{00000000-0004-0000-0600-000075010000}"/>
    <hyperlink ref="B392" r:id="rId375" location="'182..'!A1" xr:uid="{00000000-0004-0000-0600-000076010000}"/>
    <hyperlink ref="B393" r:id="rId376" location="'183..'!A1" xr:uid="{00000000-0004-0000-0600-000077010000}"/>
    <hyperlink ref="B394" r:id="rId377" location="'184..'!A1" xr:uid="{00000000-0004-0000-0600-000078010000}"/>
    <hyperlink ref="B395" r:id="rId378" location="'185..'!A1" xr:uid="{00000000-0004-0000-0600-000079010000}"/>
    <hyperlink ref="B396" r:id="rId379" location="'186..'!A1" xr:uid="{00000000-0004-0000-0600-00007A010000}"/>
    <hyperlink ref="B397" r:id="rId380" location="'187..'!A1" xr:uid="{00000000-0004-0000-0600-00007B010000}"/>
    <hyperlink ref="B398" r:id="rId381" location="'188..'!A1" xr:uid="{00000000-0004-0000-0600-00007C010000}"/>
    <hyperlink ref="B399" r:id="rId382" location="'189..'!A1" xr:uid="{00000000-0004-0000-0600-00007D010000}"/>
    <hyperlink ref="B400" r:id="rId383" location="'190..'!A1" xr:uid="{00000000-0004-0000-0600-00007E010000}"/>
    <hyperlink ref="B401" r:id="rId384" location="'191..'!A1" xr:uid="{00000000-0004-0000-0600-00007F010000}"/>
    <hyperlink ref="B402" r:id="rId385" location="'192..'!A1" xr:uid="{00000000-0004-0000-0600-000080010000}"/>
    <hyperlink ref="B403" r:id="rId386" location="'193..'!A1" xr:uid="{00000000-0004-0000-0600-000081010000}"/>
    <hyperlink ref="B404" r:id="rId387" location="'194..'!A1" xr:uid="{00000000-0004-0000-0600-000082010000}"/>
    <hyperlink ref="B405" r:id="rId388" location="'195..'!A1" xr:uid="{00000000-0004-0000-0600-000083010000}"/>
    <hyperlink ref="B406" r:id="rId389" location="'196..'!A1" xr:uid="{00000000-0004-0000-0600-000084010000}"/>
    <hyperlink ref="B407" r:id="rId390" location="'197..'!A1" xr:uid="{00000000-0004-0000-0600-000085010000}"/>
    <hyperlink ref="B408" r:id="rId391" location="'198..'!A1" xr:uid="{00000000-0004-0000-0600-000086010000}"/>
    <hyperlink ref="B409" r:id="rId392" location="'199..'!A1" xr:uid="{00000000-0004-0000-0600-000087010000}"/>
    <hyperlink ref="B410" r:id="rId393" location="'200..'!A1" xr:uid="{00000000-0004-0000-0600-000088010000}"/>
    <hyperlink ref="B411" r:id="rId394" location="'201..'!A1" xr:uid="{00000000-0004-0000-0600-000089010000}"/>
    <hyperlink ref="B412" r:id="rId395" location="'202..'!A1" xr:uid="{00000000-0004-0000-0600-00008A010000}"/>
    <hyperlink ref="B413" r:id="rId396" location="'203..'!A1" xr:uid="{00000000-0004-0000-0600-00008B010000}"/>
    <hyperlink ref="B414" r:id="rId397" location="'204..'!A1" xr:uid="{00000000-0004-0000-0600-00008C010000}"/>
    <hyperlink ref="B415" r:id="rId398" location="'205..'!A1" xr:uid="{00000000-0004-0000-0600-00008D010000}"/>
    <hyperlink ref="B416" r:id="rId399" location="'206..'!A1" xr:uid="{00000000-0004-0000-0600-00008E010000}"/>
    <hyperlink ref="B417" r:id="rId400" location="'207..'!A1" xr:uid="{00000000-0004-0000-0600-00008F010000}"/>
    <hyperlink ref="B418" r:id="rId401" location="'208..'!A1" xr:uid="{00000000-0004-0000-0600-000090010000}"/>
    <hyperlink ref="B419" r:id="rId402" location="'209..'!A1" xr:uid="{00000000-0004-0000-0600-000091010000}"/>
    <hyperlink ref="B420" r:id="rId403" location="'210..'!A1" xr:uid="{00000000-0004-0000-0600-000092010000}"/>
    <hyperlink ref="B421" r:id="rId404" location="'211..'!A1" xr:uid="{00000000-0004-0000-0600-000093010000}"/>
    <hyperlink ref="B422" r:id="rId405" location="'212..'!A1" xr:uid="{00000000-0004-0000-0600-000094010000}"/>
    <hyperlink ref="B423" r:id="rId406" location="'214..'!A1" xr:uid="{00000000-0004-0000-0600-000095010000}"/>
    <hyperlink ref="B424" r:id="rId407" location="'214..'!A1" xr:uid="{00000000-0004-0000-0600-000096010000}"/>
    <hyperlink ref="B425" r:id="rId408" location="'215..'!A1" xr:uid="{00000000-0004-0000-0600-000097010000}"/>
    <hyperlink ref="B426" r:id="rId409" location="'216..'!A1" xr:uid="{00000000-0004-0000-0600-000098010000}"/>
    <hyperlink ref="B427" r:id="rId410" location="'217..'!A1" xr:uid="{00000000-0004-0000-0600-000099010000}"/>
    <hyperlink ref="B428" r:id="rId411" location="'218..'!A1" xr:uid="{00000000-0004-0000-0600-00009A010000}"/>
    <hyperlink ref="B429" r:id="rId412" location="'219..'!A1" xr:uid="{00000000-0004-0000-0600-00009B010000}"/>
    <hyperlink ref="B430" r:id="rId413" location="'220..'!A1" xr:uid="{00000000-0004-0000-0600-00009C010000}"/>
    <hyperlink ref="B431" r:id="rId414" location="'221..'!A1" xr:uid="{00000000-0004-0000-0600-00009D010000}"/>
    <hyperlink ref="B432" r:id="rId415" location="'222..'!A1" xr:uid="{00000000-0004-0000-0600-00009E010000}"/>
    <hyperlink ref="B433" r:id="rId416" location="'223..'!A1" xr:uid="{00000000-0004-0000-0600-00009F010000}"/>
    <hyperlink ref="B434" r:id="rId417" location="'224..'!A1" xr:uid="{00000000-0004-0000-0600-0000A0010000}"/>
    <hyperlink ref="B435" r:id="rId418" location="'225..'!A1" xr:uid="{00000000-0004-0000-0600-0000A1010000}"/>
    <hyperlink ref="B436" r:id="rId419" location="'226..'!A1" xr:uid="{00000000-0004-0000-0600-0000A2010000}"/>
    <hyperlink ref="B439" r:id="rId420" location="'180..'!A1" xr:uid="{00000000-0004-0000-0600-0000A3010000}"/>
    <hyperlink ref="B440" r:id="rId421" location="'181..'!A1" xr:uid="{00000000-0004-0000-0600-0000A4010000}"/>
    <hyperlink ref="B441" r:id="rId422" location="'182..'!A1" xr:uid="{00000000-0004-0000-0600-0000A5010000}"/>
    <hyperlink ref="B442" r:id="rId423" location="'183..'!A1" xr:uid="{00000000-0004-0000-0600-0000A6010000}"/>
    <hyperlink ref="B443" r:id="rId424" location="'184..'!A1" xr:uid="{00000000-0004-0000-0600-0000A7010000}"/>
    <hyperlink ref="B444" r:id="rId425" location="'185..'!A1" xr:uid="{00000000-0004-0000-0600-0000A8010000}"/>
    <hyperlink ref="B445" r:id="rId426" location="'186..'!A1" xr:uid="{00000000-0004-0000-0600-0000A9010000}"/>
    <hyperlink ref="B446" r:id="rId427" location="'187..'!A1" xr:uid="{00000000-0004-0000-0600-0000AA010000}"/>
    <hyperlink ref="B447" r:id="rId428" location="'188..'!A1" xr:uid="{00000000-0004-0000-0600-0000AB010000}"/>
    <hyperlink ref="B448" r:id="rId429" location="'189..'!A1" xr:uid="{00000000-0004-0000-0600-0000AC010000}"/>
    <hyperlink ref="B449" r:id="rId430" location="'190..'!A1" xr:uid="{00000000-0004-0000-0600-0000AD010000}"/>
    <hyperlink ref="B450" r:id="rId431" location="'191..'!A1" xr:uid="{00000000-0004-0000-0600-0000AE010000}"/>
    <hyperlink ref="B451" r:id="rId432" location="'192..'!A1" xr:uid="{00000000-0004-0000-0600-0000AF010000}"/>
    <hyperlink ref="B452" r:id="rId433" location="'193..'!A1" xr:uid="{00000000-0004-0000-0600-0000B0010000}"/>
    <hyperlink ref="B453" r:id="rId434" location="'194..'!A1" xr:uid="{00000000-0004-0000-0600-0000B1010000}"/>
    <hyperlink ref="B454" r:id="rId435" location="'195..'!A1" xr:uid="{00000000-0004-0000-0600-0000B2010000}"/>
    <hyperlink ref="B455" r:id="rId436" location="'196..'!A1" xr:uid="{00000000-0004-0000-0600-0000B3010000}"/>
    <hyperlink ref="B456" r:id="rId437" location="'197..'!A1" xr:uid="{00000000-0004-0000-0600-0000B4010000}"/>
    <hyperlink ref="B457" r:id="rId438" location="'198..'!A1" xr:uid="{00000000-0004-0000-0600-0000B5010000}"/>
    <hyperlink ref="B458" r:id="rId439" location="'199..'!A1" xr:uid="{00000000-0004-0000-0600-0000B6010000}"/>
    <hyperlink ref="B459" r:id="rId440" location="'200..'!A1" xr:uid="{00000000-0004-0000-0600-0000B7010000}"/>
    <hyperlink ref="B460" r:id="rId441" location="'201..'!A1" xr:uid="{00000000-0004-0000-0600-0000B8010000}"/>
    <hyperlink ref="B461" r:id="rId442" location="'202..'!A1" xr:uid="{00000000-0004-0000-0600-0000B9010000}"/>
    <hyperlink ref="B462" r:id="rId443" location="'203..'!A1" xr:uid="{00000000-0004-0000-0600-0000BA010000}"/>
    <hyperlink ref="B463" r:id="rId444" location="'204..'!A1" xr:uid="{00000000-0004-0000-0600-0000BB010000}"/>
    <hyperlink ref="B464" r:id="rId445" location="'205..'!A1" xr:uid="{00000000-0004-0000-0600-0000BC010000}"/>
    <hyperlink ref="B465" r:id="rId446" location="'206..'!A1" xr:uid="{00000000-0004-0000-0600-0000BD010000}"/>
    <hyperlink ref="B466" r:id="rId447" location="'207..'!A1" xr:uid="{00000000-0004-0000-0600-0000BE010000}"/>
    <hyperlink ref="B467" r:id="rId448" location="'208..'!A1" xr:uid="{00000000-0004-0000-0600-0000BF010000}"/>
    <hyperlink ref="B468" r:id="rId449" location="'209..'!A1" xr:uid="{00000000-0004-0000-0600-0000C0010000}"/>
    <hyperlink ref="B469" r:id="rId450" location="'210..'!A1" xr:uid="{00000000-0004-0000-0600-0000C1010000}"/>
    <hyperlink ref="B470" r:id="rId451" location="'211..'!A1" xr:uid="{00000000-0004-0000-0600-0000C2010000}"/>
    <hyperlink ref="B471" r:id="rId452" location="'212..'!A1" xr:uid="{00000000-0004-0000-0600-0000C3010000}"/>
    <hyperlink ref="B472" r:id="rId453" location="'214..'!A1" xr:uid="{00000000-0004-0000-0600-0000C4010000}"/>
    <hyperlink ref="B473" r:id="rId454" location="'214..'!A1" xr:uid="{00000000-0004-0000-0600-0000C5010000}"/>
    <hyperlink ref="B474" r:id="rId455" location="'215..'!A1" xr:uid="{00000000-0004-0000-0600-0000C6010000}"/>
    <hyperlink ref="B475" r:id="rId456" location="'216..'!A1" xr:uid="{00000000-0004-0000-0600-0000C7010000}"/>
    <hyperlink ref="B476" r:id="rId457" location="'217..'!A1" xr:uid="{00000000-0004-0000-0600-0000C8010000}"/>
    <hyperlink ref="B477" r:id="rId458" location="'218..'!A1" xr:uid="{00000000-0004-0000-0600-0000C9010000}"/>
    <hyperlink ref="B478" r:id="rId459" location="'219..'!A1" xr:uid="{00000000-0004-0000-0600-0000CA010000}"/>
    <hyperlink ref="B479" r:id="rId460" location="'220..'!A1" xr:uid="{00000000-0004-0000-0600-0000CB010000}"/>
    <hyperlink ref="B480" r:id="rId461" location="'221..'!A1" xr:uid="{00000000-0004-0000-0600-0000CC010000}"/>
    <hyperlink ref="B481" r:id="rId462" location="'222..'!A1" xr:uid="{00000000-0004-0000-0600-0000CD010000}"/>
    <hyperlink ref="B482" r:id="rId463" location="'223..'!A1" xr:uid="{00000000-0004-0000-0600-0000CE010000}"/>
    <hyperlink ref="B483" r:id="rId464" location="'224..'!A1" xr:uid="{00000000-0004-0000-0600-0000CF010000}"/>
    <hyperlink ref="B484" r:id="rId465" location="'225..'!A1" xr:uid="{00000000-0004-0000-0600-0000D0010000}"/>
    <hyperlink ref="B485" r:id="rId466" location="'226..'!A1" xr:uid="{00000000-0004-0000-0600-0000D1010000}"/>
    <hyperlink ref="B488" r:id="rId467" location="'227..'!A1" xr:uid="{00000000-0004-0000-0600-0000D2010000}"/>
    <hyperlink ref="B489" r:id="rId468" location="'228..'!A1" xr:uid="{00000000-0004-0000-0600-0000D3010000}"/>
    <hyperlink ref="B490" r:id="rId469" location="'229..'!A1" xr:uid="{00000000-0004-0000-0600-0000D4010000}"/>
    <hyperlink ref="B491" r:id="rId470" location="'230..'!A1" xr:uid="{00000000-0004-0000-0600-0000D5010000}"/>
    <hyperlink ref="B492" r:id="rId471" location="'231..'!A1" xr:uid="{00000000-0004-0000-0600-0000D6010000}"/>
    <hyperlink ref="B493" r:id="rId472" location="'232..'!A1" xr:uid="{00000000-0004-0000-0600-0000D7010000}"/>
    <hyperlink ref="B494" r:id="rId473" location="'233..'!A1" xr:uid="{00000000-0004-0000-0600-0000D8010000}"/>
    <hyperlink ref="B495" r:id="rId474" location="'234..'!A1" xr:uid="{00000000-0004-0000-0600-0000D9010000}"/>
    <hyperlink ref="B496" r:id="rId475" location="'235..'!A1" xr:uid="{00000000-0004-0000-0600-0000DA010000}"/>
    <hyperlink ref="B497" r:id="rId476" location="'236..'!A1" xr:uid="{00000000-0004-0000-0600-0000DB010000}"/>
    <hyperlink ref="B498" r:id="rId477" location="'237..'!A1" xr:uid="{00000000-0004-0000-0600-0000DC010000}"/>
    <hyperlink ref="B499" r:id="rId478" location="'238..'!A1" xr:uid="{00000000-0004-0000-0600-0000DD010000}"/>
    <hyperlink ref="B500" r:id="rId479" location="'239..'!A1" xr:uid="{00000000-0004-0000-0600-0000DE010000}"/>
    <hyperlink ref="B501" r:id="rId480" location="'240..'!A1" xr:uid="{00000000-0004-0000-0600-0000DF010000}"/>
    <hyperlink ref="B502" r:id="rId481" location="'241..'!A1" xr:uid="{00000000-0004-0000-0600-0000E0010000}"/>
    <hyperlink ref="B503" r:id="rId482" location="'242..'!A1" xr:uid="{00000000-0004-0000-0600-0000E1010000}"/>
    <hyperlink ref="B504" r:id="rId483" location="'243..'!A1" xr:uid="{00000000-0004-0000-0600-0000E2010000}"/>
    <hyperlink ref="B505" r:id="rId484" location="'244..'!A1" xr:uid="{00000000-0004-0000-0600-0000E3010000}"/>
    <hyperlink ref="B506" r:id="rId485" location="'245..'!A1" xr:uid="{00000000-0004-0000-0600-0000E4010000}"/>
    <hyperlink ref="B507" r:id="rId486" location="'246.'!A1" xr:uid="{00000000-0004-0000-0600-0000E5010000}"/>
    <hyperlink ref="B508" r:id="rId487" location="'247.'!A1" xr:uid="{00000000-0004-0000-0600-0000E6010000}"/>
    <hyperlink ref="B509" r:id="rId488" location="'248..'!A1" xr:uid="{00000000-0004-0000-0600-0000E7010000}"/>
    <hyperlink ref="B512" r:id="rId489" location="'227..'!A1" xr:uid="{00000000-0004-0000-0600-0000E8010000}"/>
    <hyperlink ref="B513" r:id="rId490" location="'228..'!A1" xr:uid="{00000000-0004-0000-0600-0000E9010000}"/>
    <hyperlink ref="B514" r:id="rId491" location="'229..'!A1" xr:uid="{00000000-0004-0000-0600-0000EA010000}"/>
    <hyperlink ref="B515" r:id="rId492" location="'230..'!A1" xr:uid="{00000000-0004-0000-0600-0000EB010000}"/>
    <hyperlink ref="B516" r:id="rId493" location="'231..'!A1" xr:uid="{00000000-0004-0000-0600-0000EC010000}"/>
    <hyperlink ref="B517" r:id="rId494" location="'232..'!A1" xr:uid="{00000000-0004-0000-0600-0000ED010000}"/>
    <hyperlink ref="B518" r:id="rId495" location="'233..'!A1" xr:uid="{00000000-0004-0000-0600-0000EE010000}"/>
    <hyperlink ref="B519" r:id="rId496" location="'234..'!A1" xr:uid="{00000000-0004-0000-0600-0000EF010000}"/>
    <hyperlink ref="B520" r:id="rId497" location="'235..'!A1" xr:uid="{00000000-0004-0000-0600-0000F0010000}"/>
    <hyperlink ref="B521" r:id="rId498" location="'236..'!A1" xr:uid="{00000000-0004-0000-0600-0000F1010000}"/>
    <hyperlink ref="B522" r:id="rId499" location="'237..'!A1" xr:uid="{00000000-0004-0000-0600-0000F2010000}"/>
    <hyperlink ref="B523" r:id="rId500" location="'238..'!A1" xr:uid="{00000000-0004-0000-0600-0000F3010000}"/>
    <hyperlink ref="B524" r:id="rId501" location="'239..'!A1" xr:uid="{00000000-0004-0000-0600-0000F4010000}"/>
    <hyperlink ref="B525" r:id="rId502" location="'240..'!A1" xr:uid="{00000000-0004-0000-0600-0000F5010000}"/>
    <hyperlink ref="B526" r:id="rId503" location="'241..'!A1" xr:uid="{00000000-0004-0000-0600-0000F6010000}"/>
    <hyperlink ref="B527" r:id="rId504" location="'242..'!A1" xr:uid="{00000000-0004-0000-0600-0000F7010000}"/>
    <hyperlink ref="B528" r:id="rId505" location="'243..'!A1" xr:uid="{00000000-0004-0000-0600-0000F8010000}"/>
    <hyperlink ref="B529" r:id="rId506" location="'244..'!A1" xr:uid="{00000000-0004-0000-0600-0000F9010000}"/>
    <hyperlink ref="B530" r:id="rId507" location="'245..'!A1" xr:uid="{00000000-0004-0000-0600-0000FA010000}"/>
    <hyperlink ref="B531" r:id="rId508" location="'246.'!A1" xr:uid="{00000000-0004-0000-0600-0000FB010000}"/>
    <hyperlink ref="B532" r:id="rId509" location="'247.'!A1" xr:uid="{00000000-0004-0000-0600-0000FC010000}"/>
    <hyperlink ref="B533" r:id="rId510" location="'248..'!A1" xr:uid="{00000000-0004-0000-0600-0000FD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W1754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53.5546875" customWidth="1"/>
    <col min="3" max="3" width="18.109375" customWidth="1"/>
    <col min="4" max="4" width="22.33203125" customWidth="1"/>
    <col min="5" max="5" width="11.33203125" customWidth="1"/>
    <col min="6" max="6" width="10" customWidth="1"/>
    <col min="7" max="7" width="9.109375" customWidth="1"/>
    <col min="8" max="9" width="8.88671875" customWidth="1"/>
    <col min="10" max="10" width="9" customWidth="1"/>
    <col min="11" max="11" width="8.33203125" customWidth="1"/>
    <col min="12" max="12" width="8.44140625" customWidth="1"/>
    <col min="13" max="13" width="8.5546875" customWidth="1"/>
    <col min="14" max="14" width="8.109375" customWidth="1"/>
    <col min="15" max="15" width="7.6640625" customWidth="1"/>
    <col min="16" max="16" width="8" customWidth="1"/>
    <col min="17" max="17" width="6.6640625" customWidth="1"/>
    <col min="18" max="18" width="6.33203125" customWidth="1"/>
    <col min="19" max="19" width="5.88671875" customWidth="1"/>
    <col min="20" max="20" width="6.33203125" customWidth="1"/>
    <col min="21" max="21" width="6.5546875" customWidth="1"/>
    <col min="22" max="22" width="7.88671875" customWidth="1"/>
    <col min="23" max="23" width="6" customWidth="1"/>
  </cols>
  <sheetData>
    <row r="1" spans="1:23" ht="15.75" customHeight="1" x14ac:dyDescent="0.25">
      <c r="A1" s="4" t="s">
        <v>0</v>
      </c>
      <c r="B1" s="6" t="s">
        <v>2</v>
      </c>
      <c r="C1" s="10" t="s">
        <v>3</v>
      </c>
      <c r="D1" s="10" t="s">
        <v>4</v>
      </c>
      <c r="E1" s="4" t="s">
        <v>5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3">
        <v>1</v>
      </c>
      <c r="B2" s="22" t="s">
        <v>28</v>
      </c>
      <c r="C2" s="24"/>
      <c r="D2" s="24" t="s">
        <v>36</v>
      </c>
      <c r="E2" s="27" t="s">
        <v>40</v>
      </c>
      <c r="F2" s="13"/>
      <c r="G2" s="29"/>
      <c r="H2" s="29"/>
      <c r="I2" s="29"/>
      <c r="J2" s="29"/>
      <c r="K2" s="29"/>
      <c r="L2" s="29"/>
      <c r="M2" s="29"/>
      <c r="N2" s="29"/>
      <c r="O2" s="31"/>
      <c r="P2" s="31"/>
      <c r="Q2" s="31"/>
      <c r="R2" s="31"/>
      <c r="S2" s="31"/>
      <c r="T2" s="31"/>
      <c r="U2" s="31"/>
      <c r="V2" s="31"/>
      <c r="W2" s="31"/>
    </row>
    <row r="3" spans="1:23" ht="15.75" customHeight="1" x14ac:dyDescent="0.25">
      <c r="A3" s="13">
        <v>2</v>
      </c>
      <c r="B3" s="22" t="s">
        <v>56</v>
      </c>
      <c r="C3" s="24"/>
      <c r="D3" s="24" t="s">
        <v>36</v>
      </c>
      <c r="E3" s="27" t="s">
        <v>40</v>
      </c>
      <c r="F3" s="13"/>
      <c r="G3" s="29"/>
      <c r="H3" s="29"/>
      <c r="I3" s="29"/>
      <c r="J3" s="29"/>
      <c r="K3" s="29"/>
      <c r="L3" s="29"/>
      <c r="M3" s="29"/>
      <c r="N3" s="29"/>
      <c r="O3" s="31"/>
      <c r="P3" s="31"/>
      <c r="Q3" s="31"/>
      <c r="R3" s="31"/>
      <c r="S3" s="31"/>
      <c r="T3" s="31"/>
      <c r="U3" s="31"/>
      <c r="V3" s="31"/>
      <c r="W3" s="31"/>
    </row>
    <row r="4" spans="1:23" ht="15.75" customHeight="1" x14ac:dyDescent="0.25">
      <c r="A4" s="13">
        <v>3</v>
      </c>
      <c r="B4" s="22" t="s">
        <v>57</v>
      </c>
      <c r="C4" s="24"/>
      <c r="D4" s="24" t="s">
        <v>36</v>
      </c>
      <c r="E4" s="27" t="s">
        <v>40</v>
      </c>
      <c r="F4" s="13"/>
      <c r="G4" s="29"/>
      <c r="H4" s="29"/>
      <c r="I4" s="29"/>
      <c r="J4" s="29"/>
      <c r="K4" s="29"/>
      <c r="L4" s="29"/>
      <c r="M4" s="29"/>
      <c r="N4" s="29"/>
      <c r="O4" s="31"/>
      <c r="P4" s="31"/>
      <c r="Q4" s="45"/>
      <c r="R4" s="45"/>
      <c r="S4" s="45"/>
      <c r="T4" s="45"/>
      <c r="U4" s="45"/>
      <c r="V4" s="45"/>
      <c r="W4" s="31"/>
    </row>
    <row r="5" spans="1:23" ht="15.75" customHeight="1" x14ac:dyDescent="0.25">
      <c r="A5" s="13">
        <v>4</v>
      </c>
      <c r="B5" s="22" t="s">
        <v>194</v>
      </c>
      <c r="C5" s="19"/>
      <c r="D5" s="24" t="s">
        <v>36</v>
      </c>
      <c r="E5" s="27" t="s">
        <v>40</v>
      </c>
      <c r="F5" s="13"/>
      <c r="G5" s="46"/>
      <c r="H5" s="46"/>
      <c r="I5" s="46"/>
      <c r="J5" s="46"/>
      <c r="K5" s="46"/>
      <c r="L5" s="46"/>
      <c r="M5" s="46"/>
      <c r="N5" s="46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 x14ac:dyDescent="0.25">
      <c r="A6" s="13">
        <v>5</v>
      </c>
      <c r="B6" s="22" t="s">
        <v>207</v>
      </c>
      <c r="C6" s="19"/>
      <c r="D6" s="24" t="s">
        <v>36</v>
      </c>
      <c r="E6" s="27" t="s">
        <v>40</v>
      </c>
      <c r="F6" s="13"/>
      <c r="G6" s="46"/>
      <c r="H6" s="46"/>
      <c r="I6" s="46"/>
      <c r="J6" s="46"/>
      <c r="K6" s="46"/>
      <c r="L6" s="46"/>
      <c r="M6" s="46"/>
      <c r="N6" s="46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 x14ac:dyDescent="0.25">
      <c r="A7" s="13">
        <v>6</v>
      </c>
      <c r="B7" s="22" t="s">
        <v>208</v>
      </c>
      <c r="C7" s="19"/>
      <c r="D7" s="24" t="s">
        <v>36</v>
      </c>
      <c r="E7" s="27" t="s">
        <v>40</v>
      </c>
      <c r="F7" s="13"/>
      <c r="G7" s="46"/>
      <c r="H7" s="46"/>
      <c r="I7" s="46"/>
      <c r="J7" s="46"/>
      <c r="K7" s="46"/>
      <c r="L7" s="46"/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 x14ac:dyDescent="0.25">
      <c r="A8" s="13">
        <v>7</v>
      </c>
      <c r="B8" s="22" t="s">
        <v>211</v>
      </c>
      <c r="C8" s="19"/>
      <c r="D8" s="19" t="s">
        <v>126</v>
      </c>
      <c r="E8" s="27" t="s">
        <v>40</v>
      </c>
      <c r="F8" s="13"/>
      <c r="G8" s="46"/>
      <c r="H8" s="46"/>
      <c r="I8" s="46"/>
      <c r="J8" s="46"/>
      <c r="K8" s="46"/>
      <c r="L8" s="46"/>
      <c r="M8" s="46"/>
      <c r="N8" s="46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 x14ac:dyDescent="0.25">
      <c r="A9" s="13">
        <v>8</v>
      </c>
      <c r="B9" s="22" t="s">
        <v>214</v>
      </c>
      <c r="C9" s="19"/>
      <c r="D9" s="19" t="s">
        <v>98</v>
      </c>
      <c r="E9" s="27" t="s">
        <v>40</v>
      </c>
      <c r="F9" s="13"/>
      <c r="G9" s="46"/>
      <c r="H9" s="46"/>
      <c r="I9" s="46"/>
      <c r="J9" s="46"/>
      <c r="K9" s="46"/>
      <c r="L9" s="46"/>
      <c r="M9" s="46"/>
      <c r="N9" s="46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 x14ac:dyDescent="0.25">
      <c r="A10" s="13">
        <v>9</v>
      </c>
      <c r="B10" s="22" t="s">
        <v>221</v>
      </c>
      <c r="C10" s="19"/>
      <c r="D10" s="19" t="s">
        <v>98</v>
      </c>
      <c r="E10" s="27" t="s">
        <v>40</v>
      </c>
      <c r="F10" s="13"/>
      <c r="G10" s="46"/>
      <c r="H10" s="46"/>
      <c r="I10" s="46"/>
      <c r="J10" s="46"/>
      <c r="K10" s="46"/>
      <c r="L10" s="46"/>
      <c r="M10" s="46"/>
      <c r="N10" s="46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 x14ac:dyDescent="0.25">
      <c r="A11" s="13">
        <v>10</v>
      </c>
      <c r="B11" s="22" t="s">
        <v>224</v>
      </c>
      <c r="C11" s="19"/>
      <c r="D11" s="19" t="s">
        <v>98</v>
      </c>
      <c r="E11" s="27" t="s">
        <v>40</v>
      </c>
      <c r="F11" s="13"/>
      <c r="G11" s="46"/>
      <c r="H11" s="46"/>
      <c r="I11" s="46"/>
      <c r="J11" s="46"/>
      <c r="K11" s="46"/>
      <c r="L11" s="46"/>
      <c r="M11" s="46"/>
      <c r="N11" s="46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 x14ac:dyDescent="0.25">
      <c r="A12" s="13">
        <v>11</v>
      </c>
      <c r="B12" s="22" t="s">
        <v>229</v>
      </c>
      <c r="C12" s="24"/>
      <c r="D12" s="24" t="s">
        <v>98</v>
      </c>
      <c r="E12" s="27" t="s">
        <v>40</v>
      </c>
      <c r="F12" s="13"/>
      <c r="G12" s="46"/>
      <c r="H12" s="46"/>
      <c r="I12" s="46"/>
      <c r="J12" s="46"/>
      <c r="K12" s="46"/>
      <c r="L12" s="46"/>
      <c r="M12" s="46"/>
      <c r="N12" s="46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 x14ac:dyDescent="0.25">
      <c r="A13" s="13">
        <v>12</v>
      </c>
      <c r="B13" s="22" t="s">
        <v>234</v>
      </c>
      <c r="C13" s="19"/>
      <c r="D13" s="19" t="s">
        <v>98</v>
      </c>
      <c r="E13" s="27" t="s">
        <v>40</v>
      </c>
      <c r="F13" s="13"/>
      <c r="G13" s="46"/>
      <c r="H13" s="46"/>
      <c r="I13" s="46"/>
      <c r="J13" s="46"/>
      <c r="K13" s="46"/>
      <c r="L13" s="46"/>
      <c r="M13" s="46"/>
      <c r="N13" s="46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 x14ac:dyDescent="0.25">
      <c r="A14" s="13">
        <v>13</v>
      </c>
      <c r="B14" s="22" t="s">
        <v>237</v>
      </c>
      <c r="C14" s="19"/>
      <c r="D14" s="19" t="s">
        <v>98</v>
      </c>
      <c r="E14" s="27" t="s">
        <v>40</v>
      </c>
      <c r="F14" s="13"/>
      <c r="G14" s="46"/>
      <c r="H14" s="46"/>
      <c r="I14" s="46"/>
      <c r="J14" s="46"/>
      <c r="K14" s="46"/>
      <c r="L14" s="46"/>
      <c r="M14" s="46"/>
      <c r="N14" s="46"/>
      <c r="O14" s="47"/>
      <c r="P14" s="45"/>
      <c r="Q14" s="45"/>
      <c r="R14" s="45"/>
      <c r="S14" s="45"/>
      <c r="T14" s="45"/>
      <c r="U14" s="45"/>
      <c r="V14" s="45"/>
      <c r="W14" s="45"/>
    </row>
    <row r="15" spans="1:23" ht="15.75" customHeight="1" x14ac:dyDescent="0.25">
      <c r="A15" s="13" t="s">
        <v>243</v>
      </c>
      <c r="B15" s="22" t="s">
        <v>244</v>
      </c>
      <c r="C15" s="19"/>
      <c r="D15" s="19" t="s">
        <v>98</v>
      </c>
      <c r="E15" s="27" t="s">
        <v>40</v>
      </c>
      <c r="F15" s="13"/>
      <c r="G15" s="46"/>
      <c r="H15" s="46"/>
      <c r="I15" s="46"/>
      <c r="J15" s="46"/>
      <c r="K15" s="46"/>
      <c r="L15" s="46"/>
      <c r="M15" s="46"/>
      <c r="N15" s="46"/>
      <c r="O15" s="47"/>
      <c r="P15" s="45"/>
      <c r="Q15" s="45"/>
      <c r="R15" s="45"/>
      <c r="S15" s="45"/>
      <c r="T15" s="45"/>
      <c r="U15" s="45"/>
      <c r="V15" s="45"/>
      <c r="W15" s="45"/>
    </row>
    <row r="16" spans="1:23" ht="15.75" customHeight="1" x14ac:dyDescent="0.25">
      <c r="A16" s="13">
        <v>14</v>
      </c>
      <c r="B16" s="22" t="s">
        <v>251</v>
      </c>
      <c r="C16" s="19"/>
      <c r="D16" s="19" t="s">
        <v>41</v>
      </c>
      <c r="E16" s="27" t="s">
        <v>40</v>
      </c>
      <c r="F16" s="13"/>
      <c r="G16" s="29"/>
      <c r="H16" s="29"/>
      <c r="I16" s="46"/>
      <c r="J16" s="29"/>
      <c r="K16" s="29"/>
      <c r="L16" s="29"/>
      <c r="M16" s="29"/>
      <c r="N16" s="29"/>
      <c r="O16" s="31"/>
      <c r="P16" s="31"/>
      <c r="Q16" s="45"/>
      <c r="R16" s="47"/>
      <c r="S16" s="47"/>
      <c r="T16" s="47"/>
      <c r="U16" s="47"/>
      <c r="V16" s="47"/>
      <c r="W16" s="31"/>
    </row>
    <row r="17" spans="1:23" ht="15.75" customHeight="1" x14ac:dyDescent="0.25">
      <c r="A17" s="13">
        <v>15</v>
      </c>
      <c r="B17" s="22" t="s">
        <v>258</v>
      </c>
      <c r="C17" s="19"/>
      <c r="D17" s="19" t="s">
        <v>41</v>
      </c>
      <c r="E17" s="27" t="s">
        <v>40</v>
      </c>
      <c r="F17" s="13"/>
      <c r="G17" s="29"/>
      <c r="H17" s="29"/>
      <c r="I17" s="46"/>
      <c r="J17" s="29"/>
      <c r="K17" s="29"/>
      <c r="L17" s="29"/>
      <c r="M17" s="29"/>
      <c r="N17" s="29"/>
      <c r="O17" s="31"/>
      <c r="P17" s="31"/>
      <c r="Q17" s="47"/>
      <c r="R17" s="47"/>
      <c r="S17" s="47"/>
      <c r="T17" s="47"/>
      <c r="U17" s="47"/>
      <c r="V17" s="45"/>
      <c r="W17" s="31"/>
    </row>
    <row r="18" spans="1:23" ht="15.75" customHeight="1" x14ac:dyDescent="0.25">
      <c r="A18" s="13">
        <v>16</v>
      </c>
      <c r="B18" s="22" t="s">
        <v>261</v>
      </c>
      <c r="C18" s="19"/>
      <c r="D18" s="19" t="s">
        <v>41</v>
      </c>
      <c r="E18" s="27" t="s">
        <v>40</v>
      </c>
      <c r="F18" s="13"/>
      <c r="G18" s="46"/>
      <c r="H18" s="46"/>
      <c r="I18" s="46"/>
      <c r="J18" s="46"/>
      <c r="K18" s="46"/>
      <c r="L18" s="46"/>
      <c r="M18" s="46"/>
      <c r="N18" s="46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 x14ac:dyDescent="0.25">
      <c r="A19" s="13">
        <v>17</v>
      </c>
      <c r="B19" s="22" t="s">
        <v>265</v>
      </c>
      <c r="C19" s="19"/>
      <c r="D19" s="19" t="s">
        <v>41</v>
      </c>
      <c r="E19" s="27" t="s">
        <v>40</v>
      </c>
      <c r="F19" s="13"/>
      <c r="G19" s="46"/>
      <c r="H19" s="46"/>
      <c r="I19" s="46"/>
      <c r="J19" s="46"/>
      <c r="K19" s="46"/>
      <c r="L19" s="46"/>
      <c r="M19" s="46"/>
      <c r="N19" s="46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 x14ac:dyDescent="0.25">
      <c r="A20" s="13">
        <v>18</v>
      </c>
      <c r="B20" s="22" t="s">
        <v>268</v>
      </c>
      <c r="C20" s="19"/>
      <c r="D20" s="19" t="s">
        <v>41</v>
      </c>
      <c r="E20" s="27" t="s">
        <v>40</v>
      </c>
      <c r="F20" s="13"/>
      <c r="G20" s="46"/>
      <c r="H20" s="46"/>
      <c r="I20" s="46"/>
      <c r="J20" s="46"/>
      <c r="K20" s="46"/>
      <c r="L20" s="46"/>
      <c r="M20" s="46"/>
      <c r="N20" s="46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 x14ac:dyDescent="0.25">
      <c r="A21" s="13">
        <v>19</v>
      </c>
      <c r="B21" s="22" t="s">
        <v>274</v>
      </c>
      <c r="C21" s="19"/>
      <c r="D21" s="19" t="s">
        <v>75</v>
      </c>
      <c r="E21" s="27" t="s">
        <v>40</v>
      </c>
      <c r="F21" s="13"/>
      <c r="G21" s="46"/>
      <c r="H21" s="46"/>
      <c r="I21" s="46"/>
      <c r="J21" s="46"/>
      <c r="K21" s="46"/>
      <c r="L21" s="29"/>
      <c r="M21" s="46"/>
      <c r="N21" s="46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 x14ac:dyDescent="0.25">
      <c r="A22" s="13">
        <v>20</v>
      </c>
      <c r="B22" s="22" t="s">
        <v>283</v>
      </c>
      <c r="C22" s="19"/>
      <c r="D22" s="19" t="s">
        <v>75</v>
      </c>
      <c r="E22" s="27" t="s">
        <v>40</v>
      </c>
      <c r="F22" s="13"/>
      <c r="G22" s="46"/>
      <c r="H22" s="46"/>
      <c r="I22" s="46"/>
      <c r="J22" s="46"/>
      <c r="K22" s="46"/>
      <c r="L22" s="29"/>
      <c r="M22" s="46"/>
      <c r="N22" s="46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 x14ac:dyDescent="0.25">
      <c r="A23" s="13">
        <v>21</v>
      </c>
      <c r="B23" s="22" t="s">
        <v>288</v>
      </c>
      <c r="C23" s="19"/>
      <c r="D23" s="19" t="s">
        <v>75</v>
      </c>
      <c r="E23" s="27" t="s">
        <v>40</v>
      </c>
      <c r="F23" s="52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1"/>
      <c r="R23" s="45"/>
      <c r="S23" s="45"/>
      <c r="T23" s="45"/>
      <c r="U23" s="41"/>
      <c r="V23" s="45"/>
      <c r="W23" s="45"/>
    </row>
    <row r="24" spans="1:23" ht="15.75" customHeight="1" x14ac:dyDescent="0.25">
      <c r="A24" s="13">
        <v>22</v>
      </c>
      <c r="B24" s="22" t="s">
        <v>294</v>
      </c>
      <c r="C24" s="19"/>
      <c r="D24" s="19" t="s">
        <v>42</v>
      </c>
      <c r="E24" s="27" t="s">
        <v>40</v>
      </c>
      <c r="F24" s="13"/>
      <c r="G24" s="46"/>
      <c r="H24" s="46"/>
      <c r="I24" s="46"/>
      <c r="J24" s="46"/>
      <c r="K24" s="46"/>
      <c r="L24" s="29"/>
      <c r="M24" s="46"/>
      <c r="N24" s="46"/>
      <c r="O24" s="45"/>
      <c r="P24" s="45"/>
      <c r="Q24" s="45"/>
      <c r="R24" s="53"/>
      <c r="S24" s="45"/>
      <c r="T24" s="45"/>
      <c r="U24" s="45"/>
      <c r="V24" s="45"/>
      <c r="W24" s="45"/>
    </row>
    <row r="25" spans="1:23" ht="15.75" customHeight="1" x14ac:dyDescent="0.25">
      <c r="A25" s="13">
        <v>23</v>
      </c>
      <c r="B25" s="22" t="s">
        <v>308</v>
      </c>
      <c r="C25" s="19"/>
      <c r="D25" s="19" t="s">
        <v>42</v>
      </c>
      <c r="E25" s="27" t="s">
        <v>40</v>
      </c>
      <c r="F25" s="13"/>
      <c r="G25" s="46"/>
      <c r="H25" s="46"/>
      <c r="I25" s="46"/>
      <c r="J25" s="46"/>
      <c r="K25" s="46"/>
      <c r="L25" s="29"/>
      <c r="M25" s="46"/>
      <c r="N25" s="46"/>
      <c r="O25" s="45"/>
      <c r="P25" s="45"/>
      <c r="Q25" s="45"/>
      <c r="R25" s="53"/>
      <c r="S25" s="45"/>
      <c r="T25" s="45"/>
      <c r="U25" s="45"/>
      <c r="V25" s="45"/>
      <c r="W25" s="45"/>
    </row>
    <row r="26" spans="1:23" ht="15.75" customHeight="1" x14ac:dyDescent="0.25">
      <c r="A26" s="13">
        <v>24</v>
      </c>
      <c r="B26" s="22" t="s">
        <v>322</v>
      </c>
      <c r="C26" s="19"/>
      <c r="D26" s="19" t="s">
        <v>42</v>
      </c>
      <c r="E26" s="27" t="s">
        <v>40</v>
      </c>
      <c r="F26" s="13"/>
      <c r="G26" s="46"/>
      <c r="H26" s="46"/>
      <c r="I26" s="46"/>
      <c r="J26" s="46"/>
      <c r="K26" s="46"/>
      <c r="L26" s="29"/>
      <c r="M26" s="46"/>
      <c r="N26" s="46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 x14ac:dyDescent="0.25">
      <c r="A27" s="13" t="s">
        <v>327</v>
      </c>
      <c r="B27" s="22" t="s">
        <v>329</v>
      </c>
      <c r="C27" s="19"/>
      <c r="D27" s="19" t="s">
        <v>42</v>
      </c>
      <c r="E27" s="27" t="s">
        <v>40</v>
      </c>
      <c r="F27" s="13"/>
      <c r="G27" s="46"/>
      <c r="H27" s="46"/>
      <c r="I27" s="46"/>
      <c r="J27" s="46"/>
      <c r="K27" s="46"/>
      <c r="L27" s="29"/>
      <c r="M27" s="46"/>
      <c r="N27" s="46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 x14ac:dyDescent="0.25">
      <c r="A28" s="27">
        <v>25</v>
      </c>
      <c r="B28" s="22" t="s">
        <v>335</v>
      </c>
      <c r="C28" s="19"/>
      <c r="D28" s="19" t="s">
        <v>42</v>
      </c>
      <c r="E28" s="27" t="s">
        <v>40</v>
      </c>
      <c r="F28" s="46"/>
      <c r="G28" s="45"/>
      <c r="H28" s="45"/>
      <c r="I28" s="27"/>
      <c r="J28" s="27"/>
      <c r="K28" s="27"/>
      <c r="L28" s="45"/>
      <c r="M28" s="45"/>
      <c r="N28" s="45"/>
      <c r="O28" s="45"/>
      <c r="P28" s="45"/>
      <c r="Q28" s="45"/>
      <c r="R28" s="47"/>
      <c r="S28" s="47"/>
      <c r="T28" s="47"/>
      <c r="U28" s="45"/>
      <c r="V28" s="45"/>
      <c r="W28" s="45"/>
    </row>
    <row r="29" spans="1:23" ht="13.2" x14ac:dyDescent="0.25">
      <c r="A29" s="13">
        <v>26</v>
      </c>
      <c r="B29" s="22" t="s">
        <v>342</v>
      </c>
      <c r="C29" s="19"/>
      <c r="D29" s="19" t="s">
        <v>74</v>
      </c>
      <c r="E29" s="27" t="s">
        <v>40</v>
      </c>
      <c r="F29" s="13"/>
      <c r="G29" s="46"/>
      <c r="H29" s="46"/>
      <c r="I29" s="46"/>
      <c r="J29" s="46"/>
      <c r="K29" s="46"/>
      <c r="L29" s="29"/>
      <c r="M29" s="46"/>
      <c r="N29" s="46"/>
      <c r="O29" s="27"/>
      <c r="P29" s="45"/>
      <c r="Q29" s="45"/>
      <c r="R29" s="45"/>
      <c r="S29" s="45"/>
      <c r="T29" s="45"/>
      <c r="U29" s="45"/>
      <c r="V29" s="45"/>
      <c r="W29" s="45"/>
    </row>
    <row r="30" spans="1:23" ht="13.2" x14ac:dyDescent="0.25">
      <c r="A30" s="13">
        <v>27</v>
      </c>
      <c r="B30" s="22" t="s">
        <v>350</v>
      </c>
      <c r="C30" s="19"/>
      <c r="D30" s="19" t="s">
        <v>74</v>
      </c>
      <c r="E30" s="27" t="s">
        <v>40</v>
      </c>
      <c r="F30" s="13"/>
      <c r="G30" s="46"/>
      <c r="H30" s="46"/>
      <c r="I30" s="46"/>
      <c r="J30" s="46"/>
      <c r="K30" s="46"/>
      <c r="L30" s="29"/>
      <c r="M30" s="46"/>
      <c r="N30" s="46"/>
      <c r="O30" s="47"/>
      <c r="P30" s="45"/>
      <c r="Q30" s="45"/>
      <c r="R30" s="45"/>
      <c r="S30" s="45"/>
      <c r="T30" s="45"/>
      <c r="U30" s="45"/>
      <c r="V30" s="45"/>
      <c r="W30" s="45"/>
    </row>
    <row r="31" spans="1:23" ht="13.2" x14ac:dyDescent="0.25">
      <c r="A31" s="13">
        <v>28</v>
      </c>
      <c r="B31" s="22" t="s">
        <v>356</v>
      </c>
      <c r="C31" s="19"/>
      <c r="D31" s="19" t="s">
        <v>112</v>
      </c>
      <c r="E31" s="27" t="s">
        <v>40</v>
      </c>
      <c r="F31" s="13"/>
      <c r="G31" s="46"/>
      <c r="H31" s="46"/>
      <c r="I31" s="46"/>
      <c r="J31" s="46"/>
      <c r="K31" s="46"/>
      <c r="L31" s="46"/>
      <c r="M31" s="46"/>
      <c r="N31" s="46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3.2" x14ac:dyDescent="0.25">
      <c r="A32" s="13">
        <v>29</v>
      </c>
      <c r="B32" s="22" t="s">
        <v>363</v>
      </c>
      <c r="C32" s="19"/>
      <c r="D32" s="19" t="s">
        <v>77</v>
      </c>
      <c r="E32" s="27" t="s">
        <v>40</v>
      </c>
      <c r="F32" s="13"/>
      <c r="G32" s="46"/>
      <c r="H32" s="46"/>
      <c r="I32" s="46"/>
      <c r="J32" s="46"/>
      <c r="K32" s="46"/>
      <c r="L32" s="29"/>
      <c r="M32" s="46"/>
      <c r="N32" s="46"/>
      <c r="O32" s="45"/>
      <c r="P32" s="45"/>
      <c r="Q32" s="45"/>
      <c r="R32" s="47"/>
      <c r="S32" s="47"/>
      <c r="T32" s="47"/>
      <c r="U32" s="47"/>
      <c r="V32" s="45"/>
      <c r="W32" s="45"/>
    </row>
    <row r="33" spans="1:23" ht="13.2" x14ac:dyDescent="0.25">
      <c r="A33" s="13">
        <v>30</v>
      </c>
      <c r="B33" s="22" t="s">
        <v>370</v>
      </c>
      <c r="C33" s="19"/>
      <c r="D33" s="19" t="s">
        <v>77</v>
      </c>
      <c r="E33" s="27" t="s">
        <v>40</v>
      </c>
      <c r="F33" s="13"/>
      <c r="G33" s="46"/>
      <c r="H33" s="46"/>
      <c r="I33" s="46"/>
      <c r="J33" s="46"/>
      <c r="K33" s="46"/>
      <c r="L33" s="29"/>
      <c r="M33" s="46"/>
      <c r="N33" s="46"/>
      <c r="O33" s="45"/>
      <c r="P33" s="45"/>
      <c r="Q33" s="45"/>
      <c r="R33" s="47"/>
      <c r="S33" s="47"/>
      <c r="T33" s="47"/>
      <c r="U33" s="47"/>
      <c r="V33" s="45"/>
      <c r="W33" s="45"/>
    </row>
    <row r="34" spans="1:23" ht="13.2" x14ac:dyDescent="0.25">
      <c r="A34" s="13">
        <v>31</v>
      </c>
      <c r="B34" s="22" t="s">
        <v>375</v>
      </c>
      <c r="C34" s="19"/>
      <c r="D34" s="19" t="s">
        <v>77</v>
      </c>
      <c r="E34" s="27" t="s">
        <v>40</v>
      </c>
      <c r="F34" s="13"/>
      <c r="G34" s="46"/>
      <c r="H34" s="46"/>
      <c r="I34" s="46"/>
      <c r="J34" s="46"/>
      <c r="K34" s="46"/>
      <c r="L34" s="29"/>
      <c r="M34" s="46"/>
      <c r="N34" s="46"/>
      <c r="O34" s="45"/>
      <c r="P34" s="45"/>
      <c r="Q34" s="45"/>
      <c r="R34" s="47"/>
      <c r="S34" s="47"/>
      <c r="T34" s="47"/>
      <c r="U34" s="45"/>
      <c r="V34" s="45"/>
      <c r="W34" s="45"/>
    </row>
    <row r="35" spans="1:23" ht="13.2" x14ac:dyDescent="0.25">
      <c r="A35" s="13">
        <v>32</v>
      </c>
      <c r="B35" s="22" t="s">
        <v>382</v>
      </c>
      <c r="C35" s="19"/>
      <c r="D35" s="19" t="s">
        <v>77</v>
      </c>
      <c r="E35" s="27" t="s">
        <v>40</v>
      </c>
      <c r="F35" s="13"/>
      <c r="G35" s="46"/>
      <c r="H35" s="46"/>
      <c r="I35" s="46"/>
      <c r="J35" s="46"/>
      <c r="K35" s="46"/>
      <c r="L35" s="29"/>
      <c r="M35" s="46"/>
      <c r="N35" s="46"/>
      <c r="O35" s="45"/>
      <c r="P35" s="45"/>
      <c r="Q35" s="47"/>
      <c r="R35" s="47"/>
      <c r="S35" s="47"/>
      <c r="T35" s="47"/>
      <c r="U35" s="47"/>
      <c r="V35" s="45"/>
      <c r="W35" s="45"/>
    </row>
    <row r="36" spans="1:23" ht="13.2" x14ac:dyDescent="0.25">
      <c r="A36" s="13">
        <v>33</v>
      </c>
      <c r="B36" s="22" t="s">
        <v>387</v>
      </c>
      <c r="C36" s="19"/>
      <c r="D36" s="19" t="s">
        <v>77</v>
      </c>
      <c r="E36" s="27" t="s">
        <v>40</v>
      </c>
      <c r="F36" s="13"/>
      <c r="G36" s="46"/>
      <c r="H36" s="46"/>
      <c r="I36" s="46"/>
      <c r="J36" s="46"/>
      <c r="K36" s="13"/>
      <c r="L36" s="29"/>
      <c r="M36" s="46"/>
      <c r="N36" s="46"/>
      <c r="O36" s="45"/>
      <c r="P36" s="45"/>
      <c r="Q36" s="47"/>
      <c r="R36" s="47"/>
      <c r="S36" s="47"/>
      <c r="T36" s="47"/>
      <c r="U36" s="47"/>
      <c r="V36" s="45"/>
      <c r="W36" s="45"/>
    </row>
    <row r="37" spans="1:23" ht="13.2" x14ac:dyDescent="0.25">
      <c r="A37" s="13">
        <v>34</v>
      </c>
      <c r="B37" s="22" t="s">
        <v>396</v>
      </c>
      <c r="C37" s="19"/>
      <c r="D37" s="19" t="s">
        <v>77</v>
      </c>
      <c r="E37" s="27" t="s">
        <v>40</v>
      </c>
      <c r="F37" s="13"/>
      <c r="G37" s="46"/>
      <c r="H37" s="46"/>
      <c r="I37" s="46"/>
      <c r="J37" s="46"/>
      <c r="K37" s="46"/>
      <c r="L37" s="29"/>
      <c r="M37" s="46"/>
      <c r="N37" s="46"/>
      <c r="O37" s="45"/>
      <c r="P37" s="45"/>
      <c r="Q37" s="45"/>
      <c r="R37" s="47"/>
      <c r="S37" s="47"/>
      <c r="T37" s="47"/>
      <c r="U37" s="47"/>
      <c r="V37" s="45"/>
      <c r="W37" s="45"/>
    </row>
    <row r="38" spans="1:23" ht="13.2" x14ac:dyDescent="0.25">
      <c r="A38" s="13">
        <v>35</v>
      </c>
      <c r="B38" s="22" t="s">
        <v>403</v>
      </c>
      <c r="C38" s="19"/>
      <c r="D38" s="19" t="s">
        <v>77</v>
      </c>
      <c r="E38" s="27" t="s">
        <v>40</v>
      </c>
      <c r="F38" s="13"/>
      <c r="G38" s="46"/>
      <c r="H38" s="46"/>
      <c r="I38" s="46"/>
      <c r="J38" s="46"/>
      <c r="K38" s="46"/>
      <c r="L38" s="46"/>
      <c r="M38" s="46"/>
      <c r="N38" s="46"/>
      <c r="O38" s="45"/>
      <c r="P38" s="45"/>
      <c r="Q38" s="45"/>
      <c r="R38" s="47"/>
      <c r="S38" s="47"/>
      <c r="T38" s="47"/>
      <c r="U38" s="47"/>
      <c r="V38" s="47"/>
      <c r="W38" s="45"/>
    </row>
    <row r="39" spans="1:23" ht="13.2" x14ac:dyDescent="0.25">
      <c r="A39" s="27">
        <v>36</v>
      </c>
      <c r="B39" s="22" t="s">
        <v>409</v>
      </c>
      <c r="C39" s="19"/>
      <c r="D39" s="19" t="s">
        <v>77</v>
      </c>
      <c r="E39" s="27" t="s">
        <v>40</v>
      </c>
      <c r="F39" s="1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7"/>
      <c r="R39" s="47"/>
      <c r="S39" s="47"/>
      <c r="T39" s="47"/>
      <c r="U39" s="47"/>
      <c r="V39" s="45"/>
      <c r="W39" s="45"/>
    </row>
    <row r="40" spans="1:23" ht="13.2" x14ac:dyDescent="0.25">
      <c r="A40" s="13">
        <v>37</v>
      </c>
      <c r="B40" s="22" t="s">
        <v>417</v>
      </c>
      <c r="C40" s="19"/>
      <c r="D40" s="19" t="s">
        <v>116</v>
      </c>
      <c r="E40" s="27" t="s">
        <v>40</v>
      </c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45"/>
      <c r="Q40" s="45"/>
      <c r="R40" s="45"/>
      <c r="S40" s="45"/>
      <c r="T40" s="45"/>
      <c r="U40" s="45"/>
      <c r="V40" s="45"/>
      <c r="W40" s="45"/>
    </row>
    <row r="41" spans="1:23" ht="13.2" x14ac:dyDescent="0.25">
      <c r="A41" s="13">
        <v>38</v>
      </c>
      <c r="B41" s="22" t="s">
        <v>424</v>
      </c>
      <c r="C41" s="19"/>
      <c r="D41" s="19" t="s">
        <v>116</v>
      </c>
      <c r="E41" s="27" t="s">
        <v>40</v>
      </c>
      <c r="F41" s="13"/>
      <c r="G41" s="46"/>
      <c r="H41" s="46"/>
      <c r="I41" s="46"/>
      <c r="J41" s="46"/>
      <c r="K41" s="46"/>
      <c r="L41" s="46"/>
      <c r="M41" s="46"/>
      <c r="N41" s="46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3.2" x14ac:dyDescent="0.25">
      <c r="A42" s="13">
        <v>39</v>
      </c>
      <c r="B42" s="22" t="s">
        <v>431</v>
      </c>
      <c r="C42" s="19"/>
      <c r="D42" s="19" t="s">
        <v>116</v>
      </c>
      <c r="E42" s="27" t="s">
        <v>40</v>
      </c>
      <c r="F42" s="46"/>
      <c r="G42" s="46"/>
      <c r="H42" s="46"/>
      <c r="I42" s="46"/>
      <c r="J42" s="46"/>
      <c r="K42" s="46"/>
      <c r="L42" s="46"/>
      <c r="M42" s="46"/>
      <c r="N42" s="46"/>
      <c r="O42" s="47"/>
      <c r="P42" s="45"/>
      <c r="Q42" s="45"/>
      <c r="R42" s="45"/>
      <c r="S42" s="45"/>
      <c r="T42" s="45"/>
      <c r="U42" s="45"/>
      <c r="V42" s="45"/>
      <c r="W42" s="45"/>
    </row>
    <row r="43" spans="1:23" ht="13.2" x14ac:dyDescent="0.25">
      <c r="A43" s="13">
        <v>40</v>
      </c>
      <c r="B43" s="22" t="s">
        <v>441</v>
      </c>
      <c r="C43" s="19"/>
      <c r="D43" s="19" t="s">
        <v>88</v>
      </c>
      <c r="E43" s="27" t="s">
        <v>40</v>
      </c>
      <c r="F43" s="13"/>
      <c r="G43" s="46"/>
      <c r="H43" s="46"/>
      <c r="I43" s="46"/>
      <c r="J43" s="46"/>
      <c r="K43" s="46"/>
      <c r="L43" s="46"/>
      <c r="M43" s="46"/>
      <c r="N43" s="46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3.2" x14ac:dyDescent="0.25">
      <c r="A44" s="13">
        <v>41</v>
      </c>
      <c r="B44" s="22" t="s">
        <v>448</v>
      </c>
      <c r="C44" s="19"/>
      <c r="D44" s="19" t="s">
        <v>88</v>
      </c>
      <c r="E44" s="27" t="s">
        <v>40</v>
      </c>
      <c r="F44" s="13"/>
      <c r="G44" s="46"/>
      <c r="H44" s="46"/>
      <c r="I44" s="46"/>
      <c r="J44" s="46"/>
      <c r="K44" s="46"/>
      <c r="L44" s="46"/>
      <c r="M44" s="46"/>
      <c r="N44" s="46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3.2" x14ac:dyDescent="0.25">
      <c r="A45" s="13">
        <v>42</v>
      </c>
      <c r="B45" s="22" t="s">
        <v>453</v>
      </c>
      <c r="C45" s="19"/>
      <c r="D45" s="19" t="s">
        <v>66</v>
      </c>
      <c r="E45" s="27" t="s">
        <v>40</v>
      </c>
      <c r="F45" s="13"/>
      <c r="G45" s="46"/>
      <c r="H45" s="46"/>
      <c r="I45" s="46"/>
      <c r="J45" s="46"/>
      <c r="K45" s="46"/>
      <c r="L45" s="46"/>
      <c r="M45" s="46"/>
      <c r="N45" s="46"/>
      <c r="O45" s="47"/>
      <c r="P45" s="45"/>
      <c r="Q45" s="45"/>
      <c r="R45" s="45"/>
      <c r="S45" s="45"/>
      <c r="T45" s="45"/>
      <c r="U45" s="45"/>
      <c r="V45" s="45"/>
      <c r="W45" s="45"/>
    </row>
    <row r="46" spans="1:23" ht="13.2" x14ac:dyDescent="0.25">
      <c r="A46" s="13">
        <v>43</v>
      </c>
      <c r="B46" s="22" t="s">
        <v>458</v>
      </c>
      <c r="C46" s="19"/>
      <c r="D46" s="19" t="s">
        <v>66</v>
      </c>
      <c r="E46" s="27" t="s">
        <v>40</v>
      </c>
      <c r="F46" s="13"/>
      <c r="G46" s="46"/>
      <c r="H46" s="46"/>
      <c r="I46" s="46"/>
      <c r="J46" s="46"/>
      <c r="K46" s="46"/>
      <c r="L46" s="46"/>
      <c r="M46" s="46"/>
      <c r="N46" s="46"/>
      <c r="O46" s="47"/>
      <c r="P46" s="45"/>
      <c r="Q46" s="45"/>
      <c r="R46" s="45"/>
      <c r="S46" s="45"/>
      <c r="T46" s="45"/>
      <c r="U46" s="45"/>
      <c r="V46" s="45"/>
      <c r="W46" s="45"/>
    </row>
    <row r="47" spans="1:23" ht="13.2" x14ac:dyDescent="0.25">
      <c r="A47" s="13">
        <v>44</v>
      </c>
      <c r="B47" s="22" t="s">
        <v>465</v>
      </c>
      <c r="C47" s="19"/>
      <c r="D47" s="19" t="s">
        <v>66</v>
      </c>
      <c r="E47" s="27" t="s">
        <v>40</v>
      </c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5"/>
      <c r="Q47" s="45"/>
      <c r="R47" s="45"/>
      <c r="S47" s="45"/>
      <c r="T47" s="45"/>
      <c r="U47" s="45"/>
      <c r="V47" s="45"/>
      <c r="W47" s="45"/>
    </row>
    <row r="48" spans="1:23" ht="13.2" x14ac:dyDescent="0.25">
      <c r="A48" s="58"/>
      <c r="B48" s="60"/>
      <c r="C48" s="61"/>
      <c r="D48" s="61"/>
      <c r="E48" s="58"/>
      <c r="F48" s="58"/>
      <c r="G48" s="62"/>
      <c r="H48" s="62"/>
      <c r="I48" s="62"/>
      <c r="J48" s="62"/>
      <c r="K48" s="62"/>
      <c r="L48" s="62"/>
      <c r="M48" s="62"/>
      <c r="N48" s="62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3.2" x14ac:dyDescent="0.25">
      <c r="A49" s="4" t="s">
        <v>0</v>
      </c>
      <c r="B49" s="6" t="s">
        <v>2</v>
      </c>
      <c r="C49" s="10" t="s">
        <v>3</v>
      </c>
      <c r="D49" s="10" t="s">
        <v>4</v>
      </c>
      <c r="E49" s="4" t="s">
        <v>5</v>
      </c>
      <c r="F49" s="4" t="s">
        <v>54</v>
      </c>
      <c r="G49" s="4" t="s">
        <v>19</v>
      </c>
      <c r="H49" s="4" t="s">
        <v>20</v>
      </c>
      <c r="I49" s="4" t="s">
        <v>21</v>
      </c>
      <c r="J49" s="4" t="s">
        <v>22</v>
      </c>
      <c r="K49" s="4" t="s">
        <v>23</v>
      </c>
      <c r="L49" s="4" t="s">
        <v>24</v>
      </c>
      <c r="M49" s="4" t="s">
        <v>25</v>
      </c>
      <c r="N49" s="4" t="s">
        <v>26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3.2" x14ac:dyDescent="0.25">
      <c r="A50" s="13"/>
      <c r="B50" s="22" t="s">
        <v>28</v>
      </c>
      <c r="C50" s="24"/>
      <c r="D50" s="24" t="s">
        <v>36</v>
      </c>
      <c r="E50" s="13" t="s">
        <v>32</v>
      </c>
      <c r="F50" s="13"/>
      <c r="G50" s="29"/>
      <c r="H50" s="29"/>
      <c r="I50" s="29"/>
      <c r="J50" s="29"/>
      <c r="K50" s="29"/>
      <c r="L50" s="29"/>
      <c r="M50" s="29"/>
      <c r="N50" s="29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3.2" x14ac:dyDescent="0.25">
      <c r="A51" s="13"/>
      <c r="B51" s="22" t="s">
        <v>56</v>
      </c>
      <c r="C51" s="24"/>
      <c r="D51" s="24" t="s">
        <v>36</v>
      </c>
      <c r="E51" s="13" t="s">
        <v>32</v>
      </c>
      <c r="F51" s="13"/>
      <c r="G51" s="29"/>
      <c r="H51" s="29"/>
      <c r="I51" s="29"/>
      <c r="J51" s="29"/>
      <c r="K51" s="29"/>
      <c r="L51" s="29"/>
      <c r="M51" s="29"/>
      <c r="N51" s="29"/>
      <c r="O51" s="31"/>
      <c r="P51" s="31"/>
      <c r="Q51" s="45"/>
      <c r="R51" s="45"/>
      <c r="S51" s="45"/>
      <c r="T51" s="45"/>
      <c r="U51" s="45"/>
      <c r="V51" s="45"/>
      <c r="W51" s="31"/>
    </row>
    <row r="52" spans="1:23" ht="13.2" x14ac:dyDescent="0.25">
      <c r="A52" s="13"/>
      <c r="B52" s="22" t="s">
        <v>57</v>
      </c>
      <c r="C52" s="24"/>
      <c r="D52" s="24" t="s">
        <v>36</v>
      </c>
      <c r="E52" s="13" t="s">
        <v>32</v>
      </c>
      <c r="F52" s="13"/>
      <c r="G52" s="46"/>
      <c r="H52" s="46"/>
      <c r="I52" s="46"/>
      <c r="J52" s="46"/>
      <c r="K52" s="46"/>
      <c r="L52" s="46"/>
      <c r="M52" s="46"/>
      <c r="N52" s="46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3.2" x14ac:dyDescent="0.25">
      <c r="A53" s="13"/>
      <c r="B53" s="22" t="s">
        <v>194</v>
      </c>
      <c r="C53" s="19"/>
      <c r="D53" s="24" t="s">
        <v>36</v>
      </c>
      <c r="E53" s="13" t="s">
        <v>32</v>
      </c>
      <c r="F53" s="13"/>
      <c r="G53" s="46"/>
      <c r="H53" s="46"/>
      <c r="I53" s="46"/>
      <c r="J53" s="46"/>
      <c r="K53" s="46"/>
      <c r="L53" s="46"/>
      <c r="M53" s="46"/>
      <c r="N53" s="46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3.2" x14ac:dyDescent="0.25">
      <c r="A54" s="13"/>
      <c r="B54" s="22" t="s">
        <v>207</v>
      </c>
      <c r="C54" s="19"/>
      <c r="D54" s="24" t="s">
        <v>36</v>
      </c>
      <c r="E54" s="13" t="s">
        <v>32</v>
      </c>
      <c r="F54" s="13"/>
      <c r="G54" s="46"/>
      <c r="H54" s="46"/>
      <c r="I54" s="46"/>
      <c r="J54" s="46"/>
      <c r="K54" s="46"/>
      <c r="L54" s="46"/>
      <c r="M54" s="46"/>
      <c r="N54" s="46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3.2" x14ac:dyDescent="0.25">
      <c r="A55" s="13"/>
      <c r="B55" s="22" t="s">
        <v>208</v>
      </c>
      <c r="C55" s="19"/>
      <c r="D55" s="24" t="s">
        <v>36</v>
      </c>
      <c r="E55" s="13" t="s">
        <v>32</v>
      </c>
      <c r="F55" s="13"/>
      <c r="G55" s="46"/>
      <c r="H55" s="46"/>
      <c r="I55" s="46"/>
      <c r="J55" s="46"/>
      <c r="K55" s="46"/>
      <c r="L55" s="46"/>
      <c r="M55" s="46"/>
      <c r="N55" s="46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3.2" x14ac:dyDescent="0.25">
      <c r="A56" s="13"/>
      <c r="B56" s="22" t="s">
        <v>211</v>
      </c>
      <c r="C56" s="19"/>
      <c r="D56" s="19" t="s">
        <v>126</v>
      </c>
      <c r="E56" s="13" t="s">
        <v>32</v>
      </c>
      <c r="F56" s="13"/>
      <c r="G56" s="46"/>
      <c r="H56" s="46"/>
      <c r="I56" s="46"/>
      <c r="J56" s="46"/>
      <c r="K56" s="46"/>
      <c r="L56" s="46"/>
      <c r="M56" s="46"/>
      <c r="N56" s="46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3.2" x14ac:dyDescent="0.25">
      <c r="A57" s="13"/>
      <c r="B57" s="22" t="s">
        <v>214</v>
      </c>
      <c r="C57" s="19"/>
      <c r="D57" s="19" t="s">
        <v>98</v>
      </c>
      <c r="E57" s="13" t="s">
        <v>32</v>
      </c>
      <c r="F57" s="13"/>
      <c r="G57" s="46"/>
      <c r="H57" s="46"/>
      <c r="I57" s="46"/>
      <c r="J57" s="46"/>
      <c r="K57" s="46"/>
      <c r="L57" s="46"/>
      <c r="M57" s="46"/>
      <c r="N57" s="46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3.2" x14ac:dyDescent="0.25">
      <c r="A58" s="13"/>
      <c r="B58" s="22" t="s">
        <v>221</v>
      </c>
      <c r="C58" s="19"/>
      <c r="D58" s="19" t="s">
        <v>98</v>
      </c>
      <c r="E58" s="13" t="s">
        <v>32</v>
      </c>
      <c r="F58" s="13"/>
      <c r="G58" s="46"/>
      <c r="H58" s="46"/>
      <c r="I58" s="46"/>
      <c r="J58" s="46"/>
      <c r="K58" s="46"/>
      <c r="L58" s="46"/>
      <c r="M58" s="46"/>
      <c r="N58" s="46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3.2" x14ac:dyDescent="0.25">
      <c r="A59" s="13"/>
      <c r="B59" s="22" t="s">
        <v>224</v>
      </c>
      <c r="C59" s="19"/>
      <c r="D59" s="19" t="s">
        <v>98</v>
      </c>
      <c r="E59" s="13" t="s">
        <v>32</v>
      </c>
      <c r="F59" s="13"/>
      <c r="G59" s="46"/>
      <c r="H59" s="46"/>
      <c r="I59" s="46"/>
      <c r="J59" s="46"/>
      <c r="K59" s="46"/>
      <c r="L59" s="46"/>
      <c r="M59" s="46"/>
      <c r="N59" s="46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3.2" x14ac:dyDescent="0.25">
      <c r="A60" s="13"/>
      <c r="B60" s="22" t="s">
        <v>229</v>
      </c>
      <c r="C60" s="24"/>
      <c r="D60" s="24" t="s">
        <v>98</v>
      </c>
      <c r="E60" s="13" t="s">
        <v>32</v>
      </c>
      <c r="F60" s="13"/>
      <c r="G60" s="46"/>
      <c r="H60" s="46"/>
      <c r="I60" s="46"/>
      <c r="J60" s="46"/>
      <c r="K60" s="46"/>
      <c r="L60" s="46"/>
      <c r="M60" s="46"/>
      <c r="N60" s="46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3.2" x14ac:dyDescent="0.25">
      <c r="A61" s="13"/>
      <c r="B61" s="22" t="s">
        <v>234</v>
      </c>
      <c r="C61" s="19"/>
      <c r="D61" s="19" t="s">
        <v>98</v>
      </c>
      <c r="E61" s="13" t="s">
        <v>32</v>
      </c>
      <c r="F61" s="13"/>
      <c r="G61" s="46"/>
      <c r="H61" s="46"/>
      <c r="I61" s="46"/>
      <c r="J61" s="46"/>
      <c r="K61" s="46"/>
      <c r="L61" s="46"/>
      <c r="M61" s="46"/>
      <c r="N61" s="46"/>
      <c r="O61" s="27"/>
      <c r="P61" s="45"/>
      <c r="Q61" s="45"/>
      <c r="R61" s="45"/>
      <c r="S61" s="45"/>
      <c r="T61" s="45"/>
      <c r="U61" s="45"/>
      <c r="V61" s="45"/>
      <c r="W61" s="45"/>
    </row>
    <row r="62" spans="1:23" ht="13.2" x14ac:dyDescent="0.25">
      <c r="A62" s="13"/>
      <c r="B62" s="22" t="s">
        <v>237</v>
      </c>
      <c r="C62" s="19"/>
      <c r="D62" s="19" t="s">
        <v>98</v>
      </c>
      <c r="E62" s="13" t="s">
        <v>32</v>
      </c>
      <c r="F62" s="13"/>
      <c r="G62" s="46"/>
      <c r="H62" s="46"/>
      <c r="I62" s="46"/>
      <c r="J62" s="46"/>
      <c r="K62" s="46"/>
      <c r="L62" s="46"/>
      <c r="M62" s="46"/>
      <c r="N62" s="46"/>
      <c r="O62" s="27"/>
      <c r="P62" s="45"/>
      <c r="Q62" s="45"/>
      <c r="R62" s="45"/>
      <c r="S62" s="45"/>
      <c r="T62" s="45"/>
      <c r="U62" s="45"/>
      <c r="V62" s="45"/>
      <c r="W62" s="45"/>
    </row>
    <row r="63" spans="1:23" ht="13.2" x14ac:dyDescent="0.25">
      <c r="A63" s="13"/>
      <c r="B63" s="22" t="s">
        <v>244</v>
      </c>
      <c r="C63" s="19"/>
      <c r="D63" s="19" t="s">
        <v>98</v>
      </c>
      <c r="E63" s="13" t="s">
        <v>32</v>
      </c>
      <c r="F63" s="13"/>
      <c r="G63" s="29"/>
      <c r="H63" s="29"/>
      <c r="I63" s="46"/>
      <c r="J63" s="29"/>
      <c r="K63" s="29"/>
      <c r="L63" s="29"/>
      <c r="M63" s="29"/>
      <c r="N63" s="29"/>
      <c r="O63" s="31"/>
      <c r="P63" s="31"/>
      <c r="Q63" s="45"/>
      <c r="R63" s="27"/>
      <c r="S63" s="27"/>
      <c r="T63" s="27"/>
      <c r="U63" s="27"/>
      <c r="V63" s="27"/>
      <c r="W63" s="31"/>
    </row>
    <row r="64" spans="1:23" ht="13.2" x14ac:dyDescent="0.25">
      <c r="A64" s="13"/>
      <c r="B64" s="22" t="s">
        <v>251</v>
      </c>
      <c r="C64" s="19"/>
      <c r="D64" s="19" t="s">
        <v>41</v>
      </c>
      <c r="E64" s="13" t="s">
        <v>32</v>
      </c>
      <c r="F64" s="13"/>
      <c r="G64" s="29"/>
      <c r="H64" s="29"/>
      <c r="I64" s="13"/>
      <c r="J64" s="13"/>
      <c r="K64" s="13"/>
      <c r="L64" s="13"/>
      <c r="M64" s="13"/>
      <c r="N64" s="29"/>
      <c r="O64" s="31"/>
      <c r="P64" s="31"/>
      <c r="Q64" s="27"/>
      <c r="R64" s="45"/>
      <c r="S64" s="27"/>
      <c r="T64" s="45"/>
      <c r="U64" s="27"/>
      <c r="V64" s="45"/>
      <c r="W64" s="31"/>
    </row>
    <row r="65" spans="1:23" ht="13.2" x14ac:dyDescent="0.25">
      <c r="A65" s="13"/>
      <c r="B65" s="22" t="s">
        <v>258</v>
      </c>
      <c r="C65" s="19"/>
      <c r="D65" s="19" t="s">
        <v>41</v>
      </c>
      <c r="E65" s="13" t="s">
        <v>32</v>
      </c>
      <c r="F65" s="13"/>
      <c r="G65" s="46"/>
      <c r="H65" s="13"/>
      <c r="I65" s="46"/>
      <c r="J65" s="13"/>
      <c r="K65" s="46"/>
      <c r="L65" s="13"/>
      <c r="M65" s="46"/>
      <c r="N65" s="46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3.2" x14ac:dyDescent="0.25">
      <c r="A66" s="13"/>
      <c r="B66" s="22" t="s">
        <v>261</v>
      </c>
      <c r="C66" s="19"/>
      <c r="D66" s="19" t="s">
        <v>41</v>
      </c>
      <c r="E66" s="13" t="s">
        <v>32</v>
      </c>
      <c r="F66" s="13"/>
      <c r="G66" s="46"/>
      <c r="H66" s="46"/>
      <c r="I66" s="46"/>
      <c r="J66" s="46"/>
      <c r="K66" s="46"/>
      <c r="L66" s="46"/>
      <c r="M66" s="46"/>
      <c r="N66" s="46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3.2" x14ac:dyDescent="0.25">
      <c r="A67" s="13"/>
      <c r="B67" s="22" t="s">
        <v>265</v>
      </c>
      <c r="C67" s="19"/>
      <c r="D67" s="19" t="s">
        <v>41</v>
      </c>
      <c r="E67" s="13" t="s">
        <v>32</v>
      </c>
      <c r="F67" s="13"/>
      <c r="G67" s="46"/>
      <c r="H67" s="46"/>
      <c r="I67" s="46"/>
      <c r="J67" s="46"/>
      <c r="K67" s="46"/>
      <c r="L67" s="46"/>
      <c r="M67" s="46"/>
      <c r="N67" s="46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3.2" x14ac:dyDescent="0.25">
      <c r="A68" s="13"/>
      <c r="B68" s="22" t="s">
        <v>268</v>
      </c>
      <c r="C68" s="19"/>
      <c r="D68" s="19" t="s">
        <v>41</v>
      </c>
      <c r="E68" s="13" t="s">
        <v>32</v>
      </c>
      <c r="F68" s="13"/>
      <c r="G68" s="46"/>
      <c r="H68" s="46"/>
      <c r="I68" s="46"/>
      <c r="J68" s="46"/>
      <c r="K68" s="46"/>
      <c r="L68" s="29"/>
      <c r="M68" s="46"/>
      <c r="N68" s="46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3.2" x14ac:dyDescent="0.25">
      <c r="A69" s="13"/>
      <c r="B69" s="22" t="s">
        <v>274</v>
      </c>
      <c r="C69" s="19"/>
      <c r="D69" s="19" t="s">
        <v>75</v>
      </c>
      <c r="E69" s="13" t="s">
        <v>32</v>
      </c>
      <c r="F69" s="13"/>
      <c r="G69" s="46"/>
      <c r="H69" s="46"/>
      <c r="I69" s="46"/>
      <c r="J69" s="46"/>
      <c r="K69" s="46"/>
      <c r="L69" s="29"/>
      <c r="M69" s="46"/>
      <c r="N69" s="46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3.2" x14ac:dyDescent="0.25">
      <c r="A70" s="13"/>
      <c r="B70" s="22" t="s">
        <v>283</v>
      </c>
      <c r="C70" s="19"/>
      <c r="D70" s="19" t="s">
        <v>75</v>
      </c>
      <c r="E70" s="13" t="s">
        <v>32</v>
      </c>
      <c r="F70" s="52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1"/>
      <c r="R70" s="45"/>
      <c r="S70" s="45"/>
      <c r="T70" s="45"/>
      <c r="U70" s="41"/>
      <c r="V70" s="45"/>
      <c r="W70" s="45"/>
    </row>
    <row r="71" spans="1:23" ht="13.2" x14ac:dyDescent="0.25">
      <c r="A71" s="13"/>
      <c r="B71" s="22" t="s">
        <v>288</v>
      </c>
      <c r="C71" s="19"/>
      <c r="D71" s="19" t="s">
        <v>75</v>
      </c>
      <c r="E71" s="13" t="s">
        <v>32</v>
      </c>
      <c r="F71" s="13"/>
      <c r="G71" s="46"/>
      <c r="H71" s="46"/>
      <c r="I71" s="46"/>
      <c r="J71" s="46"/>
      <c r="K71" s="46"/>
      <c r="L71" s="29"/>
      <c r="M71" s="46"/>
      <c r="N71" s="46"/>
      <c r="O71" s="45"/>
      <c r="P71" s="45"/>
      <c r="Q71" s="45"/>
      <c r="R71" s="53"/>
      <c r="S71" s="45"/>
      <c r="T71" s="45"/>
      <c r="U71" s="45"/>
      <c r="V71" s="45"/>
      <c r="W71" s="45"/>
    </row>
    <row r="72" spans="1:23" ht="13.2" x14ac:dyDescent="0.25">
      <c r="A72" s="13"/>
      <c r="B72" s="22" t="s">
        <v>294</v>
      </c>
      <c r="C72" s="19"/>
      <c r="D72" s="19" t="s">
        <v>42</v>
      </c>
      <c r="E72" s="13" t="s">
        <v>32</v>
      </c>
      <c r="F72" s="13"/>
      <c r="G72" s="46"/>
      <c r="H72" s="46"/>
      <c r="I72" s="46"/>
      <c r="J72" s="46"/>
      <c r="K72" s="46"/>
      <c r="L72" s="29"/>
      <c r="M72" s="46"/>
      <c r="N72" s="46"/>
      <c r="O72" s="45"/>
      <c r="P72" s="45"/>
      <c r="Q72" s="45"/>
      <c r="R72" s="53"/>
      <c r="S72" s="45"/>
      <c r="T72" s="45"/>
      <c r="U72" s="45"/>
      <c r="V72" s="45"/>
      <c r="W72" s="45"/>
    </row>
    <row r="73" spans="1:23" ht="13.2" x14ac:dyDescent="0.25">
      <c r="A73" s="13"/>
      <c r="B73" s="22" t="s">
        <v>308</v>
      </c>
      <c r="C73" s="19"/>
      <c r="D73" s="19" t="s">
        <v>42</v>
      </c>
      <c r="E73" s="13" t="s">
        <v>32</v>
      </c>
      <c r="F73" s="13"/>
      <c r="G73" s="46"/>
      <c r="H73" s="46"/>
      <c r="I73" s="46"/>
      <c r="J73" s="46"/>
      <c r="K73" s="46"/>
      <c r="L73" s="29"/>
      <c r="M73" s="46"/>
      <c r="N73" s="46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3.2" x14ac:dyDescent="0.25">
      <c r="A74" s="13"/>
      <c r="B74" s="22" t="s">
        <v>322</v>
      </c>
      <c r="C74" s="19"/>
      <c r="D74" s="19" t="s">
        <v>42</v>
      </c>
      <c r="E74" s="13" t="s">
        <v>32</v>
      </c>
      <c r="F74" s="13"/>
      <c r="G74" s="46"/>
      <c r="H74" s="46"/>
      <c r="I74" s="46"/>
      <c r="J74" s="46"/>
      <c r="K74" s="46"/>
      <c r="L74" s="29"/>
      <c r="M74" s="46"/>
      <c r="N74" s="46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3.2" x14ac:dyDescent="0.25">
      <c r="A75" s="27"/>
      <c r="B75" s="22" t="s">
        <v>329</v>
      </c>
      <c r="C75" s="19"/>
      <c r="D75" s="19" t="s">
        <v>42</v>
      </c>
      <c r="E75" s="13" t="s">
        <v>32</v>
      </c>
      <c r="F75" s="46"/>
      <c r="G75" s="45"/>
      <c r="H75" s="45"/>
      <c r="I75" s="27"/>
      <c r="J75" s="27"/>
      <c r="K75" s="27"/>
      <c r="L75" s="45"/>
      <c r="M75" s="45"/>
      <c r="N75" s="45"/>
      <c r="O75" s="45"/>
      <c r="P75" s="45"/>
      <c r="Q75" s="45"/>
      <c r="R75" s="27"/>
      <c r="S75" s="27"/>
      <c r="T75" s="27"/>
      <c r="U75" s="45"/>
      <c r="V75" s="45"/>
      <c r="W75" s="45"/>
    </row>
    <row r="76" spans="1:23" ht="13.2" x14ac:dyDescent="0.25">
      <c r="A76" s="13"/>
      <c r="B76" s="22" t="s">
        <v>335</v>
      </c>
      <c r="C76" s="19"/>
      <c r="D76" s="19" t="s">
        <v>42</v>
      </c>
      <c r="E76" s="13" t="s">
        <v>32</v>
      </c>
      <c r="F76" s="13"/>
      <c r="G76" s="46"/>
      <c r="H76" s="46"/>
      <c r="I76" s="27"/>
      <c r="J76" s="27"/>
      <c r="K76" s="27"/>
      <c r="L76" s="29"/>
      <c r="M76" s="46"/>
      <c r="N76" s="46"/>
      <c r="O76" s="27"/>
      <c r="P76" s="45"/>
      <c r="Q76" s="45"/>
      <c r="R76" s="45"/>
      <c r="S76" s="45"/>
      <c r="T76" s="45"/>
      <c r="U76" s="45"/>
      <c r="V76" s="45"/>
      <c r="W76" s="45"/>
    </row>
    <row r="77" spans="1:23" ht="13.2" x14ac:dyDescent="0.25">
      <c r="A77" s="13"/>
      <c r="B77" s="22" t="s">
        <v>342</v>
      </c>
      <c r="C77" s="19"/>
      <c r="D77" s="19" t="s">
        <v>74</v>
      </c>
      <c r="E77" s="13" t="s">
        <v>32</v>
      </c>
      <c r="F77" s="13"/>
      <c r="G77" s="46"/>
      <c r="H77" s="46"/>
      <c r="I77" s="46"/>
      <c r="J77" s="46"/>
      <c r="K77" s="46"/>
      <c r="L77" s="29"/>
      <c r="M77" s="46"/>
      <c r="N77" s="46"/>
      <c r="O77" s="27"/>
      <c r="P77" s="45"/>
      <c r="Q77" s="45"/>
      <c r="R77" s="45"/>
      <c r="S77" s="45"/>
      <c r="T77" s="45"/>
      <c r="U77" s="45"/>
      <c r="V77" s="45"/>
      <c r="W77" s="45"/>
    </row>
    <row r="78" spans="1:23" ht="13.2" x14ac:dyDescent="0.25">
      <c r="A78" s="13"/>
      <c r="B78" s="22" t="s">
        <v>350</v>
      </c>
      <c r="C78" s="19"/>
      <c r="D78" s="19" t="s">
        <v>74</v>
      </c>
      <c r="E78" s="13" t="s">
        <v>32</v>
      </c>
      <c r="F78" s="13"/>
      <c r="G78" s="46"/>
      <c r="H78" s="46"/>
      <c r="I78" s="46"/>
      <c r="J78" s="46"/>
      <c r="K78" s="46"/>
      <c r="L78" s="46"/>
      <c r="M78" s="46"/>
      <c r="N78" s="46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3.2" x14ac:dyDescent="0.25">
      <c r="A79" s="13"/>
      <c r="B79" s="22" t="s">
        <v>356</v>
      </c>
      <c r="C79" s="19"/>
      <c r="D79" s="19" t="s">
        <v>112</v>
      </c>
      <c r="E79" s="13" t="s">
        <v>32</v>
      </c>
      <c r="F79" s="13"/>
      <c r="G79" s="46"/>
      <c r="H79" s="46"/>
      <c r="I79" s="46"/>
      <c r="J79" s="46"/>
      <c r="K79" s="46"/>
      <c r="L79" s="29"/>
      <c r="M79" s="46"/>
      <c r="N79" s="46"/>
      <c r="O79" s="45"/>
      <c r="P79" s="45"/>
      <c r="Q79" s="45"/>
      <c r="R79" s="27"/>
      <c r="S79" s="27"/>
      <c r="T79" s="27"/>
      <c r="U79" s="27"/>
      <c r="V79" s="45"/>
      <c r="W79" s="45"/>
    </row>
    <row r="80" spans="1:23" ht="13.2" x14ac:dyDescent="0.25">
      <c r="A80" s="13"/>
      <c r="B80" s="22" t="s">
        <v>363</v>
      </c>
      <c r="C80" s="19"/>
      <c r="D80" s="19" t="s">
        <v>77</v>
      </c>
      <c r="E80" s="13" t="s">
        <v>32</v>
      </c>
      <c r="F80" s="13"/>
      <c r="G80" s="46"/>
      <c r="H80" s="46"/>
      <c r="I80" s="13"/>
      <c r="J80" s="13"/>
      <c r="K80" s="13"/>
      <c r="L80" s="13"/>
      <c r="M80" s="46"/>
      <c r="N80" s="46"/>
      <c r="O80" s="45"/>
      <c r="P80" s="45"/>
      <c r="Q80" s="45"/>
      <c r="R80" s="27"/>
      <c r="S80" s="27"/>
      <c r="T80" s="27"/>
      <c r="U80" s="27"/>
      <c r="V80" s="45"/>
      <c r="W80" s="45"/>
    </row>
    <row r="81" spans="1:23" ht="13.2" x14ac:dyDescent="0.25">
      <c r="A81" s="13"/>
      <c r="B81" s="22" t="s">
        <v>370</v>
      </c>
      <c r="C81" s="19"/>
      <c r="D81" s="19" t="s">
        <v>77</v>
      </c>
      <c r="E81" s="13" t="s">
        <v>32</v>
      </c>
      <c r="F81" s="13"/>
      <c r="G81" s="46"/>
      <c r="H81" s="46"/>
      <c r="I81" s="13"/>
      <c r="J81" s="13"/>
      <c r="K81" s="13"/>
      <c r="L81" s="13"/>
      <c r="M81" s="46"/>
      <c r="N81" s="46"/>
      <c r="O81" s="45"/>
      <c r="P81" s="45"/>
      <c r="Q81" s="45"/>
      <c r="R81" s="27"/>
      <c r="S81" s="27"/>
      <c r="T81" s="27"/>
      <c r="U81" s="45"/>
      <c r="V81" s="45"/>
      <c r="W81" s="45"/>
    </row>
    <row r="82" spans="1:23" ht="13.2" x14ac:dyDescent="0.25">
      <c r="A82" s="13"/>
      <c r="B82" s="22" t="s">
        <v>375</v>
      </c>
      <c r="C82" s="19"/>
      <c r="D82" s="19" t="s">
        <v>77</v>
      </c>
      <c r="E82" s="13" t="s">
        <v>32</v>
      </c>
      <c r="F82" s="13"/>
      <c r="G82" s="46"/>
      <c r="H82" s="46"/>
      <c r="I82" s="13"/>
      <c r="J82" s="13"/>
      <c r="K82" s="13"/>
      <c r="L82" s="29"/>
      <c r="M82" s="46"/>
      <c r="N82" s="46"/>
      <c r="O82" s="45"/>
      <c r="P82" s="45"/>
      <c r="Q82" s="27"/>
      <c r="R82" s="27"/>
      <c r="S82" s="27"/>
      <c r="T82" s="27"/>
      <c r="U82" s="27"/>
      <c r="V82" s="45"/>
      <c r="W82" s="45"/>
    </row>
    <row r="83" spans="1:23" ht="13.2" x14ac:dyDescent="0.25">
      <c r="A83" s="13"/>
      <c r="B83" s="22" t="s">
        <v>382</v>
      </c>
      <c r="C83" s="19"/>
      <c r="D83" s="19" t="s">
        <v>77</v>
      </c>
      <c r="E83" s="13" t="s">
        <v>32</v>
      </c>
      <c r="F83" s="13"/>
      <c r="G83" s="46"/>
      <c r="H83" s="13"/>
      <c r="I83" s="13"/>
      <c r="J83" s="13"/>
      <c r="K83" s="13"/>
      <c r="L83" s="13"/>
      <c r="M83" s="46"/>
      <c r="N83" s="46"/>
      <c r="O83" s="45"/>
      <c r="P83" s="45"/>
      <c r="Q83" s="27"/>
      <c r="R83" s="27"/>
      <c r="S83" s="27"/>
      <c r="T83" s="27"/>
      <c r="U83" s="27"/>
      <c r="V83" s="45"/>
      <c r="W83" s="45"/>
    </row>
    <row r="84" spans="1:23" ht="13.2" x14ac:dyDescent="0.25">
      <c r="A84" s="13"/>
      <c r="B84" s="22" t="s">
        <v>387</v>
      </c>
      <c r="C84" s="19"/>
      <c r="D84" s="19" t="s">
        <v>77</v>
      </c>
      <c r="E84" s="13" t="s">
        <v>32</v>
      </c>
      <c r="F84" s="13"/>
      <c r="G84" s="46"/>
      <c r="H84" s="13"/>
      <c r="I84" s="13"/>
      <c r="J84" s="13"/>
      <c r="K84" s="13"/>
      <c r="L84" s="13"/>
      <c r="M84" s="46"/>
      <c r="N84" s="46"/>
      <c r="O84" s="45"/>
      <c r="P84" s="45"/>
      <c r="Q84" s="45"/>
      <c r="R84" s="27"/>
      <c r="S84" s="27"/>
      <c r="T84" s="27"/>
      <c r="U84" s="27"/>
      <c r="V84" s="45"/>
      <c r="W84" s="45"/>
    </row>
    <row r="85" spans="1:23" ht="13.2" x14ac:dyDescent="0.25">
      <c r="A85" s="13"/>
      <c r="B85" s="22" t="s">
        <v>396</v>
      </c>
      <c r="C85" s="19"/>
      <c r="D85" s="19" t="s">
        <v>77</v>
      </c>
      <c r="E85" s="13" t="s">
        <v>32</v>
      </c>
      <c r="F85" s="13"/>
      <c r="G85" s="46"/>
      <c r="H85" s="46"/>
      <c r="I85" s="13"/>
      <c r="J85" s="13"/>
      <c r="K85" s="13"/>
      <c r="L85" s="13"/>
      <c r="M85" s="46"/>
      <c r="N85" s="46"/>
      <c r="O85" s="45"/>
      <c r="P85" s="45"/>
      <c r="Q85" s="45"/>
      <c r="R85" s="27"/>
      <c r="S85" s="27"/>
      <c r="T85" s="27"/>
      <c r="U85" s="27"/>
      <c r="V85" s="27"/>
      <c r="W85" s="45"/>
    </row>
    <row r="86" spans="1:23" ht="13.2" x14ac:dyDescent="0.25">
      <c r="A86" s="27"/>
      <c r="B86" s="22" t="s">
        <v>403</v>
      </c>
      <c r="C86" s="19"/>
      <c r="D86" s="19" t="s">
        <v>77</v>
      </c>
      <c r="E86" s="13" t="s">
        <v>32</v>
      </c>
      <c r="F86" s="13"/>
      <c r="G86" s="45"/>
      <c r="H86" s="45"/>
      <c r="I86" s="13"/>
      <c r="J86" s="13"/>
      <c r="K86" s="13"/>
      <c r="L86" s="13"/>
      <c r="M86" s="13"/>
      <c r="N86" s="45"/>
      <c r="O86" s="45"/>
      <c r="P86" s="45"/>
      <c r="Q86" s="27"/>
      <c r="R86" s="27"/>
      <c r="S86" s="27"/>
      <c r="T86" s="27"/>
      <c r="U86" s="27"/>
      <c r="V86" s="45"/>
      <c r="W86" s="45"/>
    </row>
    <row r="87" spans="1:23" ht="13.2" x14ac:dyDescent="0.25">
      <c r="A87" s="13"/>
      <c r="B87" s="22" t="s">
        <v>409</v>
      </c>
      <c r="C87" s="19"/>
      <c r="D87" s="19" t="s">
        <v>77</v>
      </c>
      <c r="E87" s="13" t="s">
        <v>32</v>
      </c>
      <c r="F87" s="46"/>
      <c r="G87" s="46"/>
      <c r="H87" s="27"/>
      <c r="I87" s="27"/>
      <c r="J87" s="27"/>
      <c r="K87" s="27"/>
      <c r="L87" s="27"/>
      <c r="M87" s="46"/>
      <c r="N87" s="46"/>
      <c r="O87" s="27"/>
      <c r="P87" s="45"/>
      <c r="Q87" s="45"/>
      <c r="R87" s="45"/>
      <c r="S87" s="45"/>
      <c r="T87" s="45"/>
      <c r="U87" s="45"/>
      <c r="V87" s="45"/>
      <c r="W87" s="45"/>
    </row>
    <row r="88" spans="1:23" ht="13.2" x14ac:dyDescent="0.25">
      <c r="A88" s="13"/>
      <c r="B88" s="22" t="s">
        <v>417</v>
      </c>
      <c r="C88" s="19"/>
      <c r="D88" s="19" t="s">
        <v>116</v>
      </c>
      <c r="E88" s="13" t="s">
        <v>32</v>
      </c>
      <c r="F88" s="13"/>
      <c r="G88" s="46"/>
      <c r="H88" s="46"/>
      <c r="I88" s="46"/>
      <c r="J88" s="46"/>
      <c r="K88" s="46"/>
      <c r="L88" s="46"/>
      <c r="M88" s="46"/>
      <c r="N88" s="46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3.2" x14ac:dyDescent="0.25">
      <c r="A89" s="13"/>
      <c r="B89" s="22" t="s">
        <v>424</v>
      </c>
      <c r="C89" s="19"/>
      <c r="D89" s="19" t="s">
        <v>116</v>
      </c>
      <c r="E89" s="13" t="s">
        <v>32</v>
      </c>
      <c r="F89" s="46"/>
      <c r="G89" s="46"/>
      <c r="H89" s="46"/>
      <c r="I89" s="46"/>
      <c r="J89" s="46"/>
      <c r="K89" s="46"/>
      <c r="L89" s="46"/>
      <c r="M89" s="46"/>
      <c r="N89" s="46"/>
      <c r="O89" s="27"/>
      <c r="P89" s="45"/>
      <c r="Q89" s="45"/>
      <c r="R89" s="45"/>
      <c r="S89" s="45"/>
      <c r="T89" s="45"/>
      <c r="U89" s="45"/>
      <c r="V89" s="45"/>
      <c r="W89" s="45"/>
    </row>
    <row r="90" spans="1:23" ht="13.2" x14ac:dyDescent="0.25">
      <c r="A90" s="13"/>
      <c r="B90" s="22" t="s">
        <v>431</v>
      </c>
      <c r="C90" s="19"/>
      <c r="D90" s="19" t="s">
        <v>116</v>
      </c>
      <c r="E90" s="13" t="s">
        <v>32</v>
      </c>
      <c r="F90" s="13"/>
      <c r="G90" s="46"/>
      <c r="H90" s="46"/>
      <c r="I90" s="46"/>
      <c r="J90" s="46"/>
      <c r="K90" s="46"/>
      <c r="L90" s="46"/>
      <c r="M90" s="46"/>
      <c r="N90" s="46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3.2" x14ac:dyDescent="0.25">
      <c r="A91" s="13"/>
      <c r="B91" s="22" t="s">
        <v>441</v>
      </c>
      <c r="C91" s="19"/>
      <c r="D91" s="19" t="s">
        <v>88</v>
      </c>
      <c r="E91" s="13" t="s">
        <v>32</v>
      </c>
      <c r="F91" s="13"/>
      <c r="G91" s="46"/>
      <c r="H91" s="46"/>
      <c r="I91" s="46"/>
      <c r="J91" s="46"/>
      <c r="K91" s="46"/>
      <c r="L91" s="46"/>
      <c r="M91" s="46"/>
      <c r="N91" s="46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3.2" x14ac:dyDescent="0.25">
      <c r="A92" s="13"/>
      <c r="B92" s="22" t="s">
        <v>448</v>
      </c>
      <c r="C92" s="19"/>
      <c r="D92" s="19" t="s">
        <v>88</v>
      </c>
      <c r="E92" s="13" t="s">
        <v>32</v>
      </c>
      <c r="F92" s="13"/>
      <c r="G92" s="46"/>
      <c r="H92" s="46"/>
      <c r="I92" s="46"/>
      <c r="J92" s="46"/>
      <c r="K92" s="46"/>
      <c r="L92" s="46"/>
      <c r="M92" s="46"/>
      <c r="N92" s="46"/>
      <c r="O92" s="27"/>
      <c r="P92" s="45"/>
      <c r="Q92" s="45"/>
      <c r="R92" s="45"/>
      <c r="S92" s="45"/>
      <c r="T92" s="45"/>
      <c r="U92" s="45"/>
      <c r="V92" s="45"/>
      <c r="W92" s="45"/>
    </row>
    <row r="93" spans="1:23" ht="13.2" x14ac:dyDescent="0.25">
      <c r="A93" s="13"/>
      <c r="B93" s="22" t="s">
        <v>453</v>
      </c>
      <c r="C93" s="19"/>
      <c r="D93" s="19" t="s">
        <v>66</v>
      </c>
      <c r="E93" s="13" t="s">
        <v>32</v>
      </c>
      <c r="F93" s="13"/>
      <c r="G93" s="46"/>
      <c r="H93" s="46"/>
      <c r="I93" s="46"/>
      <c r="J93" s="46"/>
      <c r="K93" s="46"/>
      <c r="L93" s="46"/>
      <c r="M93" s="46"/>
      <c r="N93" s="46"/>
      <c r="O93" s="27"/>
      <c r="P93" s="45"/>
      <c r="Q93" s="45"/>
      <c r="R93" s="45"/>
      <c r="S93" s="45"/>
      <c r="T93" s="45"/>
      <c r="U93" s="45"/>
      <c r="V93" s="45"/>
      <c r="W93" s="45"/>
    </row>
    <row r="94" spans="1:23" ht="13.2" x14ac:dyDescent="0.25">
      <c r="A94" s="13"/>
      <c r="B94" s="22" t="s">
        <v>458</v>
      </c>
      <c r="C94" s="19"/>
      <c r="D94" s="19" t="s">
        <v>66</v>
      </c>
      <c r="E94" s="13" t="s">
        <v>32</v>
      </c>
      <c r="F94" s="13"/>
      <c r="G94" s="46"/>
      <c r="H94" s="46"/>
      <c r="I94" s="46"/>
      <c r="J94" s="46"/>
      <c r="K94" s="46"/>
      <c r="L94" s="46"/>
      <c r="M94" s="46"/>
      <c r="N94" s="46"/>
      <c r="O94" s="27"/>
      <c r="P94" s="45"/>
      <c r="Q94" s="45"/>
      <c r="R94" s="45"/>
      <c r="S94" s="45"/>
      <c r="T94" s="45"/>
      <c r="U94" s="45"/>
      <c r="V94" s="45"/>
      <c r="W94" s="45"/>
    </row>
    <row r="95" spans="1:23" ht="13.2" x14ac:dyDescent="0.25">
      <c r="A95" s="153"/>
      <c r="B95" s="22" t="s">
        <v>465</v>
      </c>
      <c r="C95" s="19"/>
      <c r="D95" s="19" t="s">
        <v>66</v>
      </c>
      <c r="E95" s="13" t="s">
        <v>32</v>
      </c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3.2" x14ac:dyDescent="0.25">
      <c r="A96" s="72"/>
      <c r="B96" s="73"/>
      <c r="C96" s="74"/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4"/>
      <c r="P96" s="4"/>
      <c r="Q96" s="4"/>
      <c r="R96" s="4"/>
      <c r="S96" s="4"/>
      <c r="T96" s="4"/>
      <c r="U96" s="4"/>
      <c r="V96" s="4"/>
      <c r="W96" s="4"/>
    </row>
    <row r="97" spans="1:23" ht="13.2" x14ac:dyDescent="0.25">
      <c r="A97" s="4" t="s">
        <v>0</v>
      </c>
      <c r="B97" s="6" t="s">
        <v>2</v>
      </c>
      <c r="C97" s="10" t="s">
        <v>3</v>
      </c>
      <c r="D97" s="10" t="s">
        <v>4</v>
      </c>
      <c r="E97" s="4" t="s">
        <v>5</v>
      </c>
      <c r="F97" s="76" t="s">
        <v>54</v>
      </c>
      <c r="G97" s="76" t="s">
        <v>19</v>
      </c>
      <c r="H97" s="76" t="s">
        <v>20</v>
      </c>
      <c r="I97" s="76" t="s">
        <v>21</v>
      </c>
      <c r="J97" s="76" t="s">
        <v>22</v>
      </c>
      <c r="K97" s="76" t="s">
        <v>23</v>
      </c>
      <c r="L97" s="76" t="s">
        <v>24</v>
      </c>
      <c r="M97" s="76" t="s">
        <v>25</v>
      </c>
      <c r="N97" s="76" t="s">
        <v>26</v>
      </c>
      <c r="O97" s="77"/>
      <c r="P97" s="77"/>
      <c r="Q97" s="77"/>
      <c r="R97" s="77"/>
      <c r="S97" s="77"/>
      <c r="T97" s="77"/>
      <c r="U97" s="77"/>
      <c r="V97" s="77"/>
      <c r="W97" s="77"/>
    </row>
    <row r="98" spans="1:23" ht="13.2" x14ac:dyDescent="0.25">
      <c r="A98" s="13">
        <v>45</v>
      </c>
      <c r="B98" s="22" t="s">
        <v>556</v>
      </c>
      <c r="C98" s="19"/>
      <c r="D98" s="19" t="s">
        <v>55</v>
      </c>
      <c r="E98" s="13" t="s">
        <v>40</v>
      </c>
      <c r="F98" s="13"/>
      <c r="G98" s="46"/>
      <c r="H98" s="46"/>
      <c r="I98" s="46"/>
      <c r="J98" s="46"/>
      <c r="K98" s="46"/>
      <c r="L98" s="46"/>
      <c r="M98" s="46"/>
      <c r="N98" s="46"/>
      <c r="O98" s="77"/>
      <c r="P98" s="77"/>
      <c r="Q98" s="77"/>
      <c r="R98" s="77"/>
      <c r="S98" s="77"/>
      <c r="T98" s="77"/>
      <c r="U98" s="77"/>
      <c r="V98" s="77"/>
      <c r="W98" s="77"/>
    </row>
    <row r="99" spans="1:23" ht="13.2" x14ac:dyDescent="0.25">
      <c r="A99" s="13">
        <v>46</v>
      </c>
      <c r="B99" s="22" t="s">
        <v>557</v>
      </c>
      <c r="C99" s="19"/>
      <c r="D99" s="19" t="s">
        <v>55</v>
      </c>
      <c r="E99" s="13" t="s">
        <v>40</v>
      </c>
      <c r="F99" s="13"/>
      <c r="G99" s="46"/>
      <c r="H99" s="46"/>
      <c r="I99" s="46"/>
      <c r="J99" s="46"/>
      <c r="K99" s="46"/>
      <c r="L99" s="46"/>
      <c r="M99" s="46"/>
      <c r="N99" s="46"/>
      <c r="O99" s="77"/>
      <c r="P99" s="77"/>
      <c r="Q99" s="77"/>
      <c r="R99" s="77"/>
      <c r="S99" s="77"/>
      <c r="T99" s="77"/>
      <c r="U99" s="77"/>
      <c r="V99" s="77"/>
      <c r="W99" s="77"/>
    </row>
    <row r="100" spans="1:23" ht="13.2" x14ac:dyDescent="0.25">
      <c r="A100" s="13">
        <v>47</v>
      </c>
      <c r="B100" s="22" t="s">
        <v>558</v>
      </c>
      <c r="C100" s="19"/>
      <c r="D100" s="19" t="s">
        <v>55</v>
      </c>
      <c r="E100" s="13" t="s">
        <v>40</v>
      </c>
      <c r="F100" s="46"/>
      <c r="G100" s="46"/>
      <c r="H100" s="46"/>
      <c r="I100" s="13"/>
      <c r="J100" s="13"/>
      <c r="K100" s="13"/>
      <c r="L100" s="13"/>
      <c r="M100" s="46"/>
      <c r="N100" s="46"/>
      <c r="O100" s="77"/>
      <c r="P100" s="77"/>
      <c r="Q100" s="77"/>
      <c r="R100" s="77"/>
      <c r="S100" s="77"/>
      <c r="T100" s="77"/>
      <c r="U100" s="77"/>
      <c r="V100" s="77"/>
      <c r="W100" s="77"/>
    </row>
    <row r="101" spans="1:23" ht="13.2" x14ac:dyDescent="0.25">
      <c r="A101" s="13">
        <v>48</v>
      </c>
      <c r="B101" s="22" t="s">
        <v>559</v>
      </c>
      <c r="C101" s="19"/>
      <c r="D101" s="19" t="s">
        <v>55</v>
      </c>
      <c r="E101" s="13" t="s">
        <v>40</v>
      </c>
      <c r="F101" s="13"/>
      <c r="G101" s="46"/>
      <c r="H101" s="46"/>
      <c r="I101" s="46"/>
      <c r="J101" s="46"/>
      <c r="K101" s="46"/>
      <c r="L101" s="46"/>
      <c r="M101" s="46"/>
      <c r="N101" s="46"/>
      <c r="O101" s="77"/>
      <c r="P101" s="77"/>
      <c r="Q101" s="77"/>
      <c r="R101" s="77"/>
      <c r="S101" s="77"/>
      <c r="T101" s="77"/>
      <c r="U101" s="77"/>
      <c r="V101" s="77"/>
      <c r="W101" s="77"/>
    </row>
    <row r="102" spans="1:23" ht="13.2" x14ac:dyDescent="0.25">
      <c r="A102" s="13">
        <v>49</v>
      </c>
      <c r="B102" s="22" t="s">
        <v>560</v>
      </c>
      <c r="C102" s="19"/>
      <c r="D102" s="19" t="s">
        <v>55</v>
      </c>
      <c r="E102" s="13" t="s">
        <v>40</v>
      </c>
      <c r="F102" s="13"/>
      <c r="G102" s="46"/>
      <c r="H102" s="46"/>
      <c r="I102" s="46"/>
      <c r="J102" s="46"/>
      <c r="K102" s="46"/>
      <c r="L102" s="46"/>
      <c r="M102" s="46"/>
      <c r="N102" s="46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3" ht="13.2" x14ac:dyDescent="0.25">
      <c r="A103" s="13">
        <v>50</v>
      </c>
      <c r="B103" s="22" t="s">
        <v>561</v>
      </c>
      <c r="C103" s="19"/>
      <c r="D103" s="19" t="s">
        <v>55</v>
      </c>
      <c r="E103" s="13" t="s">
        <v>40</v>
      </c>
      <c r="F103" s="13"/>
      <c r="G103" s="46"/>
      <c r="H103" s="46"/>
      <c r="I103" s="46"/>
      <c r="J103" s="46"/>
      <c r="K103" s="46"/>
      <c r="L103" s="46"/>
      <c r="M103" s="46"/>
      <c r="N103" s="46"/>
      <c r="O103" s="77"/>
      <c r="P103" s="77"/>
      <c r="Q103" s="77"/>
      <c r="R103" s="77"/>
      <c r="S103" s="77"/>
      <c r="T103" s="77"/>
      <c r="U103" s="77"/>
      <c r="V103" s="77"/>
      <c r="W103" s="77"/>
    </row>
    <row r="104" spans="1:23" ht="13.2" x14ac:dyDescent="0.25">
      <c r="A104" s="27">
        <v>51</v>
      </c>
      <c r="B104" s="22" t="s">
        <v>562</v>
      </c>
      <c r="C104" s="19"/>
      <c r="D104" s="19" t="s">
        <v>55</v>
      </c>
      <c r="E104" s="13" t="s">
        <v>40</v>
      </c>
      <c r="F104" s="46"/>
      <c r="G104" s="45"/>
      <c r="H104" s="45"/>
      <c r="I104" s="27"/>
      <c r="J104" s="27"/>
      <c r="K104" s="27"/>
      <c r="L104" s="27"/>
      <c r="M104" s="45"/>
      <c r="N104" s="45"/>
      <c r="O104" s="77"/>
      <c r="P104" s="77"/>
      <c r="Q104" s="77"/>
      <c r="R104" s="77"/>
      <c r="S104" s="77"/>
      <c r="T104" s="77"/>
      <c r="U104" s="77"/>
      <c r="V104" s="77"/>
      <c r="W104" s="77"/>
    </row>
    <row r="105" spans="1:23" ht="13.2" x14ac:dyDescent="0.25">
      <c r="A105" s="13">
        <v>52</v>
      </c>
      <c r="B105" s="22" t="s">
        <v>563</v>
      </c>
      <c r="C105" s="19"/>
      <c r="D105" s="19" t="s">
        <v>31</v>
      </c>
      <c r="E105" s="13" t="s">
        <v>40</v>
      </c>
      <c r="F105" s="13"/>
      <c r="G105" s="46"/>
      <c r="H105" s="46"/>
      <c r="I105" s="46"/>
      <c r="J105" s="46"/>
      <c r="K105" s="46"/>
      <c r="L105" s="46"/>
      <c r="M105" s="46"/>
      <c r="N105" s="46"/>
      <c r="O105" s="77"/>
      <c r="P105" s="77"/>
      <c r="Q105" s="77"/>
      <c r="R105" s="77"/>
      <c r="S105" s="77"/>
      <c r="T105" s="77"/>
      <c r="U105" s="77"/>
      <c r="V105" s="77"/>
      <c r="W105" s="77"/>
    </row>
    <row r="106" spans="1:23" ht="13.2" x14ac:dyDescent="0.25">
      <c r="A106" s="13">
        <v>53</v>
      </c>
      <c r="B106" s="22" t="s">
        <v>564</v>
      </c>
      <c r="C106" s="19"/>
      <c r="D106" s="19" t="s">
        <v>31</v>
      </c>
      <c r="E106" s="13" t="s">
        <v>40</v>
      </c>
      <c r="F106" s="13"/>
      <c r="G106" s="46"/>
      <c r="H106" s="46"/>
      <c r="I106" s="46"/>
      <c r="J106" s="46"/>
      <c r="K106" s="46"/>
      <c r="L106" s="46"/>
      <c r="M106" s="46"/>
      <c r="N106" s="46"/>
      <c r="O106" s="77"/>
      <c r="P106" s="77"/>
      <c r="Q106" s="77"/>
      <c r="R106" s="77"/>
      <c r="S106" s="77"/>
      <c r="T106" s="77"/>
      <c r="U106" s="77"/>
      <c r="V106" s="77"/>
      <c r="W106" s="77"/>
    </row>
    <row r="107" spans="1:23" ht="13.2" x14ac:dyDescent="0.25">
      <c r="A107" s="13">
        <v>54</v>
      </c>
      <c r="B107" s="22" t="s">
        <v>565</v>
      </c>
      <c r="C107" s="19"/>
      <c r="D107" s="19" t="s">
        <v>31</v>
      </c>
      <c r="E107" s="13" t="s">
        <v>40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77"/>
      <c r="P107" s="77"/>
      <c r="Q107" s="77"/>
      <c r="R107" s="77"/>
      <c r="S107" s="77"/>
      <c r="T107" s="77"/>
      <c r="U107" s="77"/>
      <c r="V107" s="77"/>
      <c r="W107" s="77"/>
    </row>
    <row r="108" spans="1:23" ht="13.2" x14ac:dyDescent="0.25">
      <c r="A108" s="13">
        <v>55</v>
      </c>
      <c r="B108" s="22" t="s">
        <v>566</v>
      </c>
      <c r="C108" s="19"/>
      <c r="D108" s="19" t="s">
        <v>31</v>
      </c>
      <c r="E108" s="13" t="s">
        <v>40</v>
      </c>
      <c r="F108" s="13"/>
      <c r="G108" s="46"/>
      <c r="H108" s="46"/>
      <c r="I108" s="46"/>
      <c r="J108" s="46"/>
      <c r="K108" s="46"/>
      <c r="L108" s="46"/>
      <c r="M108" s="46"/>
      <c r="N108" s="46"/>
      <c r="O108" s="77"/>
      <c r="P108" s="77"/>
      <c r="Q108" s="77"/>
      <c r="R108" s="77"/>
      <c r="S108" s="77"/>
      <c r="T108" s="77"/>
      <c r="U108" s="77"/>
      <c r="V108" s="77"/>
      <c r="W108" s="77"/>
    </row>
    <row r="109" spans="1:23" ht="13.2" x14ac:dyDescent="0.25">
      <c r="A109" s="13">
        <v>56</v>
      </c>
      <c r="B109" s="22" t="s">
        <v>567</v>
      </c>
      <c r="C109" s="19"/>
      <c r="D109" s="19" t="s">
        <v>114</v>
      </c>
      <c r="E109" s="13" t="s">
        <v>40</v>
      </c>
      <c r="F109" s="13"/>
      <c r="G109" s="29"/>
      <c r="H109" s="29"/>
      <c r="I109" s="29"/>
      <c r="J109" s="29"/>
      <c r="K109" s="29"/>
      <c r="L109" s="29"/>
      <c r="M109" s="29"/>
      <c r="N109" s="29"/>
      <c r="O109" s="77"/>
      <c r="P109" s="77"/>
      <c r="Q109" s="77"/>
      <c r="R109" s="77"/>
      <c r="S109" s="77"/>
      <c r="T109" s="77"/>
      <c r="U109" s="77"/>
      <c r="V109" s="77"/>
      <c r="W109" s="77"/>
    </row>
    <row r="110" spans="1:23" ht="13.2" x14ac:dyDescent="0.25">
      <c r="A110" s="13">
        <v>57</v>
      </c>
      <c r="B110" s="22" t="s">
        <v>568</v>
      </c>
      <c r="C110" s="19"/>
      <c r="D110" s="19" t="s">
        <v>114</v>
      </c>
      <c r="E110" s="13" t="s">
        <v>40</v>
      </c>
      <c r="F110" s="13"/>
      <c r="G110" s="46"/>
      <c r="H110" s="46"/>
      <c r="I110" s="46"/>
      <c r="J110" s="46"/>
      <c r="K110" s="46"/>
      <c r="L110" s="46"/>
      <c r="M110" s="46"/>
      <c r="N110" s="46"/>
      <c r="O110" s="77"/>
      <c r="P110" s="77"/>
      <c r="Q110" s="77"/>
      <c r="R110" s="77"/>
      <c r="S110" s="77"/>
      <c r="T110" s="77"/>
      <c r="U110" s="77"/>
      <c r="V110" s="77"/>
      <c r="W110" s="77"/>
    </row>
    <row r="111" spans="1:23" ht="13.2" x14ac:dyDescent="0.25">
      <c r="A111" s="13">
        <v>58</v>
      </c>
      <c r="B111" s="22" t="s">
        <v>569</v>
      </c>
      <c r="C111" s="19"/>
      <c r="D111" s="19" t="s">
        <v>114</v>
      </c>
      <c r="E111" s="13" t="s">
        <v>40</v>
      </c>
      <c r="F111" s="13"/>
      <c r="G111" s="46"/>
      <c r="H111" s="46"/>
      <c r="I111" s="46"/>
      <c r="J111" s="46"/>
      <c r="K111" s="46"/>
      <c r="L111" s="46"/>
      <c r="M111" s="46"/>
      <c r="N111" s="46"/>
      <c r="O111" s="77"/>
      <c r="P111" s="77"/>
      <c r="Q111" s="77"/>
      <c r="R111" s="77"/>
      <c r="S111" s="77"/>
      <c r="T111" s="77"/>
      <c r="U111" s="77"/>
      <c r="V111" s="77"/>
      <c r="W111" s="77"/>
    </row>
    <row r="112" spans="1:23" ht="13.2" x14ac:dyDescent="0.25">
      <c r="A112" s="13">
        <v>59</v>
      </c>
      <c r="B112" s="22" t="s">
        <v>570</v>
      </c>
      <c r="C112" s="19"/>
      <c r="D112" s="19" t="s">
        <v>114</v>
      </c>
      <c r="E112" s="13" t="s">
        <v>40</v>
      </c>
      <c r="F112" s="13"/>
      <c r="G112" s="46"/>
      <c r="H112" s="46"/>
      <c r="I112" s="46"/>
      <c r="J112" s="46"/>
      <c r="K112" s="46"/>
      <c r="L112" s="46"/>
      <c r="M112" s="46"/>
      <c r="N112" s="46"/>
      <c r="O112" s="77"/>
      <c r="P112" s="77"/>
      <c r="Q112" s="77"/>
      <c r="R112" s="77"/>
      <c r="S112" s="77"/>
      <c r="T112" s="77"/>
      <c r="U112" s="77"/>
      <c r="V112" s="77"/>
      <c r="W112" s="77"/>
    </row>
    <row r="113" spans="1:23" ht="13.2" x14ac:dyDescent="0.25">
      <c r="A113" s="13">
        <v>60</v>
      </c>
      <c r="B113" s="22" t="s">
        <v>571</v>
      </c>
      <c r="C113" s="19"/>
      <c r="D113" s="19" t="s">
        <v>130</v>
      </c>
      <c r="E113" s="13" t="s">
        <v>40</v>
      </c>
      <c r="F113" s="13"/>
      <c r="G113" s="46"/>
      <c r="H113" s="46"/>
      <c r="I113" s="46"/>
      <c r="J113" s="46"/>
      <c r="K113" s="46"/>
      <c r="L113" s="46"/>
      <c r="M113" s="46"/>
      <c r="N113" s="46"/>
      <c r="O113" s="77"/>
      <c r="P113" s="77"/>
      <c r="Q113" s="77"/>
      <c r="R113" s="77"/>
      <c r="S113" s="77"/>
      <c r="T113" s="77"/>
      <c r="U113" s="77"/>
      <c r="V113" s="77"/>
      <c r="W113" s="77"/>
    </row>
    <row r="114" spans="1:23" ht="13.2" x14ac:dyDescent="0.25">
      <c r="A114" s="13">
        <v>61</v>
      </c>
      <c r="B114" s="22" t="s">
        <v>572</v>
      </c>
      <c r="C114" s="19"/>
      <c r="D114" s="19" t="s">
        <v>130</v>
      </c>
      <c r="E114" s="13" t="s">
        <v>40</v>
      </c>
      <c r="F114" s="13"/>
      <c r="G114" s="46"/>
      <c r="H114" s="46"/>
      <c r="I114" s="46"/>
      <c r="J114" s="46"/>
      <c r="K114" s="46"/>
      <c r="L114" s="46"/>
      <c r="M114" s="46"/>
      <c r="N114" s="46"/>
      <c r="O114" s="77"/>
      <c r="P114" s="77"/>
      <c r="Q114" s="77"/>
      <c r="R114" s="77"/>
      <c r="S114" s="77"/>
      <c r="T114" s="77"/>
      <c r="U114" s="77"/>
      <c r="V114" s="77"/>
      <c r="W114" s="77"/>
    </row>
    <row r="115" spans="1:23" ht="13.2" x14ac:dyDescent="0.25">
      <c r="A115" s="13">
        <v>62</v>
      </c>
      <c r="B115" s="22" t="s">
        <v>573</v>
      </c>
      <c r="C115" s="19"/>
      <c r="D115" s="19" t="s">
        <v>130</v>
      </c>
      <c r="E115" s="13" t="s">
        <v>40</v>
      </c>
      <c r="F115" s="13"/>
      <c r="G115" s="46"/>
      <c r="H115" s="46"/>
      <c r="I115" s="46"/>
      <c r="J115" s="46"/>
      <c r="K115" s="46"/>
      <c r="L115" s="46"/>
      <c r="M115" s="46"/>
      <c r="N115" s="46"/>
      <c r="O115" s="77"/>
      <c r="P115" s="77"/>
      <c r="Q115" s="77"/>
      <c r="R115" s="77"/>
      <c r="S115" s="77"/>
      <c r="T115" s="77"/>
      <c r="U115" s="77"/>
      <c r="V115" s="77"/>
      <c r="W115" s="77"/>
    </row>
    <row r="116" spans="1:23" ht="13.2" x14ac:dyDescent="0.25">
      <c r="A116" s="13">
        <v>63</v>
      </c>
      <c r="B116" s="22" t="s">
        <v>574</v>
      </c>
      <c r="C116" s="19"/>
      <c r="D116" s="19" t="s">
        <v>130</v>
      </c>
      <c r="E116" s="13" t="s">
        <v>40</v>
      </c>
      <c r="F116" s="13"/>
      <c r="G116" s="46"/>
      <c r="H116" s="46"/>
      <c r="I116" s="46"/>
      <c r="J116" s="46"/>
      <c r="K116" s="46"/>
      <c r="L116" s="46"/>
      <c r="M116" s="46"/>
      <c r="N116" s="46"/>
      <c r="O116" s="77"/>
      <c r="P116" s="77"/>
      <c r="Q116" s="77"/>
      <c r="R116" s="77"/>
      <c r="S116" s="77"/>
      <c r="T116" s="77"/>
      <c r="U116" s="77"/>
      <c r="V116" s="77"/>
      <c r="W116" s="77"/>
    </row>
    <row r="117" spans="1:23" ht="13.2" x14ac:dyDescent="0.25">
      <c r="A117" s="27">
        <v>64</v>
      </c>
      <c r="B117" s="22" t="s">
        <v>575</v>
      </c>
      <c r="C117" s="19"/>
      <c r="D117" s="19" t="s">
        <v>130</v>
      </c>
      <c r="E117" s="13" t="s">
        <v>40</v>
      </c>
      <c r="F117" s="13"/>
      <c r="G117" s="45"/>
      <c r="H117" s="45"/>
      <c r="I117" s="45"/>
      <c r="J117" s="45"/>
      <c r="K117" s="45"/>
      <c r="L117" s="45"/>
      <c r="M117" s="45"/>
      <c r="N117" s="45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ht="13.2" x14ac:dyDescent="0.25">
      <c r="A118" s="27">
        <v>65</v>
      </c>
      <c r="B118" s="22" t="s">
        <v>576</v>
      </c>
      <c r="C118" s="19"/>
      <c r="D118" s="19" t="s">
        <v>130</v>
      </c>
      <c r="E118" s="13" t="s">
        <v>40</v>
      </c>
      <c r="F118" s="13"/>
      <c r="G118" s="45"/>
      <c r="H118" s="45"/>
      <c r="I118" s="45"/>
      <c r="J118" s="45"/>
      <c r="K118" s="45"/>
      <c r="L118" s="45"/>
      <c r="M118" s="45"/>
      <c r="N118" s="45"/>
      <c r="O118" s="77"/>
      <c r="P118" s="77"/>
      <c r="Q118" s="77"/>
      <c r="R118" s="77"/>
      <c r="S118" s="77"/>
      <c r="T118" s="77"/>
      <c r="U118" s="77"/>
      <c r="V118" s="77"/>
      <c r="W118" s="77"/>
    </row>
    <row r="119" spans="1:23" ht="13.2" x14ac:dyDescent="0.25">
      <c r="A119" s="13">
        <v>66</v>
      </c>
      <c r="B119" s="22" t="s">
        <v>577</v>
      </c>
      <c r="C119" s="19"/>
      <c r="D119" s="19" t="s">
        <v>91</v>
      </c>
      <c r="E119" s="13" t="s">
        <v>40</v>
      </c>
      <c r="F119" s="13"/>
      <c r="G119" s="46"/>
      <c r="H119" s="46"/>
      <c r="I119" s="46"/>
      <c r="J119" s="46"/>
      <c r="K119" s="46"/>
      <c r="L119" s="46"/>
      <c r="M119" s="46"/>
      <c r="N119" s="46"/>
      <c r="O119" s="77"/>
      <c r="P119" s="77"/>
      <c r="Q119" s="77"/>
      <c r="R119" s="77"/>
      <c r="S119" s="77"/>
      <c r="T119" s="77"/>
      <c r="U119" s="77"/>
      <c r="V119" s="77"/>
      <c r="W119" s="77"/>
    </row>
    <row r="120" spans="1:23" ht="13.2" x14ac:dyDescent="0.25">
      <c r="A120" s="13">
        <v>67</v>
      </c>
      <c r="B120" s="22" t="s">
        <v>578</v>
      </c>
      <c r="C120" s="19"/>
      <c r="D120" s="19" t="s">
        <v>91</v>
      </c>
      <c r="E120" s="13" t="s">
        <v>40</v>
      </c>
      <c r="F120" s="13"/>
      <c r="G120" s="46"/>
      <c r="H120" s="46"/>
      <c r="I120" s="46"/>
      <c r="J120" s="46"/>
      <c r="K120" s="46"/>
      <c r="L120" s="46"/>
      <c r="M120" s="46"/>
      <c r="N120" s="46"/>
      <c r="O120" s="77"/>
      <c r="P120" s="77"/>
      <c r="Q120" s="77"/>
      <c r="R120" s="77"/>
      <c r="S120" s="77"/>
      <c r="T120" s="77"/>
      <c r="U120" s="77"/>
      <c r="V120" s="77"/>
      <c r="W120" s="77"/>
    </row>
    <row r="121" spans="1:23" ht="13.2" x14ac:dyDescent="0.25">
      <c r="A121" s="13">
        <v>68</v>
      </c>
      <c r="B121" s="22" t="s">
        <v>579</v>
      </c>
      <c r="C121" s="19"/>
      <c r="D121" s="19" t="s">
        <v>91</v>
      </c>
      <c r="E121" s="13" t="s">
        <v>40</v>
      </c>
      <c r="F121" s="13"/>
      <c r="G121" s="46"/>
      <c r="H121" s="46"/>
      <c r="I121" s="46"/>
      <c r="J121" s="46"/>
      <c r="K121" s="46"/>
      <c r="L121" s="46"/>
      <c r="M121" s="46"/>
      <c r="N121" s="46"/>
      <c r="O121" s="77"/>
      <c r="P121" s="77"/>
      <c r="Q121" s="77"/>
      <c r="R121" s="77"/>
      <c r="S121" s="77"/>
      <c r="T121" s="77"/>
      <c r="U121" s="77"/>
      <c r="V121" s="77"/>
      <c r="W121" s="77"/>
    </row>
    <row r="122" spans="1:23" ht="13.2" x14ac:dyDescent="0.25">
      <c r="A122" s="13">
        <v>69</v>
      </c>
      <c r="B122" s="22" t="s">
        <v>580</v>
      </c>
      <c r="C122" s="19"/>
      <c r="D122" s="19" t="s">
        <v>91</v>
      </c>
      <c r="E122" s="13" t="s">
        <v>40</v>
      </c>
      <c r="F122" s="13"/>
      <c r="G122" s="46"/>
      <c r="H122" s="46"/>
      <c r="I122" s="46"/>
      <c r="J122" s="46"/>
      <c r="K122" s="46"/>
      <c r="L122" s="46"/>
      <c r="M122" s="46"/>
      <c r="N122" s="46"/>
      <c r="O122" s="77"/>
      <c r="P122" s="77"/>
      <c r="Q122" s="77"/>
      <c r="R122" s="77"/>
      <c r="S122" s="77"/>
      <c r="T122" s="77"/>
      <c r="U122" s="77"/>
      <c r="V122" s="77"/>
      <c r="W122" s="77"/>
    </row>
    <row r="123" spans="1:23" ht="13.2" x14ac:dyDescent="0.25">
      <c r="A123" s="13">
        <v>70</v>
      </c>
      <c r="B123" s="22" t="s">
        <v>581</v>
      </c>
      <c r="C123" s="19"/>
      <c r="D123" s="19" t="s">
        <v>91</v>
      </c>
      <c r="E123" s="13" t="s">
        <v>40</v>
      </c>
      <c r="F123" s="13"/>
      <c r="G123" s="46"/>
      <c r="H123" s="46"/>
      <c r="I123" s="46"/>
      <c r="J123" s="46"/>
      <c r="K123" s="46"/>
      <c r="L123" s="46"/>
      <c r="M123" s="46"/>
      <c r="N123" s="46"/>
      <c r="O123" s="77"/>
      <c r="P123" s="77"/>
      <c r="Q123" s="77"/>
      <c r="R123" s="77"/>
      <c r="S123" s="77"/>
      <c r="T123" s="77"/>
      <c r="U123" s="77"/>
      <c r="V123" s="77"/>
      <c r="W123" s="77"/>
    </row>
    <row r="124" spans="1:23" ht="13.2" x14ac:dyDescent="0.25">
      <c r="A124" s="13">
        <v>71</v>
      </c>
      <c r="B124" s="22" t="s">
        <v>582</v>
      </c>
      <c r="C124" s="19"/>
      <c r="D124" s="19" t="s">
        <v>91</v>
      </c>
      <c r="E124" s="13" t="s">
        <v>40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77"/>
      <c r="P124" s="77"/>
      <c r="Q124" s="77"/>
      <c r="R124" s="77"/>
      <c r="S124" s="77"/>
      <c r="T124" s="77"/>
      <c r="U124" s="77"/>
      <c r="V124" s="77"/>
      <c r="W124" s="77"/>
    </row>
    <row r="125" spans="1:23" ht="13.2" x14ac:dyDescent="0.25">
      <c r="A125" s="13">
        <v>72</v>
      </c>
      <c r="B125" s="22" t="s">
        <v>583</v>
      </c>
      <c r="C125" s="19"/>
      <c r="D125" s="19" t="s">
        <v>91</v>
      </c>
      <c r="E125" s="13" t="s">
        <v>40</v>
      </c>
      <c r="F125" s="13"/>
      <c r="G125" s="46"/>
      <c r="H125" s="46"/>
      <c r="I125" s="46"/>
      <c r="J125" s="46"/>
      <c r="K125" s="46"/>
      <c r="L125" s="46"/>
      <c r="M125" s="46"/>
      <c r="N125" s="46"/>
      <c r="O125" s="77"/>
      <c r="P125" s="77"/>
      <c r="Q125" s="77"/>
      <c r="R125" s="77"/>
      <c r="S125" s="77"/>
      <c r="T125" s="77"/>
      <c r="U125" s="77"/>
      <c r="V125" s="77"/>
      <c r="W125" s="77"/>
    </row>
    <row r="126" spans="1:23" ht="13.2" x14ac:dyDescent="0.25">
      <c r="A126" s="13">
        <v>73</v>
      </c>
      <c r="B126" s="22" t="s">
        <v>584</v>
      </c>
      <c r="C126" s="19"/>
      <c r="D126" s="19" t="s">
        <v>91</v>
      </c>
      <c r="E126" s="13" t="s">
        <v>40</v>
      </c>
      <c r="F126" s="13"/>
      <c r="G126" s="46"/>
      <c r="H126" s="46"/>
      <c r="I126" s="46"/>
      <c r="J126" s="46"/>
      <c r="K126" s="46"/>
      <c r="L126" s="46"/>
      <c r="M126" s="46"/>
      <c r="N126" s="46"/>
      <c r="O126" s="77"/>
      <c r="P126" s="77"/>
      <c r="Q126" s="77"/>
      <c r="R126" s="77"/>
      <c r="S126" s="77"/>
      <c r="T126" s="77"/>
      <c r="U126" s="77"/>
      <c r="V126" s="77"/>
      <c r="W126" s="77"/>
    </row>
    <row r="127" spans="1:23" ht="13.2" x14ac:dyDescent="0.25">
      <c r="A127" s="13">
        <v>74</v>
      </c>
      <c r="B127" s="22" t="s">
        <v>585</v>
      </c>
      <c r="C127" s="19"/>
      <c r="D127" s="19" t="s">
        <v>91</v>
      </c>
      <c r="E127" s="13" t="s">
        <v>40</v>
      </c>
      <c r="F127" s="13"/>
      <c r="G127" s="46"/>
      <c r="H127" s="46"/>
      <c r="I127" s="46"/>
      <c r="J127" s="46"/>
      <c r="K127" s="46"/>
      <c r="L127" s="46"/>
      <c r="M127" s="46"/>
      <c r="N127" s="46"/>
      <c r="O127" s="77"/>
      <c r="P127" s="77"/>
      <c r="Q127" s="77"/>
      <c r="R127" s="77"/>
      <c r="S127" s="77"/>
      <c r="T127" s="77"/>
      <c r="U127" s="77"/>
      <c r="V127" s="77"/>
      <c r="W127" s="77"/>
    </row>
    <row r="128" spans="1:23" ht="13.2" x14ac:dyDescent="0.25">
      <c r="A128" s="13">
        <v>75</v>
      </c>
      <c r="B128" s="22" t="s">
        <v>586</v>
      </c>
      <c r="C128" s="19"/>
      <c r="D128" s="19" t="s">
        <v>91</v>
      </c>
      <c r="E128" s="13" t="s">
        <v>40</v>
      </c>
      <c r="F128" s="13"/>
      <c r="G128" s="46"/>
      <c r="H128" s="46"/>
      <c r="I128" s="46"/>
      <c r="J128" s="46"/>
      <c r="K128" s="46"/>
      <c r="L128" s="46"/>
      <c r="M128" s="46"/>
      <c r="N128" s="46"/>
      <c r="O128" s="77"/>
      <c r="P128" s="77"/>
      <c r="Q128" s="77"/>
      <c r="R128" s="77"/>
      <c r="S128" s="77"/>
      <c r="T128" s="77"/>
      <c r="U128" s="77"/>
      <c r="V128" s="77"/>
      <c r="W128" s="77"/>
    </row>
    <row r="129" spans="1:23" ht="13.2" x14ac:dyDescent="0.25">
      <c r="A129" s="13">
        <v>76</v>
      </c>
      <c r="B129" s="22" t="s">
        <v>587</v>
      </c>
      <c r="C129" s="19"/>
      <c r="D129" s="19" t="s">
        <v>80</v>
      </c>
      <c r="E129" s="13" t="s">
        <v>40</v>
      </c>
      <c r="F129" s="46"/>
      <c r="G129" s="46"/>
      <c r="H129" s="46"/>
      <c r="I129" s="13"/>
      <c r="J129" s="13"/>
      <c r="K129" s="13"/>
      <c r="L129" s="46"/>
      <c r="M129" s="46"/>
      <c r="N129" s="46"/>
      <c r="O129" s="77"/>
      <c r="P129" s="77"/>
      <c r="Q129" s="77"/>
      <c r="R129" s="77"/>
      <c r="S129" s="77"/>
      <c r="T129" s="77"/>
      <c r="U129" s="77"/>
      <c r="V129" s="77"/>
      <c r="W129" s="77"/>
    </row>
    <row r="130" spans="1:23" ht="13.2" x14ac:dyDescent="0.25">
      <c r="A130" s="13" t="s">
        <v>588</v>
      </c>
      <c r="B130" s="22" t="s">
        <v>589</v>
      </c>
      <c r="C130" s="19"/>
      <c r="D130" s="19" t="s">
        <v>80</v>
      </c>
      <c r="E130" s="13" t="s">
        <v>40</v>
      </c>
      <c r="F130" s="46"/>
      <c r="G130" s="46"/>
      <c r="H130" s="46"/>
      <c r="I130" s="13"/>
      <c r="J130" s="13"/>
      <c r="K130" s="13"/>
      <c r="L130" s="46"/>
      <c r="M130" s="46"/>
      <c r="N130" s="46"/>
      <c r="O130" s="77"/>
      <c r="P130" s="77"/>
      <c r="Q130" s="77"/>
      <c r="R130" s="77"/>
      <c r="S130" s="77"/>
      <c r="T130" s="77"/>
      <c r="U130" s="77"/>
      <c r="V130" s="77"/>
      <c r="W130" s="77"/>
    </row>
    <row r="131" spans="1:23" ht="13.2" x14ac:dyDescent="0.25">
      <c r="A131" s="13">
        <v>77</v>
      </c>
      <c r="B131" s="22" t="s">
        <v>590</v>
      </c>
      <c r="C131" s="19"/>
      <c r="D131" s="19" t="s">
        <v>80</v>
      </c>
      <c r="E131" s="13" t="s">
        <v>40</v>
      </c>
      <c r="F131" s="52"/>
      <c r="G131" s="45"/>
      <c r="H131" s="45"/>
      <c r="I131" s="45"/>
      <c r="J131" s="45"/>
      <c r="K131" s="45"/>
      <c r="L131" s="45"/>
      <c r="M131" s="45"/>
      <c r="N131" s="45"/>
      <c r="O131" s="77"/>
      <c r="P131" s="77"/>
      <c r="Q131" s="77"/>
      <c r="R131" s="77"/>
      <c r="S131" s="77"/>
      <c r="T131" s="77"/>
      <c r="U131" s="77"/>
      <c r="V131" s="77"/>
      <c r="W131" s="77"/>
    </row>
    <row r="132" spans="1:23" ht="13.2" x14ac:dyDescent="0.25">
      <c r="A132" s="13">
        <v>78</v>
      </c>
      <c r="B132" s="22" t="s">
        <v>591</v>
      </c>
      <c r="C132" s="19"/>
      <c r="D132" s="19" t="s">
        <v>35</v>
      </c>
      <c r="E132" s="13" t="s">
        <v>40</v>
      </c>
      <c r="F132" s="13"/>
      <c r="G132" s="46"/>
      <c r="H132" s="46"/>
      <c r="I132" s="46"/>
      <c r="J132" s="46"/>
      <c r="K132" s="46"/>
      <c r="L132" s="46"/>
      <c r="M132" s="46"/>
      <c r="N132" s="46"/>
      <c r="O132" s="77"/>
      <c r="P132" s="77"/>
      <c r="Q132" s="77"/>
      <c r="R132" s="77"/>
      <c r="S132" s="77"/>
      <c r="T132" s="77"/>
      <c r="U132" s="77"/>
      <c r="V132" s="77"/>
      <c r="W132" s="77"/>
    </row>
    <row r="133" spans="1:23" ht="13.2" x14ac:dyDescent="0.25">
      <c r="A133" s="13">
        <v>79</v>
      </c>
      <c r="B133" s="22" t="s">
        <v>592</v>
      </c>
      <c r="C133" s="19"/>
      <c r="D133" s="19" t="s">
        <v>35</v>
      </c>
      <c r="E133" s="13" t="s">
        <v>40</v>
      </c>
      <c r="F133" s="13"/>
      <c r="G133" s="46"/>
      <c r="H133" s="46"/>
      <c r="I133" s="46"/>
      <c r="J133" s="46"/>
      <c r="K133" s="46"/>
      <c r="L133" s="46"/>
      <c r="M133" s="46"/>
      <c r="N133" s="46"/>
      <c r="O133" s="77"/>
      <c r="P133" s="77"/>
      <c r="Q133" s="77"/>
      <c r="R133" s="77"/>
      <c r="S133" s="77"/>
      <c r="T133" s="77"/>
      <c r="U133" s="77"/>
      <c r="V133" s="77"/>
      <c r="W133" s="77"/>
    </row>
    <row r="134" spans="1:23" ht="13.2" x14ac:dyDescent="0.25">
      <c r="A134" s="13">
        <v>80</v>
      </c>
      <c r="B134" s="22" t="s">
        <v>593</v>
      </c>
      <c r="C134" s="19"/>
      <c r="D134" s="19" t="s">
        <v>93</v>
      </c>
      <c r="E134" s="13" t="s">
        <v>40</v>
      </c>
      <c r="F134" s="13"/>
      <c r="G134" s="46"/>
      <c r="H134" s="46"/>
      <c r="I134" s="46"/>
      <c r="J134" s="46"/>
      <c r="K134" s="46"/>
      <c r="L134" s="46"/>
      <c r="M134" s="46"/>
      <c r="N134" s="46"/>
      <c r="O134" s="77"/>
      <c r="P134" s="77"/>
      <c r="Q134" s="77"/>
      <c r="R134" s="77"/>
      <c r="S134" s="77"/>
      <c r="T134" s="77"/>
      <c r="U134" s="77"/>
      <c r="V134" s="77"/>
      <c r="W134" s="77"/>
    </row>
    <row r="135" spans="1:23" ht="13.2" x14ac:dyDescent="0.25">
      <c r="A135" s="13">
        <v>81</v>
      </c>
      <c r="B135" s="22" t="s">
        <v>594</v>
      </c>
      <c r="C135" s="19"/>
      <c r="D135" s="19" t="s">
        <v>93</v>
      </c>
      <c r="E135" s="13" t="s">
        <v>40</v>
      </c>
      <c r="F135" s="13"/>
      <c r="G135" s="46"/>
      <c r="H135" s="46"/>
      <c r="I135" s="46"/>
      <c r="J135" s="46"/>
      <c r="K135" s="46"/>
      <c r="L135" s="46"/>
      <c r="M135" s="46"/>
      <c r="N135" s="46"/>
      <c r="O135" s="77"/>
      <c r="P135" s="77"/>
      <c r="Q135" s="77"/>
      <c r="R135" s="77"/>
      <c r="S135" s="77"/>
      <c r="T135" s="77"/>
      <c r="U135" s="77"/>
      <c r="V135" s="77"/>
      <c r="W135" s="77"/>
    </row>
    <row r="136" spans="1:23" ht="13.2" x14ac:dyDescent="0.25">
      <c r="A136" s="13">
        <v>82</v>
      </c>
      <c r="B136" s="22" t="s">
        <v>595</v>
      </c>
      <c r="C136" s="19"/>
      <c r="D136" s="19" t="s">
        <v>93</v>
      </c>
      <c r="E136" s="13" t="s">
        <v>40</v>
      </c>
      <c r="F136" s="13"/>
      <c r="G136" s="46"/>
      <c r="H136" s="46"/>
      <c r="I136" s="46"/>
      <c r="J136" s="46"/>
      <c r="K136" s="46"/>
      <c r="L136" s="46"/>
      <c r="M136" s="46"/>
      <c r="N136" s="46"/>
      <c r="O136" s="77"/>
      <c r="P136" s="77"/>
      <c r="Q136" s="77"/>
      <c r="R136" s="77"/>
      <c r="S136" s="77"/>
      <c r="T136" s="77"/>
      <c r="U136" s="77"/>
      <c r="V136" s="77"/>
      <c r="W136" s="77"/>
    </row>
    <row r="137" spans="1:23" ht="13.2" x14ac:dyDescent="0.25">
      <c r="A137" s="13">
        <v>83</v>
      </c>
      <c r="B137" s="22" t="s">
        <v>596</v>
      </c>
      <c r="C137" s="19"/>
      <c r="D137" s="19" t="s">
        <v>131</v>
      </c>
      <c r="E137" s="13" t="s">
        <v>40</v>
      </c>
      <c r="F137" s="13"/>
      <c r="G137" s="46"/>
      <c r="H137" s="46"/>
      <c r="I137" s="46"/>
      <c r="J137" s="46"/>
      <c r="K137" s="46"/>
      <c r="L137" s="46"/>
      <c r="M137" s="46"/>
      <c r="N137" s="46"/>
      <c r="O137" s="77"/>
      <c r="P137" s="77"/>
      <c r="Q137" s="77"/>
      <c r="R137" s="77"/>
      <c r="S137" s="77"/>
      <c r="T137" s="77"/>
      <c r="U137" s="77"/>
      <c r="V137" s="77"/>
      <c r="W137" s="77"/>
    </row>
    <row r="138" spans="1:23" ht="13.2" x14ac:dyDescent="0.25">
      <c r="A138" s="13">
        <v>84</v>
      </c>
      <c r="B138" s="22" t="s">
        <v>597</v>
      </c>
      <c r="C138" s="19"/>
      <c r="D138" s="19" t="s">
        <v>131</v>
      </c>
      <c r="E138" s="13" t="s">
        <v>40</v>
      </c>
      <c r="F138" s="13"/>
      <c r="G138" s="46"/>
      <c r="H138" s="46"/>
      <c r="I138" s="46"/>
      <c r="J138" s="46"/>
      <c r="K138" s="46"/>
      <c r="L138" s="46"/>
      <c r="M138" s="46"/>
      <c r="N138" s="46"/>
      <c r="O138" s="77"/>
      <c r="P138" s="77"/>
      <c r="Q138" s="77"/>
      <c r="R138" s="77"/>
      <c r="S138" s="77"/>
      <c r="T138" s="77"/>
      <c r="U138" s="77"/>
      <c r="V138" s="77"/>
      <c r="W138" s="77"/>
    </row>
    <row r="139" spans="1:23" ht="13.2" x14ac:dyDescent="0.25">
      <c r="A139" s="13">
        <v>85</v>
      </c>
      <c r="B139" s="22" t="s">
        <v>598</v>
      </c>
      <c r="C139" s="19"/>
      <c r="D139" s="19" t="s">
        <v>46</v>
      </c>
      <c r="E139" s="13" t="s">
        <v>40</v>
      </c>
      <c r="F139" s="13"/>
      <c r="G139" s="46"/>
      <c r="H139" s="80"/>
      <c r="I139" s="80"/>
      <c r="J139" s="80"/>
      <c r="K139" s="80"/>
      <c r="L139" s="80"/>
      <c r="M139" s="80"/>
      <c r="N139" s="46"/>
      <c r="O139" s="77"/>
      <c r="P139" s="77"/>
      <c r="Q139" s="77"/>
      <c r="R139" s="77"/>
      <c r="S139" s="77"/>
      <c r="T139" s="77"/>
      <c r="U139" s="77"/>
      <c r="V139" s="77"/>
      <c r="W139" s="77"/>
    </row>
    <row r="140" spans="1:23" ht="13.2" x14ac:dyDescent="0.25">
      <c r="A140" s="13" t="s">
        <v>599</v>
      </c>
      <c r="B140" s="22" t="s">
        <v>600</v>
      </c>
      <c r="C140" s="19"/>
      <c r="D140" s="19" t="s">
        <v>46</v>
      </c>
      <c r="E140" s="13" t="s">
        <v>40</v>
      </c>
      <c r="F140" s="13"/>
      <c r="G140" s="46"/>
      <c r="H140" s="80"/>
      <c r="I140" s="80"/>
      <c r="J140" s="80"/>
      <c r="K140" s="80"/>
      <c r="L140" s="80"/>
      <c r="M140" s="80"/>
      <c r="N140" s="46"/>
      <c r="O140" s="77"/>
      <c r="P140" s="77"/>
      <c r="Q140" s="77"/>
      <c r="R140" s="77"/>
      <c r="S140" s="77"/>
      <c r="T140" s="77"/>
      <c r="U140" s="77"/>
      <c r="V140" s="77"/>
      <c r="W140" s="77"/>
    </row>
    <row r="141" spans="1:23" ht="13.2" x14ac:dyDescent="0.25">
      <c r="A141" s="13">
        <v>86</v>
      </c>
      <c r="B141" s="22" t="s">
        <v>601</v>
      </c>
      <c r="C141" s="19"/>
      <c r="D141" s="19" t="s">
        <v>46</v>
      </c>
      <c r="E141" s="13" t="s">
        <v>40</v>
      </c>
      <c r="F141" s="13"/>
      <c r="G141" s="46"/>
      <c r="H141" s="46"/>
      <c r="I141" s="46"/>
      <c r="J141" s="46"/>
      <c r="K141" s="46"/>
      <c r="L141" s="46"/>
      <c r="M141" s="46"/>
      <c r="N141" s="46"/>
      <c r="O141" s="77"/>
      <c r="P141" s="77"/>
      <c r="Q141" s="77"/>
      <c r="R141" s="77"/>
      <c r="S141" s="77"/>
      <c r="T141" s="77"/>
      <c r="U141" s="77"/>
      <c r="V141" s="77"/>
      <c r="W141" s="77"/>
    </row>
    <row r="142" spans="1:23" ht="13.2" x14ac:dyDescent="0.25">
      <c r="A142" s="13">
        <v>87</v>
      </c>
      <c r="B142" s="22" t="s">
        <v>602</v>
      </c>
      <c r="C142" s="19"/>
      <c r="D142" s="19" t="s">
        <v>46</v>
      </c>
      <c r="E142" s="13" t="s">
        <v>40</v>
      </c>
      <c r="F142" s="13"/>
      <c r="G142" s="46"/>
      <c r="H142" s="46"/>
      <c r="I142" s="46"/>
      <c r="J142" s="46"/>
      <c r="K142" s="46"/>
      <c r="L142" s="46"/>
      <c r="M142" s="46"/>
      <c r="N142" s="46"/>
      <c r="O142" s="77"/>
      <c r="P142" s="77"/>
      <c r="Q142" s="77"/>
      <c r="R142" s="77"/>
      <c r="S142" s="77"/>
      <c r="T142" s="77"/>
      <c r="U142" s="77"/>
      <c r="V142" s="77"/>
      <c r="W142" s="77"/>
    </row>
    <row r="143" spans="1:23" ht="13.2" x14ac:dyDescent="0.25">
      <c r="A143" s="13" t="s">
        <v>603</v>
      </c>
      <c r="B143" s="22" t="s">
        <v>604</v>
      </c>
      <c r="C143" s="19"/>
      <c r="D143" s="19" t="s">
        <v>46</v>
      </c>
      <c r="E143" s="13" t="s">
        <v>40</v>
      </c>
      <c r="F143" s="13"/>
      <c r="G143" s="46"/>
      <c r="H143" s="46"/>
      <c r="I143" s="46"/>
      <c r="J143" s="46"/>
      <c r="K143" s="46"/>
      <c r="L143" s="46"/>
      <c r="M143" s="46"/>
      <c r="N143" s="46"/>
      <c r="O143" s="77"/>
      <c r="P143" s="77"/>
      <c r="Q143" s="77"/>
      <c r="R143" s="77"/>
      <c r="S143" s="77"/>
      <c r="T143" s="77"/>
      <c r="U143" s="77"/>
      <c r="V143" s="77"/>
      <c r="W143" s="77"/>
    </row>
    <row r="144" spans="1:23" ht="13.2" x14ac:dyDescent="0.25">
      <c r="A144" s="13">
        <v>88</v>
      </c>
      <c r="B144" s="22" t="s">
        <v>605</v>
      </c>
      <c r="C144" s="19"/>
      <c r="D144" s="19" t="s">
        <v>46</v>
      </c>
      <c r="E144" s="13" t="s">
        <v>40</v>
      </c>
      <c r="F144" s="13"/>
      <c r="G144" s="13"/>
      <c r="H144" s="46"/>
      <c r="I144" s="13"/>
      <c r="J144" s="13"/>
      <c r="K144" s="13"/>
      <c r="L144" s="13"/>
      <c r="M144" s="46"/>
      <c r="N144" s="13"/>
      <c r="O144" s="77"/>
      <c r="P144" s="77"/>
      <c r="Q144" s="77"/>
      <c r="R144" s="77"/>
      <c r="S144" s="77"/>
      <c r="T144" s="77"/>
      <c r="U144" s="77"/>
      <c r="V144" s="77"/>
      <c r="W144" s="77"/>
    </row>
    <row r="145" spans="1:23" ht="13.2" x14ac:dyDescent="0.25">
      <c r="A145" s="13" t="s">
        <v>606</v>
      </c>
      <c r="B145" s="22" t="s">
        <v>607</v>
      </c>
      <c r="C145" s="19"/>
      <c r="D145" s="19" t="s">
        <v>46</v>
      </c>
      <c r="E145" s="13" t="s">
        <v>40</v>
      </c>
      <c r="F145" s="13"/>
      <c r="G145" s="46"/>
      <c r="H145" s="46"/>
      <c r="I145" s="46"/>
      <c r="J145" s="46"/>
      <c r="K145" s="46"/>
      <c r="L145" s="46"/>
      <c r="M145" s="46"/>
      <c r="N145" s="46"/>
      <c r="O145" s="77"/>
      <c r="P145" s="77"/>
      <c r="Q145" s="77"/>
      <c r="R145" s="77"/>
      <c r="S145" s="77"/>
      <c r="T145" s="77"/>
      <c r="U145" s="77"/>
      <c r="V145" s="77"/>
      <c r="W145" s="77"/>
    </row>
    <row r="146" spans="1:23" ht="13.2" x14ac:dyDescent="0.25">
      <c r="A146" s="13">
        <v>89</v>
      </c>
      <c r="B146" s="22" t="s">
        <v>608</v>
      </c>
      <c r="C146" s="19"/>
      <c r="D146" s="19" t="s">
        <v>102</v>
      </c>
      <c r="E146" s="13" t="s">
        <v>40</v>
      </c>
      <c r="F146" s="13"/>
      <c r="G146" s="46"/>
      <c r="H146" s="46"/>
      <c r="I146" s="46"/>
      <c r="J146" s="46"/>
      <c r="K146" s="46"/>
      <c r="L146" s="46"/>
      <c r="M146" s="46"/>
      <c r="N146" s="46"/>
      <c r="O146" s="77"/>
      <c r="P146" s="77"/>
      <c r="Q146" s="77"/>
      <c r="R146" s="77"/>
      <c r="S146" s="77"/>
      <c r="T146" s="77"/>
      <c r="U146" s="77"/>
      <c r="V146" s="77"/>
      <c r="W146" s="77"/>
    </row>
    <row r="147" spans="1:23" ht="13.2" x14ac:dyDescent="0.25">
      <c r="A147" s="81"/>
      <c r="B147" s="83"/>
      <c r="C147" s="55"/>
      <c r="D147" s="55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77"/>
      <c r="P147" s="77"/>
      <c r="Q147" s="77"/>
      <c r="R147" s="77"/>
      <c r="S147" s="77"/>
      <c r="T147" s="77"/>
      <c r="U147" s="77"/>
      <c r="V147" s="77"/>
      <c r="W147" s="77"/>
    </row>
    <row r="148" spans="1:23" ht="13.2" x14ac:dyDescent="0.25">
      <c r="A148" s="4" t="s">
        <v>0</v>
      </c>
      <c r="B148" s="6" t="s">
        <v>2</v>
      </c>
      <c r="C148" s="10" t="s">
        <v>3</v>
      </c>
      <c r="D148" s="10" t="s">
        <v>4</v>
      </c>
      <c r="E148" s="4" t="s">
        <v>5</v>
      </c>
      <c r="F148" s="76" t="s">
        <v>54</v>
      </c>
      <c r="G148" s="76" t="s">
        <v>65</v>
      </c>
      <c r="H148" s="76" t="s">
        <v>7</v>
      </c>
      <c r="I148" s="76" t="s">
        <v>8</v>
      </c>
      <c r="J148" s="76" t="s">
        <v>9</v>
      </c>
      <c r="K148" s="76" t="s">
        <v>10</v>
      </c>
      <c r="L148" s="76" t="s">
        <v>79</v>
      </c>
      <c r="M148" s="76" t="s">
        <v>82</v>
      </c>
      <c r="N148" s="76" t="s">
        <v>26</v>
      </c>
      <c r="O148" s="77"/>
      <c r="P148" s="77"/>
      <c r="Q148" s="77"/>
      <c r="R148" s="77"/>
      <c r="S148" s="77"/>
      <c r="T148" s="77"/>
      <c r="U148" s="77"/>
      <c r="V148" s="77"/>
      <c r="W148" s="77"/>
    </row>
    <row r="149" spans="1:23" ht="13.2" x14ac:dyDescent="0.25">
      <c r="A149" s="124"/>
      <c r="B149" s="22" t="s">
        <v>556</v>
      </c>
      <c r="C149" s="19"/>
      <c r="D149" s="19" t="s">
        <v>55</v>
      </c>
      <c r="E149" s="13" t="s">
        <v>32</v>
      </c>
      <c r="F149" s="13"/>
      <c r="G149" s="46"/>
      <c r="H149" s="46"/>
      <c r="I149" s="46"/>
      <c r="J149" s="46"/>
      <c r="K149" s="46"/>
      <c r="L149" s="46"/>
      <c r="M149" s="46"/>
      <c r="N149" s="46"/>
      <c r="O149" s="77"/>
      <c r="P149" s="77"/>
      <c r="Q149" s="77"/>
      <c r="R149" s="77"/>
      <c r="S149" s="77"/>
      <c r="T149" s="77"/>
      <c r="U149" s="77"/>
      <c r="V149" s="77"/>
      <c r="W149" s="77"/>
    </row>
    <row r="150" spans="1:23" ht="13.2" x14ac:dyDescent="0.25">
      <c r="A150" s="124"/>
      <c r="B150" s="22" t="s">
        <v>557</v>
      </c>
      <c r="C150" s="19"/>
      <c r="D150" s="19" t="s">
        <v>55</v>
      </c>
      <c r="E150" s="13" t="s">
        <v>32</v>
      </c>
      <c r="F150" s="13"/>
      <c r="G150" s="46"/>
      <c r="H150" s="46"/>
      <c r="I150" s="46"/>
      <c r="J150" s="46"/>
      <c r="K150" s="46"/>
      <c r="L150" s="46"/>
      <c r="M150" s="46"/>
      <c r="N150" s="46"/>
      <c r="O150" s="77"/>
      <c r="P150" s="77"/>
      <c r="Q150" s="77"/>
      <c r="R150" s="77"/>
      <c r="S150" s="77"/>
      <c r="T150" s="77"/>
      <c r="U150" s="77"/>
      <c r="V150" s="77"/>
      <c r="W150" s="77"/>
    </row>
    <row r="151" spans="1:23" ht="13.2" x14ac:dyDescent="0.25">
      <c r="A151" s="124"/>
      <c r="B151" s="22" t="s">
        <v>558</v>
      </c>
      <c r="C151" s="19"/>
      <c r="D151" s="19" t="s">
        <v>55</v>
      </c>
      <c r="E151" s="13" t="s">
        <v>32</v>
      </c>
      <c r="F151" s="46"/>
      <c r="G151" s="46"/>
      <c r="H151" s="46"/>
      <c r="I151" s="13"/>
      <c r="J151" s="13"/>
      <c r="K151" s="13"/>
      <c r="L151" s="13"/>
      <c r="M151" s="46"/>
      <c r="N151" s="46"/>
      <c r="O151" s="77"/>
      <c r="P151" s="77"/>
      <c r="Q151" s="77"/>
      <c r="R151" s="77"/>
      <c r="S151" s="77"/>
      <c r="T151" s="77"/>
      <c r="U151" s="77"/>
      <c r="V151" s="77"/>
      <c r="W151" s="77"/>
    </row>
    <row r="152" spans="1:23" ht="13.2" x14ac:dyDescent="0.25">
      <c r="A152" s="124"/>
      <c r="B152" s="22" t="s">
        <v>559</v>
      </c>
      <c r="C152" s="19"/>
      <c r="D152" s="19" t="s">
        <v>55</v>
      </c>
      <c r="E152" s="13" t="s">
        <v>32</v>
      </c>
      <c r="F152" s="13"/>
      <c r="G152" s="46"/>
      <c r="H152" s="46"/>
      <c r="I152" s="46"/>
      <c r="J152" s="46"/>
      <c r="K152" s="46"/>
      <c r="L152" s="46"/>
      <c r="M152" s="46"/>
      <c r="N152" s="46"/>
      <c r="O152" s="77"/>
      <c r="P152" s="77"/>
      <c r="Q152" s="77"/>
      <c r="R152" s="77"/>
      <c r="S152" s="77"/>
      <c r="T152" s="77"/>
      <c r="U152" s="77"/>
      <c r="V152" s="77"/>
      <c r="W152" s="77"/>
    </row>
    <row r="153" spans="1:23" ht="13.2" x14ac:dyDescent="0.25">
      <c r="A153" s="124"/>
      <c r="B153" s="22" t="s">
        <v>560</v>
      </c>
      <c r="C153" s="19"/>
      <c r="D153" s="19" t="s">
        <v>55</v>
      </c>
      <c r="E153" s="13" t="s">
        <v>32</v>
      </c>
      <c r="F153" s="13"/>
      <c r="G153" s="46"/>
      <c r="H153" s="46"/>
      <c r="I153" s="46"/>
      <c r="J153" s="46"/>
      <c r="K153" s="46"/>
      <c r="L153" s="46"/>
      <c r="M153" s="46"/>
      <c r="N153" s="46"/>
      <c r="O153" s="77"/>
      <c r="P153" s="77"/>
      <c r="Q153" s="77"/>
      <c r="R153" s="77"/>
      <c r="S153" s="77"/>
      <c r="T153" s="77"/>
      <c r="U153" s="77"/>
      <c r="V153" s="77"/>
      <c r="W153" s="77"/>
    </row>
    <row r="154" spans="1:23" ht="13.2" x14ac:dyDescent="0.25">
      <c r="A154" s="124"/>
      <c r="B154" s="22" t="s">
        <v>561</v>
      </c>
      <c r="C154" s="19"/>
      <c r="D154" s="19" t="s">
        <v>55</v>
      </c>
      <c r="E154" s="13" t="s">
        <v>32</v>
      </c>
      <c r="F154" s="46"/>
      <c r="G154" s="46"/>
      <c r="H154" s="46"/>
      <c r="I154" s="46"/>
      <c r="J154" s="46"/>
      <c r="K154" s="13"/>
      <c r="L154" s="13"/>
      <c r="M154" s="46"/>
      <c r="N154" s="46"/>
      <c r="O154" s="77"/>
      <c r="P154" s="77"/>
      <c r="Q154" s="77"/>
      <c r="R154" s="77"/>
      <c r="S154" s="77"/>
      <c r="T154" s="77"/>
      <c r="U154" s="77"/>
      <c r="V154" s="77"/>
      <c r="W154" s="77"/>
    </row>
    <row r="155" spans="1:23" ht="13.2" x14ac:dyDescent="0.25">
      <c r="A155" s="124"/>
      <c r="B155" s="22" t="s">
        <v>562</v>
      </c>
      <c r="C155" s="19"/>
      <c r="D155" s="19" t="s">
        <v>55</v>
      </c>
      <c r="E155" s="13" t="s">
        <v>32</v>
      </c>
      <c r="F155" s="45"/>
      <c r="G155" s="45"/>
      <c r="H155" s="45"/>
      <c r="I155" s="45"/>
      <c r="J155" s="45"/>
      <c r="K155" s="45"/>
      <c r="L155" s="45"/>
      <c r="M155" s="45"/>
      <c r="N155" s="45"/>
      <c r="O155" s="77"/>
      <c r="P155" s="77"/>
      <c r="Q155" s="77"/>
      <c r="R155" s="77"/>
      <c r="S155" s="77"/>
      <c r="T155" s="77"/>
      <c r="U155" s="77"/>
      <c r="V155" s="77"/>
      <c r="W155" s="77"/>
    </row>
    <row r="156" spans="1:23" ht="13.2" x14ac:dyDescent="0.25">
      <c r="A156" s="124"/>
      <c r="B156" s="22" t="s">
        <v>563</v>
      </c>
      <c r="C156" s="19"/>
      <c r="D156" s="19" t="s">
        <v>31</v>
      </c>
      <c r="E156" s="13" t="s">
        <v>32</v>
      </c>
      <c r="F156" s="46"/>
      <c r="G156" s="46"/>
      <c r="H156" s="46"/>
      <c r="I156" s="46"/>
      <c r="J156" s="46"/>
      <c r="K156" s="46"/>
      <c r="L156" s="46"/>
      <c r="M156" s="46"/>
      <c r="N156" s="46"/>
      <c r="O156" s="77"/>
      <c r="P156" s="77"/>
      <c r="Q156" s="77"/>
      <c r="R156" s="77"/>
      <c r="S156" s="77"/>
      <c r="T156" s="77"/>
      <c r="U156" s="77"/>
      <c r="V156" s="77"/>
      <c r="W156" s="77"/>
    </row>
    <row r="157" spans="1:23" ht="13.2" x14ac:dyDescent="0.25">
      <c r="A157" s="124"/>
      <c r="B157" s="22" t="s">
        <v>564</v>
      </c>
      <c r="C157" s="19"/>
      <c r="D157" s="19" t="s">
        <v>31</v>
      </c>
      <c r="E157" s="13" t="s">
        <v>32</v>
      </c>
      <c r="F157" s="46"/>
      <c r="G157" s="46"/>
      <c r="H157" s="46"/>
      <c r="I157" s="46"/>
      <c r="J157" s="46"/>
      <c r="K157" s="46"/>
      <c r="L157" s="46"/>
      <c r="M157" s="46"/>
      <c r="N157" s="46"/>
      <c r="O157" s="77"/>
      <c r="P157" s="77"/>
      <c r="Q157" s="77"/>
      <c r="R157" s="77"/>
      <c r="S157" s="77"/>
      <c r="T157" s="77"/>
      <c r="U157" s="77"/>
      <c r="V157" s="77"/>
      <c r="W157" s="77"/>
    </row>
    <row r="158" spans="1:23" ht="13.2" x14ac:dyDescent="0.25">
      <c r="A158" s="124"/>
      <c r="B158" s="22" t="s">
        <v>565</v>
      </c>
      <c r="C158" s="19"/>
      <c r="D158" s="19" t="s">
        <v>31</v>
      </c>
      <c r="E158" s="13" t="s">
        <v>32</v>
      </c>
      <c r="F158" s="13"/>
      <c r="G158" s="46"/>
      <c r="H158" s="46"/>
      <c r="I158" s="46"/>
      <c r="J158" s="46"/>
      <c r="K158" s="46"/>
      <c r="L158" s="46"/>
      <c r="M158" s="46"/>
      <c r="N158" s="46"/>
      <c r="O158" s="77"/>
      <c r="P158" s="77"/>
      <c r="Q158" s="77"/>
      <c r="R158" s="77"/>
      <c r="S158" s="77"/>
      <c r="T158" s="77"/>
      <c r="U158" s="77"/>
      <c r="V158" s="77"/>
      <c r="W158" s="77"/>
    </row>
    <row r="159" spans="1:23" ht="13.2" x14ac:dyDescent="0.25">
      <c r="A159" s="124"/>
      <c r="B159" s="22" t="s">
        <v>566</v>
      </c>
      <c r="C159" s="19"/>
      <c r="D159" s="19" t="s">
        <v>31</v>
      </c>
      <c r="E159" s="13" t="s">
        <v>32</v>
      </c>
      <c r="F159" s="46"/>
      <c r="G159" s="46"/>
      <c r="H159" s="46"/>
      <c r="I159" s="46"/>
      <c r="J159" s="46"/>
      <c r="K159" s="46"/>
      <c r="L159" s="46"/>
      <c r="M159" s="46"/>
      <c r="N159" s="46"/>
      <c r="O159" s="77"/>
      <c r="P159" s="77"/>
      <c r="Q159" s="77"/>
      <c r="R159" s="77"/>
      <c r="S159" s="77"/>
      <c r="T159" s="77"/>
      <c r="U159" s="77"/>
      <c r="V159" s="77"/>
      <c r="W159" s="77"/>
    </row>
    <row r="160" spans="1:23" ht="13.2" x14ac:dyDescent="0.25">
      <c r="A160" s="124"/>
      <c r="B160" s="22" t="s">
        <v>567</v>
      </c>
      <c r="C160" s="19"/>
      <c r="D160" s="19" t="s">
        <v>114</v>
      </c>
      <c r="E160" s="13" t="s">
        <v>32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77"/>
      <c r="P160" s="77"/>
      <c r="Q160" s="77"/>
      <c r="R160" s="77"/>
      <c r="S160" s="77"/>
      <c r="T160" s="77"/>
      <c r="U160" s="77"/>
      <c r="V160" s="77"/>
      <c r="W160" s="77"/>
    </row>
    <row r="161" spans="1:23" ht="13.2" x14ac:dyDescent="0.25">
      <c r="A161" s="124"/>
      <c r="B161" s="22" t="s">
        <v>568</v>
      </c>
      <c r="C161" s="19"/>
      <c r="D161" s="19" t="s">
        <v>114</v>
      </c>
      <c r="E161" s="13" t="s">
        <v>32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77"/>
      <c r="P161" s="77"/>
      <c r="Q161" s="77"/>
      <c r="R161" s="77"/>
      <c r="S161" s="77"/>
      <c r="T161" s="77"/>
      <c r="U161" s="77"/>
      <c r="V161" s="77"/>
      <c r="W161" s="77"/>
    </row>
    <row r="162" spans="1:23" ht="13.2" x14ac:dyDescent="0.25">
      <c r="A162" s="124"/>
      <c r="B162" s="22" t="s">
        <v>569</v>
      </c>
      <c r="C162" s="19"/>
      <c r="D162" s="19" t="s">
        <v>114</v>
      </c>
      <c r="E162" s="13" t="s">
        <v>32</v>
      </c>
      <c r="F162" s="46"/>
      <c r="G162" s="46"/>
      <c r="H162" s="46"/>
      <c r="I162" s="46"/>
      <c r="J162" s="46"/>
      <c r="K162" s="46"/>
      <c r="L162" s="46"/>
      <c r="M162" s="46"/>
      <c r="N162" s="46"/>
      <c r="O162" s="77"/>
      <c r="P162" s="77"/>
      <c r="Q162" s="77"/>
      <c r="R162" s="77"/>
      <c r="S162" s="77"/>
      <c r="T162" s="77"/>
      <c r="U162" s="77"/>
      <c r="V162" s="77"/>
      <c r="W162" s="77"/>
    </row>
    <row r="163" spans="1:23" ht="13.2" x14ac:dyDescent="0.25">
      <c r="A163" s="124"/>
      <c r="B163" s="22" t="s">
        <v>570</v>
      </c>
      <c r="C163" s="19"/>
      <c r="D163" s="19" t="s">
        <v>114</v>
      </c>
      <c r="E163" s="13" t="s">
        <v>32</v>
      </c>
      <c r="F163" s="46"/>
      <c r="G163" s="46"/>
      <c r="H163" s="46"/>
      <c r="I163" s="46"/>
      <c r="J163" s="46"/>
      <c r="K163" s="46"/>
      <c r="L163" s="46"/>
      <c r="M163" s="46"/>
      <c r="N163" s="46"/>
      <c r="O163" s="77"/>
      <c r="P163" s="77"/>
      <c r="Q163" s="77"/>
      <c r="R163" s="77"/>
      <c r="S163" s="77"/>
      <c r="T163" s="77"/>
      <c r="U163" s="77"/>
      <c r="V163" s="77"/>
      <c r="W163" s="77"/>
    </row>
    <row r="164" spans="1:23" ht="13.2" x14ac:dyDescent="0.25">
      <c r="A164" s="124"/>
      <c r="B164" s="22" t="s">
        <v>571</v>
      </c>
      <c r="C164" s="19"/>
      <c r="D164" s="19" t="s">
        <v>130</v>
      </c>
      <c r="E164" s="13" t="s">
        <v>32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77"/>
      <c r="P164" s="77"/>
      <c r="Q164" s="77"/>
      <c r="R164" s="77"/>
      <c r="S164" s="77"/>
      <c r="T164" s="77"/>
      <c r="U164" s="77"/>
      <c r="V164" s="77"/>
      <c r="W164" s="77"/>
    </row>
    <row r="165" spans="1:23" ht="13.2" x14ac:dyDescent="0.25">
      <c r="A165" s="124"/>
      <c r="B165" s="22" t="s">
        <v>572</v>
      </c>
      <c r="C165" s="19"/>
      <c r="D165" s="19" t="s">
        <v>130</v>
      </c>
      <c r="E165" s="13" t="s">
        <v>32</v>
      </c>
      <c r="F165" s="46"/>
      <c r="G165" s="46"/>
      <c r="H165" s="46"/>
      <c r="I165" s="46"/>
      <c r="J165" s="46"/>
      <c r="K165" s="46"/>
      <c r="L165" s="46"/>
      <c r="M165" s="46"/>
      <c r="N165" s="46"/>
      <c r="O165" s="77"/>
      <c r="P165" s="77"/>
      <c r="Q165" s="77"/>
      <c r="R165" s="77"/>
      <c r="S165" s="77"/>
      <c r="T165" s="77"/>
      <c r="U165" s="77"/>
      <c r="V165" s="77"/>
      <c r="W165" s="77"/>
    </row>
    <row r="166" spans="1:23" ht="13.2" x14ac:dyDescent="0.25">
      <c r="A166" s="124"/>
      <c r="B166" s="22" t="s">
        <v>573</v>
      </c>
      <c r="C166" s="19"/>
      <c r="D166" s="19" t="s">
        <v>130</v>
      </c>
      <c r="E166" s="13" t="s">
        <v>32</v>
      </c>
      <c r="F166" s="46"/>
      <c r="G166" s="46"/>
      <c r="H166" s="46"/>
      <c r="I166" s="46"/>
      <c r="J166" s="46"/>
      <c r="K166" s="46"/>
      <c r="L166" s="46"/>
      <c r="M166" s="46"/>
      <c r="N166" s="46"/>
      <c r="O166" s="77"/>
      <c r="P166" s="77"/>
      <c r="Q166" s="77"/>
      <c r="R166" s="77"/>
      <c r="S166" s="77"/>
      <c r="T166" s="77"/>
      <c r="U166" s="77"/>
      <c r="V166" s="77"/>
      <c r="W166" s="77"/>
    </row>
    <row r="167" spans="1:23" ht="13.2" x14ac:dyDescent="0.25">
      <c r="A167" s="124"/>
      <c r="B167" s="22" t="s">
        <v>574</v>
      </c>
      <c r="C167" s="19"/>
      <c r="D167" s="19" t="s">
        <v>130</v>
      </c>
      <c r="E167" s="13" t="s">
        <v>32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77"/>
      <c r="P167" s="77"/>
      <c r="Q167" s="77"/>
      <c r="R167" s="77"/>
      <c r="S167" s="77"/>
      <c r="T167" s="77"/>
      <c r="U167" s="77"/>
      <c r="V167" s="77"/>
      <c r="W167" s="77"/>
    </row>
    <row r="168" spans="1:23" ht="13.2" x14ac:dyDescent="0.25">
      <c r="A168" s="124"/>
      <c r="B168" s="22" t="s">
        <v>575</v>
      </c>
      <c r="C168" s="19"/>
      <c r="D168" s="19" t="s">
        <v>130</v>
      </c>
      <c r="E168" s="13" t="s">
        <v>32</v>
      </c>
      <c r="F168" s="27"/>
      <c r="G168" s="45"/>
      <c r="H168" s="45"/>
      <c r="I168" s="45"/>
      <c r="J168" s="45"/>
      <c r="K168" s="45"/>
      <c r="L168" s="45"/>
      <c r="M168" s="45"/>
      <c r="N168" s="45"/>
      <c r="O168" s="77"/>
      <c r="P168" s="77"/>
      <c r="Q168" s="77"/>
      <c r="R168" s="77"/>
      <c r="S168" s="77"/>
      <c r="T168" s="77"/>
      <c r="U168" s="77"/>
      <c r="V168" s="77"/>
      <c r="W168" s="77"/>
    </row>
    <row r="169" spans="1:23" ht="13.2" x14ac:dyDescent="0.25">
      <c r="A169" s="124"/>
      <c r="B169" s="22" t="s">
        <v>576</v>
      </c>
      <c r="C169" s="19"/>
      <c r="D169" s="19" t="s">
        <v>130</v>
      </c>
      <c r="E169" s="13" t="s">
        <v>32</v>
      </c>
      <c r="F169" s="27"/>
      <c r="G169" s="45"/>
      <c r="H169" s="45"/>
      <c r="I169" s="45"/>
      <c r="J169" s="45"/>
      <c r="K169" s="45"/>
      <c r="L169" s="45"/>
      <c r="M169" s="45"/>
      <c r="N169" s="45"/>
      <c r="O169" s="77"/>
      <c r="P169" s="77"/>
      <c r="Q169" s="77"/>
      <c r="R169" s="77"/>
      <c r="S169" s="77"/>
      <c r="T169" s="77"/>
      <c r="U169" s="77"/>
      <c r="V169" s="77"/>
      <c r="W169" s="77"/>
    </row>
    <row r="170" spans="1:23" ht="13.2" x14ac:dyDescent="0.25">
      <c r="A170" s="124"/>
      <c r="B170" s="22" t="s">
        <v>577</v>
      </c>
      <c r="C170" s="19"/>
      <c r="D170" s="19" t="s">
        <v>91</v>
      </c>
      <c r="E170" s="13" t="s">
        <v>32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ht="13.2" x14ac:dyDescent="0.25">
      <c r="A171" s="124"/>
      <c r="B171" s="22" t="s">
        <v>578</v>
      </c>
      <c r="C171" s="19"/>
      <c r="D171" s="19" t="s">
        <v>91</v>
      </c>
      <c r="E171" s="13" t="s">
        <v>32</v>
      </c>
      <c r="F171" s="46"/>
      <c r="G171" s="46"/>
      <c r="H171" s="46"/>
      <c r="I171" s="46"/>
      <c r="J171" s="46"/>
      <c r="K171" s="46"/>
      <c r="L171" s="46"/>
      <c r="M171" s="46"/>
      <c r="N171" s="46"/>
      <c r="O171" s="77"/>
      <c r="P171" s="77"/>
      <c r="Q171" s="77"/>
      <c r="R171" s="77"/>
      <c r="S171" s="77"/>
      <c r="T171" s="77"/>
      <c r="U171" s="77"/>
      <c r="V171" s="77"/>
      <c r="W171" s="77"/>
    </row>
    <row r="172" spans="1:23" ht="13.2" x14ac:dyDescent="0.25">
      <c r="A172" s="124"/>
      <c r="B172" s="22" t="s">
        <v>579</v>
      </c>
      <c r="C172" s="19"/>
      <c r="D172" s="19" t="s">
        <v>91</v>
      </c>
      <c r="E172" s="13" t="s">
        <v>32</v>
      </c>
      <c r="F172" s="46"/>
      <c r="G172" s="46"/>
      <c r="H172" s="46"/>
      <c r="I172" s="46"/>
      <c r="J172" s="46"/>
      <c r="K172" s="46"/>
      <c r="L172" s="46"/>
      <c r="M172" s="46"/>
      <c r="N172" s="46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ht="13.2" x14ac:dyDescent="0.25">
      <c r="A173" s="124"/>
      <c r="B173" s="22" t="s">
        <v>580</v>
      </c>
      <c r="C173" s="19"/>
      <c r="D173" s="19" t="s">
        <v>91</v>
      </c>
      <c r="E173" s="13" t="s">
        <v>32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77"/>
      <c r="P173" s="77"/>
      <c r="Q173" s="77"/>
      <c r="R173" s="77"/>
      <c r="S173" s="77"/>
      <c r="T173" s="77"/>
      <c r="U173" s="77"/>
      <c r="V173" s="77"/>
      <c r="W173" s="77"/>
    </row>
    <row r="174" spans="1:23" ht="13.2" x14ac:dyDescent="0.25">
      <c r="A174" s="124"/>
      <c r="B174" s="22" t="s">
        <v>581</v>
      </c>
      <c r="C174" s="19"/>
      <c r="D174" s="19" t="s">
        <v>91</v>
      </c>
      <c r="E174" s="13" t="s">
        <v>32</v>
      </c>
      <c r="F174" s="46"/>
      <c r="G174" s="46"/>
      <c r="H174" s="46"/>
      <c r="I174" s="46"/>
      <c r="J174" s="46"/>
      <c r="K174" s="46"/>
      <c r="L174" s="46"/>
      <c r="M174" s="46"/>
      <c r="N174" s="46"/>
      <c r="O174" s="77"/>
      <c r="P174" s="77"/>
      <c r="Q174" s="77"/>
      <c r="R174" s="77"/>
      <c r="S174" s="77"/>
      <c r="T174" s="77"/>
      <c r="U174" s="77"/>
      <c r="V174" s="77"/>
      <c r="W174" s="77"/>
    </row>
    <row r="175" spans="1:23" ht="13.2" x14ac:dyDescent="0.25">
      <c r="A175" s="124"/>
      <c r="B175" s="22" t="s">
        <v>582</v>
      </c>
      <c r="C175" s="19"/>
      <c r="D175" s="19" t="s">
        <v>91</v>
      </c>
      <c r="E175" s="13" t="s">
        <v>32</v>
      </c>
      <c r="F175" s="46"/>
      <c r="G175" s="46"/>
      <c r="H175" s="46"/>
      <c r="I175" s="46"/>
      <c r="J175" s="46"/>
      <c r="K175" s="46"/>
      <c r="L175" s="46"/>
      <c r="M175" s="46"/>
      <c r="N175" s="46"/>
      <c r="O175" s="77"/>
      <c r="P175" s="77"/>
      <c r="Q175" s="77"/>
      <c r="R175" s="77"/>
      <c r="S175" s="77"/>
      <c r="T175" s="77"/>
      <c r="U175" s="77"/>
      <c r="V175" s="77"/>
      <c r="W175" s="77"/>
    </row>
    <row r="176" spans="1:23" ht="13.2" x14ac:dyDescent="0.25">
      <c r="A176" s="124"/>
      <c r="B176" s="22" t="s">
        <v>583</v>
      </c>
      <c r="C176" s="19"/>
      <c r="D176" s="19" t="s">
        <v>91</v>
      </c>
      <c r="E176" s="13" t="s">
        <v>32</v>
      </c>
      <c r="F176" s="13"/>
      <c r="G176" s="46"/>
      <c r="H176" s="46"/>
      <c r="I176" s="46"/>
      <c r="J176" s="46"/>
      <c r="K176" s="46"/>
      <c r="L176" s="46"/>
      <c r="M176" s="46"/>
      <c r="N176" s="46"/>
      <c r="O176" s="77"/>
      <c r="P176" s="77"/>
      <c r="Q176" s="77"/>
      <c r="R176" s="77"/>
      <c r="S176" s="77"/>
      <c r="T176" s="77"/>
      <c r="U176" s="77"/>
      <c r="V176" s="77"/>
      <c r="W176" s="77"/>
    </row>
    <row r="177" spans="1:23" ht="13.2" x14ac:dyDescent="0.25">
      <c r="A177" s="124"/>
      <c r="B177" s="22" t="s">
        <v>584</v>
      </c>
      <c r="C177" s="19"/>
      <c r="D177" s="19" t="s">
        <v>91</v>
      </c>
      <c r="E177" s="13" t="s">
        <v>32</v>
      </c>
      <c r="F177" s="13"/>
      <c r="G177" s="46"/>
      <c r="H177" s="46"/>
      <c r="I177" s="46"/>
      <c r="J177" s="46"/>
      <c r="K177" s="46"/>
      <c r="L177" s="46"/>
      <c r="M177" s="46"/>
      <c r="N177" s="46"/>
      <c r="O177" s="77"/>
      <c r="P177" s="77"/>
      <c r="Q177" s="77"/>
      <c r="R177" s="77"/>
      <c r="S177" s="77"/>
      <c r="T177" s="77"/>
      <c r="U177" s="77"/>
      <c r="V177" s="77"/>
      <c r="W177" s="77"/>
    </row>
    <row r="178" spans="1:23" ht="13.2" x14ac:dyDescent="0.25">
      <c r="A178" s="124"/>
      <c r="B178" s="22" t="s">
        <v>585</v>
      </c>
      <c r="C178" s="19"/>
      <c r="D178" s="19" t="s">
        <v>91</v>
      </c>
      <c r="E178" s="13" t="s">
        <v>32</v>
      </c>
      <c r="F178" s="13"/>
      <c r="G178" s="46"/>
      <c r="H178" s="46"/>
      <c r="I178" s="46"/>
      <c r="J178" s="46"/>
      <c r="K178" s="46"/>
      <c r="L178" s="46"/>
      <c r="M178" s="46"/>
      <c r="N178" s="46"/>
      <c r="O178" s="77"/>
      <c r="P178" s="77"/>
      <c r="Q178" s="77"/>
      <c r="R178" s="77"/>
      <c r="S178" s="77"/>
      <c r="T178" s="77"/>
      <c r="U178" s="77"/>
      <c r="V178" s="77"/>
      <c r="W178" s="77"/>
    </row>
    <row r="179" spans="1:23" ht="13.2" x14ac:dyDescent="0.25">
      <c r="A179" s="124"/>
      <c r="B179" s="22" t="s">
        <v>586</v>
      </c>
      <c r="C179" s="19"/>
      <c r="D179" s="19" t="s">
        <v>91</v>
      </c>
      <c r="E179" s="13" t="s">
        <v>32</v>
      </c>
      <c r="F179" s="13"/>
      <c r="G179" s="46"/>
      <c r="H179" s="46"/>
      <c r="I179" s="46"/>
      <c r="J179" s="46"/>
      <c r="K179" s="46"/>
      <c r="L179" s="46"/>
      <c r="M179" s="46"/>
      <c r="N179" s="46"/>
      <c r="O179" s="77"/>
      <c r="P179" s="77"/>
      <c r="Q179" s="77"/>
      <c r="R179" s="77"/>
      <c r="S179" s="77"/>
      <c r="T179" s="77"/>
      <c r="U179" s="77"/>
      <c r="V179" s="77"/>
      <c r="W179" s="77"/>
    </row>
    <row r="180" spans="1:23" ht="13.2" x14ac:dyDescent="0.25">
      <c r="A180" s="124"/>
      <c r="B180" s="22" t="s">
        <v>587</v>
      </c>
      <c r="C180" s="19"/>
      <c r="D180" s="19" t="s">
        <v>80</v>
      </c>
      <c r="E180" s="13" t="s">
        <v>32</v>
      </c>
      <c r="F180" s="46"/>
      <c r="G180" s="46"/>
      <c r="H180" s="46"/>
      <c r="I180" s="13"/>
      <c r="J180" s="13"/>
      <c r="K180" s="13"/>
      <c r="L180" s="46"/>
      <c r="M180" s="46"/>
      <c r="N180" s="46"/>
      <c r="O180" s="77"/>
      <c r="P180" s="77"/>
      <c r="Q180" s="77"/>
      <c r="R180" s="77"/>
      <c r="S180" s="77"/>
      <c r="T180" s="77"/>
      <c r="U180" s="77"/>
      <c r="V180" s="77"/>
      <c r="W180" s="77"/>
    </row>
    <row r="181" spans="1:23" ht="13.2" x14ac:dyDescent="0.25">
      <c r="A181" s="124"/>
      <c r="B181" s="22" t="s">
        <v>589</v>
      </c>
      <c r="C181" s="19"/>
      <c r="D181" s="19" t="s">
        <v>80</v>
      </c>
      <c r="E181" s="13" t="s">
        <v>32</v>
      </c>
      <c r="F181" s="46"/>
      <c r="G181" s="46"/>
      <c r="H181" s="46"/>
      <c r="I181" s="13"/>
      <c r="J181" s="13"/>
      <c r="K181" s="13"/>
      <c r="L181" s="46"/>
      <c r="M181" s="46"/>
      <c r="N181" s="46"/>
      <c r="O181" s="77"/>
      <c r="P181" s="77"/>
      <c r="Q181" s="77"/>
      <c r="R181" s="77"/>
      <c r="S181" s="77"/>
      <c r="T181" s="77"/>
      <c r="U181" s="77"/>
      <c r="V181" s="77"/>
      <c r="W181" s="77"/>
    </row>
    <row r="182" spans="1:23" ht="13.2" x14ac:dyDescent="0.25">
      <c r="A182" s="124"/>
      <c r="B182" s="22" t="s">
        <v>590</v>
      </c>
      <c r="C182" s="19"/>
      <c r="D182" s="19" t="s">
        <v>80</v>
      </c>
      <c r="E182" s="13" t="s">
        <v>32</v>
      </c>
      <c r="F182" s="45"/>
      <c r="G182" s="45"/>
      <c r="H182" s="41"/>
      <c r="I182" s="45"/>
      <c r="J182" s="45"/>
      <c r="K182" s="45"/>
      <c r="L182" s="41"/>
      <c r="M182" s="45"/>
      <c r="N182" s="45"/>
      <c r="O182" s="77"/>
      <c r="P182" s="77"/>
      <c r="Q182" s="77"/>
      <c r="R182" s="77"/>
      <c r="S182" s="77"/>
      <c r="T182" s="77"/>
      <c r="U182" s="77"/>
      <c r="V182" s="77"/>
      <c r="W182" s="77"/>
    </row>
    <row r="183" spans="1:23" ht="13.2" x14ac:dyDescent="0.25">
      <c r="A183" s="124"/>
      <c r="B183" s="22" t="s">
        <v>591</v>
      </c>
      <c r="C183" s="19"/>
      <c r="D183" s="19" t="s">
        <v>35</v>
      </c>
      <c r="E183" s="13" t="s">
        <v>32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77"/>
      <c r="P183" s="77"/>
      <c r="Q183" s="77"/>
      <c r="R183" s="77"/>
      <c r="S183" s="77"/>
      <c r="T183" s="77"/>
      <c r="U183" s="77"/>
      <c r="V183" s="77"/>
      <c r="W183" s="77"/>
    </row>
    <row r="184" spans="1:23" ht="13.2" x14ac:dyDescent="0.25">
      <c r="A184" s="124"/>
      <c r="B184" s="22" t="s">
        <v>592</v>
      </c>
      <c r="C184" s="19"/>
      <c r="D184" s="19" t="s">
        <v>35</v>
      </c>
      <c r="E184" s="13" t="s">
        <v>32</v>
      </c>
      <c r="F184" s="46"/>
      <c r="G184" s="46"/>
      <c r="H184" s="46"/>
      <c r="I184" s="46"/>
      <c r="J184" s="46"/>
      <c r="K184" s="46"/>
      <c r="L184" s="46"/>
      <c r="M184" s="46"/>
      <c r="N184" s="46"/>
      <c r="O184" s="77"/>
      <c r="P184" s="77"/>
      <c r="Q184" s="77"/>
      <c r="R184" s="77"/>
      <c r="S184" s="77"/>
      <c r="T184" s="77"/>
      <c r="U184" s="77"/>
      <c r="V184" s="77"/>
      <c r="W184" s="77"/>
    </row>
    <row r="185" spans="1:23" ht="13.2" x14ac:dyDescent="0.25">
      <c r="A185" s="124"/>
      <c r="B185" s="22" t="s">
        <v>593</v>
      </c>
      <c r="C185" s="19"/>
      <c r="D185" s="19" t="s">
        <v>93</v>
      </c>
      <c r="E185" s="13" t="s">
        <v>32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77"/>
      <c r="P185" s="77"/>
      <c r="Q185" s="77"/>
      <c r="R185" s="77"/>
      <c r="S185" s="77"/>
      <c r="T185" s="77"/>
      <c r="U185" s="77"/>
      <c r="V185" s="77"/>
      <c r="W185" s="77"/>
    </row>
    <row r="186" spans="1:23" ht="13.2" x14ac:dyDescent="0.25">
      <c r="A186" s="124"/>
      <c r="B186" s="22" t="s">
        <v>594</v>
      </c>
      <c r="C186" s="19"/>
      <c r="D186" s="19" t="s">
        <v>93</v>
      </c>
      <c r="E186" s="13" t="s">
        <v>32</v>
      </c>
      <c r="F186" s="46"/>
      <c r="G186" s="46"/>
      <c r="H186" s="46"/>
      <c r="I186" s="46"/>
      <c r="J186" s="46"/>
      <c r="K186" s="46"/>
      <c r="L186" s="46"/>
      <c r="M186" s="46"/>
      <c r="N186" s="46"/>
      <c r="O186" s="77"/>
      <c r="P186" s="77"/>
      <c r="Q186" s="77"/>
      <c r="R186" s="77"/>
      <c r="S186" s="77"/>
      <c r="T186" s="77"/>
      <c r="U186" s="77"/>
      <c r="V186" s="77"/>
      <c r="W186" s="77"/>
    </row>
    <row r="187" spans="1:23" ht="13.2" x14ac:dyDescent="0.25">
      <c r="A187" s="124"/>
      <c r="B187" s="22" t="s">
        <v>595</v>
      </c>
      <c r="C187" s="19"/>
      <c r="D187" s="19" t="s">
        <v>93</v>
      </c>
      <c r="E187" s="13" t="s">
        <v>32</v>
      </c>
      <c r="F187" s="46"/>
      <c r="G187" s="46"/>
      <c r="H187" s="46"/>
      <c r="I187" s="46"/>
      <c r="J187" s="46"/>
      <c r="K187" s="46"/>
      <c r="L187" s="46"/>
      <c r="M187" s="46"/>
      <c r="N187" s="46"/>
      <c r="O187" s="77"/>
      <c r="P187" s="77"/>
      <c r="Q187" s="77"/>
      <c r="R187" s="77"/>
      <c r="S187" s="77"/>
      <c r="T187" s="77"/>
      <c r="U187" s="77"/>
      <c r="V187" s="77"/>
      <c r="W187" s="77"/>
    </row>
    <row r="188" spans="1:23" ht="13.2" x14ac:dyDescent="0.25">
      <c r="A188" s="124"/>
      <c r="B188" s="22" t="s">
        <v>596</v>
      </c>
      <c r="C188" s="19"/>
      <c r="D188" s="19" t="s">
        <v>131</v>
      </c>
      <c r="E188" s="13" t="s">
        <v>32</v>
      </c>
      <c r="F188" s="46"/>
      <c r="G188" s="46"/>
      <c r="H188" s="46"/>
      <c r="I188" s="46"/>
      <c r="J188" s="13"/>
      <c r="K188" s="13"/>
      <c r="L188" s="13"/>
      <c r="M188" s="13"/>
      <c r="N188" s="46"/>
      <c r="O188" s="77"/>
      <c r="P188" s="77"/>
      <c r="Q188" s="77"/>
      <c r="R188" s="77"/>
      <c r="S188" s="77"/>
      <c r="T188" s="77"/>
      <c r="U188" s="77"/>
      <c r="V188" s="77"/>
      <c r="W188" s="77"/>
    </row>
    <row r="189" spans="1:23" ht="13.2" x14ac:dyDescent="0.25">
      <c r="A189" s="124"/>
      <c r="B189" s="22" t="s">
        <v>597</v>
      </c>
      <c r="C189" s="19"/>
      <c r="D189" s="19" t="s">
        <v>131</v>
      </c>
      <c r="E189" s="13" t="s">
        <v>32</v>
      </c>
      <c r="F189" s="13"/>
      <c r="G189" s="46"/>
      <c r="H189" s="46"/>
      <c r="I189" s="46"/>
      <c r="J189" s="46"/>
      <c r="K189" s="46"/>
      <c r="L189" s="13"/>
      <c r="M189" s="46"/>
      <c r="N189" s="46"/>
      <c r="O189" s="77"/>
      <c r="P189" s="77"/>
      <c r="Q189" s="77"/>
      <c r="R189" s="77"/>
      <c r="S189" s="77"/>
      <c r="T189" s="77"/>
      <c r="U189" s="77"/>
      <c r="V189" s="77"/>
      <c r="W189" s="77"/>
    </row>
    <row r="190" spans="1:23" ht="13.2" x14ac:dyDescent="0.25">
      <c r="A190" s="124"/>
      <c r="B190" s="22" t="s">
        <v>598</v>
      </c>
      <c r="C190" s="19"/>
      <c r="D190" s="19" t="s">
        <v>46</v>
      </c>
      <c r="E190" s="13" t="s">
        <v>32</v>
      </c>
      <c r="F190" s="13"/>
      <c r="G190" s="46"/>
      <c r="H190" s="46"/>
      <c r="I190" s="46"/>
      <c r="J190" s="46"/>
      <c r="K190" s="46"/>
      <c r="L190" s="46"/>
      <c r="M190" s="46"/>
      <c r="N190" s="46"/>
      <c r="O190" s="77"/>
      <c r="P190" s="77"/>
      <c r="Q190" s="77"/>
      <c r="R190" s="77"/>
      <c r="S190" s="77"/>
      <c r="T190" s="77"/>
      <c r="U190" s="77"/>
      <c r="V190" s="77"/>
      <c r="W190" s="77"/>
    </row>
    <row r="191" spans="1:23" ht="13.2" x14ac:dyDescent="0.25">
      <c r="A191" s="124"/>
      <c r="B191" s="22" t="s">
        <v>600</v>
      </c>
      <c r="C191" s="19"/>
      <c r="D191" s="19" t="s">
        <v>46</v>
      </c>
      <c r="E191" s="13" t="s">
        <v>32</v>
      </c>
      <c r="F191" s="13"/>
      <c r="G191" s="46"/>
      <c r="H191" s="46"/>
      <c r="I191" s="46"/>
      <c r="J191" s="46"/>
      <c r="K191" s="46"/>
      <c r="L191" s="46"/>
      <c r="M191" s="46"/>
      <c r="N191" s="46"/>
      <c r="O191" s="77"/>
      <c r="P191" s="77"/>
      <c r="Q191" s="77"/>
      <c r="R191" s="77"/>
      <c r="S191" s="77"/>
      <c r="T191" s="77"/>
      <c r="U191" s="77"/>
      <c r="V191" s="77"/>
      <c r="W191" s="77"/>
    </row>
    <row r="192" spans="1:23" ht="13.2" x14ac:dyDescent="0.25">
      <c r="A192" s="124"/>
      <c r="B192" s="22" t="s">
        <v>601</v>
      </c>
      <c r="C192" s="19"/>
      <c r="D192" s="19" t="s">
        <v>46</v>
      </c>
      <c r="E192" s="13" t="s">
        <v>32</v>
      </c>
      <c r="F192" s="13"/>
      <c r="G192" s="46"/>
      <c r="H192" s="46"/>
      <c r="I192" s="46"/>
      <c r="J192" s="46"/>
      <c r="K192" s="46"/>
      <c r="L192" s="46"/>
      <c r="M192" s="46"/>
      <c r="N192" s="46"/>
      <c r="O192" s="77"/>
      <c r="P192" s="77"/>
      <c r="Q192" s="77"/>
      <c r="R192" s="77"/>
      <c r="S192" s="77"/>
      <c r="T192" s="77"/>
      <c r="U192" s="77"/>
      <c r="V192" s="77"/>
      <c r="W192" s="77"/>
    </row>
    <row r="193" spans="1:23" ht="13.2" x14ac:dyDescent="0.25">
      <c r="A193" s="124"/>
      <c r="B193" s="22" t="s">
        <v>602</v>
      </c>
      <c r="C193" s="19"/>
      <c r="D193" s="19" t="s">
        <v>46</v>
      </c>
      <c r="E193" s="13" t="s">
        <v>32</v>
      </c>
      <c r="F193" s="13"/>
      <c r="G193" s="46"/>
      <c r="H193" s="46"/>
      <c r="I193" s="46"/>
      <c r="J193" s="46"/>
      <c r="K193" s="46"/>
      <c r="L193" s="46"/>
      <c r="M193" s="46"/>
      <c r="N193" s="46"/>
      <c r="O193" s="77"/>
      <c r="P193" s="77"/>
      <c r="Q193" s="77"/>
      <c r="R193" s="77"/>
      <c r="S193" s="77"/>
      <c r="T193" s="77"/>
      <c r="U193" s="77"/>
      <c r="V193" s="77"/>
      <c r="W193" s="77"/>
    </row>
    <row r="194" spans="1:23" ht="13.2" x14ac:dyDescent="0.25">
      <c r="A194" s="124"/>
      <c r="B194" s="22" t="s">
        <v>604</v>
      </c>
      <c r="C194" s="19"/>
      <c r="D194" s="19" t="s">
        <v>46</v>
      </c>
      <c r="E194" s="13" t="s">
        <v>32</v>
      </c>
      <c r="F194" s="13"/>
      <c r="G194" s="46"/>
      <c r="H194" s="46"/>
      <c r="I194" s="46"/>
      <c r="J194" s="46"/>
      <c r="K194" s="46"/>
      <c r="L194" s="46"/>
      <c r="M194" s="46"/>
      <c r="N194" s="46"/>
      <c r="O194" s="77"/>
      <c r="P194" s="77"/>
      <c r="Q194" s="77"/>
      <c r="R194" s="77"/>
      <c r="S194" s="77"/>
      <c r="T194" s="77"/>
      <c r="U194" s="77"/>
      <c r="V194" s="77"/>
      <c r="W194" s="77"/>
    </row>
    <row r="195" spans="1:23" ht="13.2" x14ac:dyDescent="0.25">
      <c r="A195" s="124"/>
      <c r="B195" s="22" t="s">
        <v>605</v>
      </c>
      <c r="C195" s="19"/>
      <c r="D195" s="19" t="s">
        <v>46</v>
      </c>
      <c r="E195" s="13" t="s">
        <v>32</v>
      </c>
      <c r="F195" s="46"/>
      <c r="G195" s="13"/>
      <c r="H195" s="46"/>
      <c r="I195" s="13"/>
      <c r="J195" s="13"/>
      <c r="K195" s="13"/>
      <c r="L195" s="13"/>
      <c r="M195" s="13"/>
      <c r="N195" s="13"/>
      <c r="O195" s="77"/>
      <c r="P195" s="77"/>
      <c r="Q195" s="77"/>
      <c r="R195" s="77"/>
      <c r="S195" s="77"/>
      <c r="T195" s="77"/>
      <c r="U195" s="77"/>
      <c r="V195" s="77"/>
      <c r="W195" s="77"/>
    </row>
    <row r="196" spans="1:23" ht="13.2" x14ac:dyDescent="0.25">
      <c r="A196" s="124"/>
      <c r="B196" s="22" t="s">
        <v>607</v>
      </c>
      <c r="C196" s="19"/>
      <c r="D196" s="19" t="s">
        <v>46</v>
      </c>
      <c r="E196" s="13" t="s">
        <v>32</v>
      </c>
      <c r="F196" s="46"/>
      <c r="G196" s="46"/>
      <c r="H196" s="46"/>
      <c r="I196" s="46"/>
      <c r="J196" s="46"/>
      <c r="K196" s="46"/>
      <c r="L196" s="46"/>
      <c r="M196" s="46"/>
      <c r="N196" s="46"/>
      <c r="O196" s="77"/>
      <c r="P196" s="77"/>
      <c r="Q196" s="77"/>
      <c r="R196" s="77"/>
      <c r="S196" s="77"/>
      <c r="T196" s="77"/>
      <c r="U196" s="77"/>
      <c r="V196" s="77"/>
      <c r="W196" s="77"/>
    </row>
    <row r="197" spans="1:23" ht="13.2" x14ac:dyDescent="0.25">
      <c r="A197" s="124"/>
      <c r="B197" s="22" t="s">
        <v>608</v>
      </c>
      <c r="C197" s="19"/>
      <c r="D197" s="19" t="s">
        <v>102</v>
      </c>
      <c r="E197" s="13" t="s">
        <v>32</v>
      </c>
      <c r="F197" s="13"/>
      <c r="G197" s="46"/>
      <c r="H197" s="46"/>
      <c r="I197" s="46"/>
      <c r="J197" s="46"/>
      <c r="K197" s="46"/>
      <c r="L197" s="46"/>
      <c r="M197" s="46"/>
      <c r="N197" s="46"/>
      <c r="O197" s="77"/>
      <c r="P197" s="77"/>
      <c r="Q197" s="77"/>
      <c r="R197" s="77"/>
      <c r="S197" s="77"/>
      <c r="T197" s="77"/>
      <c r="U197" s="77"/>
      <c r="V197" s="77"/>
      <c r="W197" s="77"/>
    </row>
    <row r="198" spans="1:23" ht="13.2" x14ac:dyDescent="0.25">
      <c r="A198" s="81"/>
      <c r="B198" s="83"/>
      <c r="C198" s="55"/>
      <c r="D198" s="55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77"/>
      <c r="P198" s="77"/>
      <c r="Q198" s="77"/>
      <c r="R198" s="77"/>
      <c r="S198" s="77"/>
      <c r="T198" s="77"/>
      <c r="U198" s="77"/>
      <c r="V198" s="77"/>
      <c r="W198" s="77"/>
    </row>
    <row r="199" spans="1:23" ht="13.2" x14ac:dyDescent="0.25">
      <c r="A199" s="4" t="s">
        <v>0</v>
      </c>
      <c r="B199" s="6" t="s">
        <v>2</v>
      </c>
      <c r="C199" s="10" t="s">
        <v>3</v>
      </c>
      <c r="D199" s="10" t="s">
        <v>4</v>
      </c>
      <c r="E199" s="4" t="s">
        <v>5</v>
      </c>
      <c r="F199" s="76" t="s">
        <v>54</v>
      </c>
      <c r="G199" s="76" t="s">
        <v>19</v>
      </c>
      <c r="H199" s="76" t="s">
        <v>20</v>
      </c>
      <c r="I199" s="76" t="s">
        <v>21</v>
      </c>
      <c r="J199" s="76" t="s">
        <v>22</v>
      </c>
      <c r="K199" s="76" t="s">
        <v>23</v>
      </c>
      <c r="L199" s="76" t="s">
        <v>24</v>
      </c>
      <c r="M199" s="76" t="s">
        <v>25</v>
      </c>
      <c r="N199" s="76" t="s">
        <v>26</v>
      </c>
      <c r="O199" s="77"/>
      <c r="P199" s="77"/>
      <c r="Q199" s="77"/>
      <c r="R199" s="77"/>
      <c r="S199" s="77"/>
      <c r="T199" s="77"/>
      <c r="U199" s="77"/>
      <c r="V199" s="77"/>
      <c r="W199" s="77"/>
    </row>
    <row r="200" spans="1:23" ht="13.2" x14ac:dyDescent="0.25">
      <c r="A200" s="13">
        <v>90</v>
      </c>
      <c r="B200" s="22" t="s">
        <v>628</v>
      </c>
      <c r="C200" s="19"/>
      <c r="D200" s="19" t="s">
        <v>102</v>
      </c>
      <c r="E200" s="13" t="s">
        <v>40</v>
      </c>
      <c r="F200" s="13"/>
      <c r="G200" s="46"/>
      <c r="H200" s="46"/>
      <c r="I200" s="46"/>
      <c r="J200" s="46"/>
      <c r="K200" s="46"/>
      <c r="L200" s="46"/>
      <c r="M200" s="46"/>
      <c r="N200" s="46"/>
      <c r="O200" s="77"/>
      <c r="P200" s="77"/>
      <c r="Q200" s="77"/>
      <c r="R200" s="77"/>
      <c r="S200" s="77"/>
      <c r="T200" s="77"/>
      <c r="U200" s="77"/>
      <c r="V200" s="77"/>
      <c r="W200" s="77"/>
    </row>
    <row r="201" spans="1:23" ht="13.2" x14ac:dyDescent="0.25">
      <c r="A201" s="13">
        <v>91</v>
      </c>
      <c r="B201" s="22" t="s">
        <v>629</v>
      </c>
      <c r="C201" s="19"/>
      <c r="D201" s="19" t="s">
        <v>102</v>
      </c>
      <c r="E201" s="13" t="s">
        <v>40</v>
      </c>
      <c r="F201" s="13"/>
      <c r="G201" s="46"/>
      <c r="H201" s="46"/>
      <c r="I201" s="46"/>
      <c r="J201" s="46"/>
      <c r="K201" s="46"/>
      <c r="L201" s="46"/>
      <c r="M201" s="46"/>
      <c r="N201" s="46"/>
      <c r="O201" s="77"/>
      <c r="P201" s="77"/>
      <c r="Q201" s="77"/>
      <c r="R201" s="77"/>
      <c r="S201" s="77"/>
      <c r="T201" s="77"/>
      <c r="U201" s="77"/>
      <c r="V201" s="77"/>
      <c r="W201" s="77"/>
    </row>
    <row r="202" spans="1:23" ht="13.2" x14ac:dyDescent="0.25">
      <c r="A202" s="13" t="s">
        <v>630</v>
      </c>
      <c r="B202" s="22" t="s">
        <v>631</v>
      </c>
      <c r="C202" s="19"/>
      <c r="D202" s="19" t="s">
        <v>102</v>
      </c>
      <c r="E202" s="13" t="s">
        <v>40</v>
      </c>
      <c r="F202" s="13"/>
      <c r="G202" s="46"/>
      <c r="H202" s="46"/>
      <c r="I202" s="46"/>
      <c r="J202" s="46"/>
      <c r="K202" s="46"/>
      <c r="L202" s="46"/>
      <c r="M202" s="46"/>
      <c r="N202" s="46"/>
      <c r="O202" s="77"/>
      <c r="P202" s="77"/>
      <c r="Q202" s="77"/>
      <c r="R202" s="77"/>
      <c r="S202" s="77"/>
      <c r="T202" s="77"/>
      <c r="U202" s="77"/>
      <c r="V202" s="77"/>
      <c r="W202" s="77"/>
    </row>
    <row r="203" spans="1:23" ht="13.2" x14ac:dyDescent="0.25">
      <c r="A203" s="13">
        <v>92</v>
      </c>
      <c r="B203" s="22" t="s">
        <v>632</v>
      </c>
      <c r="C203" s="19"/>
      <c r="D203" s="19" t="s">
        <v>128</v>
      </c>
      <c r="E203" s="13" t="s">
        <v>40</v>
      </c>
      <c r="F203" s="13"/>
      <c r="G203" s="46"/>
      <c r="H203" s="46"/>
      <c r="I203" s="13"/>
      <c r="J203" s="13"/>
      <c r="K203" s="13"/>
      <c r="L203" s="13"/>
      <c r="M203" s="46"/>
      <c r="N203" s="46"/>
      <c r="O203" s="77"/>
      <c r="P203" s="77"/>
      <c r="Q203" s="77"/>
      <c r="R203" s="77"/>
      <c r="S203" s="77"/>
      <c r="T203" s="77"/>
      <c r="U203" s="77"/>
      <c r="V203" s="77"/>
      <c r="W203" s="77"/>
    </row>
    <row r="204" spans="1:23" ht="13.2" x14ac:dyDescent="0.25">
      <c r="A204" s="13">
        <v>93</v>
      </c>
      <c r="B204" s="22" t="s">
        <v>633</v>
      </c>
      <c r="C204" s="19"/>
      <c r="D204" s="19" t="s">
        <v>129</v>
      </c>
      <c r="E204" s="13" t="s">
        <v>40</v>
      </c>
      <c r="F204" s="13"/>
      <c r="G204" s="29"/>
      <c r="H204" s="29"/>
      <c r="I204" s="29"/>
      <c r="J204" s="29"/>
      <c r="K204" s="29"/>
      <c r="L204" s="29"/>
      <c r="M204" s="29"/>
      <c r="N204" s="29"/>
      <c r="O204" s="77"/>
      <c r="P204" s="77"/>
      <c r="Q204" s="77"/>
      <c r="R204" s="77"/>
      <c r="S204" s="77"/>
      <c r="T204" s="77"/>
      <c r="U204" s="77"/>
      <c r="V204" s="77"/>
      <c r="W204" s="77"/>
    </row>
    <row r="205" spans="1:23" ht="13.2" x14ac:dyDescent="0.25">
      <c r="A205" s="13">
        <v>94</v>
      </c>
      <c r="B205" s="22" t="s">
        <v>634</v>
      </c>
      <c r="C205" s="19"/>
      <c r="D205" s="19" t="s">
        <v>129</v>
      </c>
      <c r="E205" s="13" t="s">
        <v>40</v>
      </c>
      <c r="F205" s="13"/>
      <c r="G205" s="46"/>
      <c r="H205" s="46"/>
      <c r="I205" s="46"/>
      <c r="J205" s="46"/>
      <c r="K205" s="46"/>
      <c r="L205" s="46"/>
      <c r="M205" s="46"/>
      <c r="N205" s="46"/>
      <c r="O205" s="77"/>
      <c r="P205" s="77"/>
      <c r="Q205" s="77"/>
      <c r="R205" s="77"/>
      <c r="S205" s="77"/>
      <c r="T205" s="77"/>
      <c r="U205" s="77"/>
      <c r="V205" s="77"/>
      <c r="W205" s="77"/>
    </row>
    <row r="206" spans="1:23" ht="13.2" x14ac:dyDescent="0.25">
      <c r="A206" s="13">
        <v>95</v>
      </c>
      <c r="B206" s="22" t="s">
        <v>635</v>
      </c>
      <c r="C206" s="19"/>
      <c r="D206" s="19" t="s">
        <v>129</v>
      </c>
      <c r="E206" s="13" t="s">
        <v>40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77"/>
      <c r="P206" s="77"/>
      <c r="Q206" s="77"/>
      <c r="R206" s="77"/>
      <c r="S206" s="77"/>
      <c r="T206" s="77"/>
      <c r="U206" s="77"/>
      <c r="V206" s="77"/>
      <c r="W206" s="77"/>
    </row>
    <row r="207" spans="1:23" ht="13.2" x14ac:dyDescent="0.25">
      <c r="A207" s="13">
        <v>96</v>
      </c>
      <c r="B207" s="22" t="s">
        <v>636</v>
      </c>
      <c r="C207" s="19"/>
      <c r="D207" s="19" t="s">
        <v>129</v>
      </c>
      <c r="E207" s="13" t="s">
        <v>40</v>
      </c>
      <c r="F207" s="13"/>
      <c r="G207" s="46"/>
      <c r="H207" s="46"/>
      <c r="I207" s="46"/>
      <c r="J207" s="46"/>
      <c r="K207" s="46"/>
      <c r="L207" s="46"/>
      <c r="M207" s="46"/>
      <c r="N207" s="46"/>
      <c r="O207" s="77"/>
      <c r="P207" s="77"/>
      <c r="Q207" s="77"/>
      <c r="R207" s="77"/>
      <c r="S207" s="77"/>
      <c r="T207" s="77"/>
      <c r="U207" s="77"/>
      <c r="V207" s="77"/>
      <c r="W207" s="77"/>
    </row>
    <row r="208" spans="1:23" ht="13.2" x14ac:dyDescent="0.25">
      <c r="A208" s="13">
        <v>97</v>
      </c>
      <c r="B208" s="22" t="s">
        <v>637</v>
      </c>
      <c r="C208" s="19"/>
      <c r="D208" s="19" t="s">
        <v>129</v>
      </c>
      <c r="E208" s="13" t="s">
        <v>40</v>
      </c>
      <c r="F208" s="13"/>
      <c r="G208" s="46"/>
      <c r="H208" s="46"/>
      <c r="I208" s="46"/>
      <c r="J208" s="46"/>
      <c r="K208" s="46"/>
      <c r="L208" s="46"/>
      <c r="M208" s="46"/>
      <c r="N208" s="46"/>
      <c r="O208" s="77"/>
      <c r="P208" s="77"/>
      <c r="Q208" s="77"/>
      <c r="R208" s="77"/>
      <c r="S208" s="77"/>
      <c r="T208" s="77"/>
      <c r="U208" s="77"/>
      <c r="V208" s="77"/>
      <c r="W208" s="77"/>
    </row>
    <row r="209" spans="1:23" ht="13.2" x14ac:dyDescent="0.25">
      <c r="A209" s="13">
        <v>98</v>
      </c>
      <c r="B209" s="22" t="s">
        <v>638</v>
      </c>
      <c r="C209" s="19"/>
      <c r="D209" s="19" t="s">
        <v>129</v>
      </c>
      <c r="E209" s="13" t="s">
        <v>40</v>
      </c>
      <c r="F209" s="13"/>
      <c r="G209" s="46"/>
      <c r="H209" s="46"/>
      <c r="I209" s="46"/>
      <c r="J209" s="46"/>
      <c r="K209" s="46"/>
      <c r="L209" s="46"/>
      <c r="M209" s="46"/>
      <c r="N209" s="46"/>
      <c r="O209" s="77"/>
      <c r="P209" s="77"/>
      <c r="Q209" s="77"/>
      <c r="R209" s="77"/>
      <c r="S209" s="77"/>
      <c r="T209" s="77"/>
      <c r="U209" s="77"/>
      <c r="V209" s="77"/>
      <c r="W209" s="77"/>
    </row>
    <row r="210" spans="1:23" ht="13.2" x14ac:dyDescent="0.25">
      <c r="A210" s="13">
        <v>99</v>
      </c>
      <c r="B210" s="22" t="s">
        <v>639</v>
      </c>
      <c r="C210" s="19"/>
      <c r="D210" s="19" t="s">
        <v>129</v>
      </c>
      <c r="E210" s="13" t="s">
        <v>40</v>
      </c>
      <c r="F210" s="27"/>
      <c r="G210" s="46"/>
      <c r="H210" s="46"/>
      <c r="I210" s="46"/>
      <c r="J210" s="46"/>
      <c r="K210" s="46"/>
      <c r="L210" s="46"/>
      <c r="M210" s="46"/>
      <c r="N210" s="46"/>
      <c r="O210" s="77"/>
      <c r="P210" s="77"/>
      <c r="Q210" s="77"/>
      <c r="R210" s="77"/>
      <c r="S210" s="77"/>
      <c r="T210" s="77"/>
      <c r="U210" s="77"/>
      <c r="V210" s="77"/>
      <c r="W210" s="77"/>
    </row>
    <row r="211" spans="1:23" ht="13.2" x14ac:dyDescent="0.25">
      <c r="A211" s="13">
        <v>100</v>
      </c>
      <c r="B211" s="22" t="s">
        <v>640</v>
      </c>
      <c r="C211" s="19"/>
      <c r="D211" s="19" t="s">
        <v>129</v>
      </c>
      <c r="E211" s="13" t="s">
        <v>40</v>
      </c>
      <c r="F211" s="13"/>
      <c r="G211" s="46"/>
      <c r="H211" s="46"/>
      <c r="I211" s="46"/>
      <c r="J211" s="46"/>
      <c r="K211" s="46"/>
      <c r="L211" s="46"/>
      <c r="M211" s="46"/>
      <c r="N211" s="46"/>
      <c r="O211" s="77"/>
      <c r="P211" s="77"/>
      <c r="Q211" s="77"/>
      <c r="R211" s="77"/>
      <c r="S211" s="77"/>
      <c r="T211" s="77"/>
      <c r="U211" s="77"/>
      <c r="V211" s="77"/>
      <c r="W211" s="77"/>
    </row>
    <row r="212" spans="1:23" ht="13.2" x14ac:dyDescent="0.25">
      <c r="A212" s="13">
        <v>101</v>
      </c>
      <c r="B212" s="22" t="s">
        <v>641</v>
      </c>
      <c r="C212" s="19"/>
      <c r="D212" s="19" t="s">
        <v>129</v>
      </c>
      <c r="E212" s="13" t="s">
        <v>40</v>
      </c>
      <c r="F212" s="13"/>
      <c r="G212" s="46"/>
      <c r="H212" s="46"/>
      <c r="I212" s="46"/>
      <c r="J212" s="46"/>
      <c r="K212" s="46"/>
      <c r="L212" s="46"/>
      <c r="M212" s="46"/>
      <c r="N212" s="46"/>
      <c r="O212" s="77"/>
      <c r="P212" s="77"/>
      <c r="Q212" s="77"/>
      <c r="R212" s="77"/>
      <c r="S212" s="77"/>
      <c r="T212" s="77"/>
      <c r="U212" s="77"/>
      <c r="V212" s="77"/>
      <c r="W212" s="77"/>
    </row>
    <row r="213" spans="1:23" ht="13.2" x14ac:dyDescent="0.25">
      <c r="A213" s="13">
        <v>102</v>
      </c>
      <c r="B213" s="22" t="s">
        <v>642</v>
      </c>
      <c r="C213" s="19"/>
      <c r="D213" s="19" t="s">
        <v>129</v>
      </c>
      <c r="E213" s="13" t="s">
        <v>40</v>
      </c>
      <c r="F213" s="13"/>
      <c r="G213" s="46"/>
      <c r="H213" s="46"/>
      <c r="I213" s="46"/>
      <c r="J213" s="46"/>
      <c r="K213" s="46"/>
      <c r="L213" s="46"/>
      <c r="M213" s="46"/>
      <c r="N213" s="46"/>
      <c r="O213" s="77"/>
      <c r="P213" s="77"/>
      <c r="Q213" s="77"/>
      <c r="R213" s="77"/>
      <c r="S213" s="77"/>
      <c r="T213" s="77"/>
      <c r="U213" s="77"/>
      <c r="V213" s="77"/>
      <c r="W213" s="77"/>
    </row>
    <row r="214" spans="1:23" ht="13.2" x14ac:dyDescent="0.25">
      <c r="A214" s="13">
        <v>103</v>
      </c>
      <c r="B214" s="22" t="s">
        <v>643</v>
      </c>
      <c r="C214" s="19"/>
      <c r="D214" s="19" t="s">
        <v>129</v>
      </c>
      <c r="E214" s="13" t="s">
        <v>40</v>
      </c>
      <c r="F214" s="13"/>
      <c r="G214" s="46"/>
      <c r="H214" s="46"/>
      <c r="I214" s="46"/>
      <c r="J214" s="46"/>
      <c r="K214" s="46"/>
      <c r="L214" s="46"/>
      <c r="M214" s="46"/>
      <c r="N214" s="46"/>
      <c r="O214" s="77"/>
      <c r="P214" s="77"/>
      <c r="Q214" s="77"/>
      <c r="R214" s="77"/>
      <c r="S214" s="77"/>
      <c r="T214" s="77"/>
      <c r="U214" s="77"/>
      <c r="V214" s="77"/>
      <c r="W214" s="77"/>
    </row>
    <row r="215" spans="1:23" ht="13.2" x14ac:dyDescent="0.25">
      <c r="A215" s="13">
        <v>104</v>
      </c>
      <c r="B215" s="22" t="s">
        <v>644</v>
      </c>
      <c r="C215" s="19"/>
      <c r="D215" s="19" t="s">
        <v>129</v>
      </c>
      <c r="E215" s="13" t="s">
        <v>40</v>
      </c>
      <c r="F215" s="13"/>
      <c r="G215" s="46"/>
      <c r="H215" s="46"/>
      <c r="I215" s="46"/>
      <c r="J215" s="46"/>
      <c r="K215" s="46"/>
      <c r="L215" s="46"/>
      <c r="M215" s="46"/>
      <c r="N215" s="46"/>
      <c r="O215" s="77"/>
      <c r="P215" s="77"/>
      <c r="Q215" s="77"/>
      <c r="R215" s="77"/>
      <c r="S215" s="77"/>
      <c r="T215" s="77"/>
      <c r="U215" s="77"/>
      <c r="V215" s="77"/>
      <c r="W215" s="77"/>
    </row>
    <row r="216" spans="1:23" ht="13.2" x14ac:dyDescent="0.25">
      <c r="A216" s="13">
        <v>105</v>
      </c>
      <c r="B216" s="22" t="s">
        <v>645</v>
      </c>
      <c r="C216" s="19"/>
      <c r="D216" s="19" t="s">
        <v>129</v>
      </c>
      <c r="E216" s="13" t="s">
        <v>40</v>
      </c>
      <c r="F216" s="13"/>
      <c r="G216" s="46"/>
      <c r="H216" s="46"/>
      <c r="I216" s="46"/>
      <c r="J216" s="46"/>
      <c r="K216" s="46"/>
      <c r="L216" s="46"/>
      <c r="M216" s="46"/>
      <c r="N216" s="46"/>
      <c r="O216" s="77"/>
      <c r="P216" s="77"/>
      <c r="Q216" s="77"/>
      <c r="R216" s="77"/>
      <c r="S216" s="77"/>
      <c r="T216" s="77"/>
      <c r="U216" s="77"/>
      <c r="V216" s="77"/>
      <c r="W216" s="77"/>
    </row>
    <row r="217" spans="1:23" ht="13.2" x14ac:dyDescent="0.25">
      <c r="A217" s="13">
        <v>106</v>
      </c>
      <c r="B217" s="22" t="s">
        <v>646</v>
      </c>
      <c r="C217" s="19"/>
      <c r="D217" s="19" t="s">
        <v>129</v>
      </c>
      <c r="E217" s="13" t="s">
        <v>40</v>
      </c>
      <c r="F217" s="13"/>
      <c r="G217" s="46"/>
      <c r="H217" s="46"/>
      <c r="I217" s="46"/>
      <c r="J217" s="46"/>
      <c r="K217" s="46"/>
      <c r="L217" s="46"/>
      <c r="M217" s="46"/>
      <c r="N217" s="46"/>
      <c r="O217" s="77"/>
      <c r="P217" s="77"/>
      <c r="Q217" s="77"/>
      <c r="R217" s="77"/>
      <c r="S217" s="77"/>
      <c r="T217" s="77"/>
      <c r="U217" s="77"/>
      <c r="V217" s="77"/>
      <c r="W217" s="77"/>
    </row>
    <row r="218" spans="1:23" ht="13.2" x14ac:dyDescent="0.25">
      <c r="A218" s="13">
        <v>107</v>
      </c>
      <c r="B218" s="22" t="s">
        <v>647</v>
      </c>
      <c r="C218" s="19"/>
      <c r="D218" s="19" t="s">
        <v>129</v>
      </c>
      <c r="E218" s="13" t="s">
        <v>40</v>
      </c>
      <c r="F218" s="13"/>
      <c r="G218" s="46"/>
      <c r="H218" s="46"/>
      <c r="I218" s="46"/>
      <c r="J218" s="46"/>
      <c r="K218" s="46"/>
      <c r="L218" s="46"/>
      <c r="M218" s="46"/>
      <c r="N218" s="46"/>
      <c r="O218" s="77"/>
      <c r="P218" s="77"/>
      <c r="Q218" s="77"/>
      <c r="R218" s="77"/>
      <c r="S218" s="77"/>
      <c r="T218" s="77"/>
      <c r="U218" s="77"/>
      <c r="V218" s="77"/>
      <c r="W218" s="77"/>
    </row>
    <row r="219" spans="1:23" ht="13.2" x14ac:dyDescent="0.25">
      <c r="A219" s="13">
        <v>108</v>
      </c>
      <c r="B219" s="22" t="s">
        <v>648</v>
      </c>
      <c r="C219" s="19"/>
      <c r="D219" s="19" t="s">
        <v>129</v>
      </c>
      <c r="E219" s="13" t="s">
        <v>40</v>
      </c>
      <c r="F219" s="13"/>
      <c r="G219" s="46"/>
      <c r="H219" s="46"/>
      <c r="I219" s="46"/>
      <c r="J219" s="46"/>
      <c r="K219" s="46"/>
      <c r="L219" s="46"/>
      <c r="M219" s="46"/>
      <c r="N219" s="46"/>
      <c r="O219" s="77"/>
      <c r="P219" s="77"/>
      <c r="Q219" s="77"/>
      <c r="R219" s="77"/>
      <c r="S219" s="77"/>
      <c r="T219" s="77"/>
      <c r="U219" s="77"/>
      <c r="V219" s="77"/>
      <c r="W219" s="77"/>
    </row>
    <row r="220" spans="1:23" ht="13.2" x14ac:dyDescent="0.25">
      <c r="A220" s="13">
        <v>109</v>
      </c>
      <c r="B220" s="22" t="s">
        <v>649</v>
      </c>
      <c r="C220" s="19"/>
      <c r="D220" s="19" t="s">
        <v>129</v>
      </c>
      <c r="E220" s="13" t="s">
        <v>40</v>
      </c>
      <c r="F220" s="46"/>
      <c r="G220" s="46"/>
      <c r="H220" s="46"/>
      <c r="I220" s="46"/>
      <c r="J220" s="46"/>
      <c r="K220" s="46"/>
      <c r="L220" s="46"/>
      <c r="M220" s="46"/>
      <c r="N220" s="46"/>
      <c r="O220" s="77"/>
      <c r="P220" s="77"/>
      <c r="Q220" s="77"/>
      <c r="R220" s="77"/>
      <c r="S220" s="77"/>
      <c r="T220" s="77"/>
      <c r="U220" s="77"/>
      <c r="V220" s="77"/>
      <c r="W220" s="77"/>
    </row>
    <row r="221" spans="1:23" ht="13.2" x14ac:dyDescent="0.25">
      <c r="A221" s="13">
        <v>110</v>
      </c>
      <c r="B221" s="22" t="s">
        <v>650</v>
      </c>
      <c r="C221" s="19"/>
      <c r="D221" s="19" t="s">
        <v>129</v>
      </c>
      <c r="E221" s="13" t="s">
        <v>40</v>
      </c>
      <c r="F221" s="13"/>
      <c r="G221" s="46"/>
      <c r="H221" s="46"/>
      <c r="I221" s="46"/>
      <c r="J221" s="46"/>
      <c r="K221" s="46"/>
      <c r="L221" s="46"/>
      <c r="M221" s="46"/>
      <c r="N221" s="46"/>
      <c r="O221" s="77"/>
      <c r="P221" s="77"/>
      <c r="Q221" s="77"/>
      <c r="R221" s="77"/>
      <c r="S221" s="77"/>
      <c r="T221" s="77"/>
      <c r="U221" s="77"/>
      <c r="V221" s="77"/>
      <c r="W221" s="77"/>
    </row>
    <row r="222" spans="1:23" ht="13.2" x14ac:dyDescent="0.25">
      <c r="A222" s="13">
        <v>111</v>
      </c>
      <c r="B222" s="22" t="s">
        <v>651</v>
      </c>
      <c r="C222" s="19"/>
      <c r="D222" s="19" t="s">
        <v>129</v>
      </c>
      <c r="E222" s="13" t="s">
        <v>40</v>
      </c>
      <c r="F222" s="46"/>
      <c r="G222" s="46"/>
      <c r="H222" s="46"/>
      <c r="I222" s="46"/>
      <c r="J222" s="46"/>
      <c r="K222" s="46"/>
      <c r="L222" s="46"/>
      <c r="M222" s="46"/>
      <c r="N222" s="46"/>
      <c r="O222" s="77"/>
      <c r="P222" s="77"/>
      <c r="Q222" s="77"/>
      <c r="R222" s="77"/>
      <c r="S222" s="77"/>
      <c r="T222" s="77"/>
      <c r="U222" s="77"/>
      <c r="V222" s="77"/>
      <c r="W222" s="77"/>
    </row>
    <row r="223" spans="1:23" ht="13.2" x14ac:dyDescent="0.25">
      <c r="A223" s="13">
        <v>112</v>
      </c>
      <c r="B223" s="22" t="s">
        <v>652</v>
      </c>
      <c r="C223" s="19"/>
      <c r="D223" s="19" t="s">
        <v>129</v>
      </c>
      <c r="E223" s="13" t="s">
        <v>40</v>
      </c>
      <c r="F223" s="46"/>
      <c r="G223" s="46"/>
      <c r="H223" s="46"/>
      <c r="I223" s="46"/>
      <c r="J223" s="46"/>
      <c r="K223" s="46"/>
      <c r="L223" s="46"/>
      <c r="M223" s="46"/>
      <c r="N223" s="46"/>
      <c r="O223" s="77"/>
      <c r="P223" s="77"/>
      <c r="Q223" s="77"/>
      <c r="R223" s="77"/>
      <c r="S223" s="77"/>
      <c r="T223" s="77"/>
      <c r="U223" s="77"/>
      <c r="V223" s="77"/>
      <c r="W223" s="77"/>
    </row>
    <row r="224" spans="1:23" ht="13.2" x14ac:dyDescent="0.25">
      <c r="A224" s="13">
        <v>113</v>
      </c>
      <c r="B224" s="22" t="s">
        <v>653</v>
      </c>
      <c r="C224" s="19"/>
      <c r="D224" s="19" t="s">
        <v>129</v>
      </c>
      <c r="E224" s="13" t="s">
        <v>40</v>
      </c>
      <c r="F224" s="13"/>
      <c r="G224" s="46"/>
      <c r="H224" s="46"/>
      <c r="I224" s="46"/>
      <c r="J224" s="46"/>
      <c r="K224" s="46"/>
      <c r="L224" s="46"/>
      <c r="M224" s="46"/>
      <c r="N224" s="46"/>
      <c r="O224" s="77"/>
      <c r="P224" s="77"/>
      <c r="Q224" s="77"/>
      <c r="R224" s="77"/>
      <c r="S224" s="77"/>
      <c r="T224" s="77"/>
      <c r="U224" s="77"/>
      <c r="V224" s="77"/>
      <c r="W224" s="77"/>
    </row>
    <row r="225" spans="1:23" ht="13.2" x14ac:dyDescent="0.25">
      <c r="A225" s="13">
        <v>114</v>
      </c>
      <c r="B225" s="22" t="s">
        <v>654</v>
      </c>
      <c r="C225" s="19"/>
      <c r="D225" s="19" t="s">
        <v>129</v>
      </c>
      <c r="E225" s="13" t="s">
        <v>40</v>
      </c>
      <c r="F225" s="13"/>
      <c r="G225" s="46"/>
      <c r="H225" s="46"/>
      <c r="I225" s="46"/>
      <c r="J225" s="46"/>
      <c r="K225" s="46"/>
      <c r="L225" s="46"/>
      <c r="M225" s="46"/>
      <c r="N225" s="46"/>
      <c r="O225" s="77"/>
      <c r="P225" s="77"/>
      <c r="Q225" s="77"/>
      <c r="R225" s="77"/>
      <c r="S225" s="77"/>
      <c r="T225" s="77"/>
      <c r="U225" s="77"/>
      <c r="V225" s="77"/>
      <c r="W225" s="77"/>
    </row>
    <row r="226" spans="1:23" ht="13.2" x14ac:dyDescent="0.25">
      <c r="A226" s="13">
        <v>115</v>
      </c>
      <c r="B226" s="22" t="s">
        <v>655</v>
      </c>
      <c r="C226" s="19"/>
      <c r="D226" s="19" t="s">
        <v>129</v>
      </c>
      <c r="E226" s="13" t="s">
        <v>40</v>
      </c>
      <c r="F226" s="13"/>
      <c r="G226" s="46"/>
      <c r="H226" s="46"/>
      <c r="I226" s="46"/>
      <c r="J226" s="46"/>
      <c r="K226" s="46"/>
      <c r="L226" s="46"/>
      <c r="M226" s="46"/>
      <c r="N226" s="46"/>
      <c r="O226" s="77"/>
      <c r="P226" s="77"/>
      <c r="Q226" s="77"/>
      <c r="R226" s="77"/>
      <c r="S226" s="77"/>
      <c r="T226" s="77"/>
      <c r="U226" s="77"/>
      <c r="V226" s="77"/>
      <c r="W226" s="77"/>
    </row>
    <row r="227" spans="1:23" ht="13.2" x14ac:dyDescent="0.25">
      <c r="A227" s="13">
        <v>116</v>
      </c>
      <c r="B227" s="22" t="s">
        <v>656</v>
      </c>
      <c r="C227" s="19"/>
      <c r="D227" s="19" t="s">
        <v>129</v>
      </c>
      <c r="E227" s="13" t="s">
        <v>40</v>
      </c>
      <c r="F227" s="13"/>
      <c r="G227" s="29"/>
      <c r="H227" s="29"/>
      <c r="I227" s="29"/>
      <c r="J227" s="29"/>
      <c r="K227" s="29"/>
      <c r="L227" s="29"/>
      <c r="M227" s="29"/>
      <c r="N227" s="29"/>
      <c r="O227" s="77"/>
      <c r="P227" s="77"/>
      <c r="Q227" s="77"/>
      <c r="R227" s="77"/>
      <c r="S227" s="77"/>
      <c r="T227" s="77"/>
      <c r="U227" s="77"/>
      <c r="V227" s="77"/>
      <c r="W227" s="77"/>
    </row>
    <row r="228" spans="1:23" ht="13.2" x14ac:dyDescent="0.25">
      <c r="A228" s="13">
        <v>117</v>
      </c>
      <c r="B228" s="22" t="s">
        <v>657</v>
      </c>
      <c r="C228" s="19"/>
      <c r="D228" s="19" t="s">
        <v>119</v>
      </c>
      <c r="E228" s="13" t="s">
        <v>40</v>
      </c>
      <c r="F228" s="13"/>
      <c r="G228" s="46"/>
      <c r="H228" s="46"/>
      <c r="I228" s="46"/>
      <c r="J228" s="46"/>
      <c r="K228" s="46"/>
      <c r="L228" s="46"/>
      <c r="M228" s="46"/>
      <c r="N228" s="46"/>
      <c r="O228" s="77"/>
      <c r="P228" s="77"/>
      <c r="Q228" s="77"/>
      <c r="R228" s="77"/>
      <c r="S228" s="77"/>
      <c r="T228" s="77"/>
      <c r="U228" s="77"/>
      <c r="V228" s="77"/>
      <c r="W228" s="77"/>
    </row>
    <row r="229" spans="1:23" ht="13.2" x14ac:dyDescent="0.25">
      <c r="A229" s="13">
        <v>118</v>
      </c>
      <c r="B229" s="22" t="s">
        <v>658</v>
      </c>
      <c r="C229" s="19"/>
      <c r="D229" s="19" t="s">
        <v>119</v>
      </c>
      <c r="E229" s="13" t="s">
        <v>40</v>
      </c>
      <c r="F229" s="13"/>
      <c r="G229" s="46"/>
      <c r="H229" s="46"/>
      <c r="I229" s="46"/>
      <c r="J229" s="46"/>
      <c r="K229" s="46"/>
      <c r="L229" s="46"/>
      <c r="M229" s="46"/>
      <c r="N229" s="46"/>
      <c r="O229" s="77"/>
      <c r="P229" s="77"/>
      <c r="Q229" s="77"/>
      <c r="R229" s="77"/>
      <c r="S229" s="77"/>
      <c r="T229" s="77"/>
      <c r="U229" s="77"/>
      <c r="V229" s="77"/>
      <c r="W229" s="77"/>
    </row>
    <row r="230" spans="1:23" ht="13.2" x14ac:dyDescent="0.25">
      <c r="A230" s="13">
        <v>119</v>
      </c>
      <c r="B230" s="22" t="s">
        <v>659</v>
      </c>
      <c r="C230" s="19"/>
      <c r="D230" s="19" t="s">
        <v>123</v>
      </c>
      <c r="E230" s="13" t="s">
        <v>40</v>
      </c>
      <c r="F230" s="13"/>
      <c r="G230" s="46"/>
      <c r="H230" s="46"/>
      <c r="I230" s="46"/>
      <c r="J230" s="46"/>
      <c r="K230" s="46"/>
      <c r="L230" s="46"/>
      <c r="M230" s="46"/>
      <c r="N230" s="46"/>
      <c r="O230" s="77"/>
      <c r="P230" s="77"/>
      <c r="Q230" s="77"/>
      <c r="R230" s="77"/>
      <c r="S230" s="77"/>
      <c r="T230" s="77"/>
      <c r="U230" s="77"/>
      <c r="V230" s="77"/>
      <c r="W230" s="77"/>
    </row>
    <row r="231" spans="1:23" ht="13.2" x14ac:dyDescent="0.25">
      <c r="A231" s="13">
        <v>120</v>
      </c>
      <c r="B231" s="22" t="s">
        <v>50</v>
      </c>
      <c r="C231" s="19"/>
      <c r="D231" s="19" t="s">
        <v>50</v>
      </c>
      <c r="E231" s="13" t="s">
        <v>40</v>
      </c>
      <c r="F231" s="13"/>
      <c r="G231" s="46"/>
      <c r="H231" s="46"/>
      <c r="I231" s="46"/>
      <c r="J231" s="46"/>
      <c r="K231" s="46"/>
      <c r="L231" s="46"/>
      <c r="M231" s="46"/>
      <c r="N231" s="46"/>
      <c r="O231" s="77"/>
      <c r="P231" s="77"/>
      <c r="Q231" s="77"/>
      <c r="R231" s="77"/>
      <c r="S231" s="77"/>
      <c r="T231" s="77"/>
      <c r="U231" s="77"/>
      <c r="V231" s="77"/>
      <c r="W231" s="77"/>
    </row>
    <row r="232" spans="1:23" ht="13.2" x14ac:dyDescent="0.25">
      <c r="A232" s="27">
        <v>121</v>
      </c>
      <c r="B232" s="22" t="s">
        <v>660</v>
      </c>
      <c r="C232" s="19"/>
      <c r="D232" s="19" t="s">
        <v>48</v>
      </c>
      <c r="E232" s="13" t="s">
        <v>40</v>
      </c>
      <c r="F232" s="27"/>
      <c r="G232" s="45"/>
      <c r="H232" s="27"/>
      <c r="I232" s="27"/>
      <c r="J232" s="27"/>
      <c r="K232" s="27"/>
      <c r="L232" s="27"/>
      <c r="M232" s="27"/>
      <c r="N232" s="27"/>
      <c r="O232" s="77"/>
      <c r="P232" s="77"/>
      <c r="Q232" s="77"/>
      <c r="R232" s="77"/>
      <c r="S232" s="77"/>
      <c r="T232" s="77"/>
      <c r="U232" s="77"/>
      <c r="V232" s="77"/>
      <c r="W232" s="77"/>
    </row>
    <row r="233" spans="1:23" ht="13.2" x14ac:dyDescent="0.25">
      <c r="A233" s="13">
        <v>122</v>
      </c>
      <c r="B233" s="22" t="s">
        <v>661</v>
      </c>
      <c r="C233" s="19"/>
      <c r="D233" s="19" t="s">
        <v>83</v>
      </c>
      <c r="E233" s="13" t="s">
        <v>40</v>
      </c>
      <c r="F233" s="13"/>
      <c r="G233" s="46"/>
      <c r="H233" s="46"/>
      <c r="I233" s="46"/>
      <c r="J233" s="46"/>
      <c r="K233" s="46"/>
      <c r="L233" s="46"/>
      <c r="M233" s="46"/>
      <c r="N233" s="46"/>
      <c r="O233" s="77"/>
      <c r="P233" s="77"/>
      <c r="Q233" s="77"/>
      <c r="R233" s="77"/>
      <c r="S233" s="77"/>
      <c r="T233" s="77"/>
      <c r="U233" s="77"/>
      <c r="V233" s="77"/>
      <c r="W233" s="77"/>
    </row>
    <row r="234" spans="1:23" ht="13.2" x14ac:dyDescent="0.25">
      <c r="A234" s="13">
        <v>123</v>
      </c>
      <c r="B234" s="22" t="s">
        <v>662</v>
      </c>
      <c r="C234" s="19"/>
      <c r="D234" s="19" t="s">
        <v>83</v>
      </c>
      <c r="E234" s="13" t="s">
        <v>40</v>
      </c>
      <c r="F234" s="13"/>
      <c r="G234" s="46"/>
      <c r="H234" s="46"/>
      <c r="I234" s="46"/>
      <c r="J234" s="46"/>
      <c r="K234" s="46"/>
      <c r="L234" s="46"/>
      <c r="M234" s="46"/>
      <c r="N234" s="46"/>
      <c r="O234" s="77"/>
      <c r="P234" s="77"/>
      <c r="Q234" s="77"/>
      <c r="R234" s="77"/>
      <c r="S234" s="77"/>
      <c r="T234" s="77"/>
      <c r="U234" s="77"/>
      <c r="V234" s="77"/>
      <c r="W234" s="77"/>
    </row>
    <row r="235" spans="1:23" ht="13.2" x14ac:dyDescent="0.25">
      <c r="A235" s="13">
        <v>124</v>
      </c>
      <c r="B235" s="22" t="s">
        <v>663</v>
      </c>
      <c r="C235" s="19"/>
      <c r="D235" s="19" t="s">
        <v>83</v>
      </c>
      <c r="E235" s="13" t="s">
        <v>40</v>
      </c>
      <c r="F235" s="13"/>
      <c r="G235" s="46"/>
      <c r="H235" s="46"/>
      <c r="I235" s="46"/>
      <c r="J235" s="46"/>
      <c r="K235" s="46"/>
      <c r="L235" s="46"/>
      <c r="M235" s="46"/>
      <c r="N235" s="46"/>
      <c r="O235" s="77"/>
      <c r="P235" s="77"/>
      <c r="Q235" s="77"/>
      <c r="R235" s="77"/>
      <c r="S235" s="77"/>
      <c r="T235" s="77"/>
      <c r="U235" s="77"/>
      <c r="V235" s="77"/>
      <c r="W235" s="77"/>
    </row>
    <row r="236" spans="1:23" ht="13.2" x14ac:dyDescent="0.25">
      <c r="A236" s="13">
        <v>125</v>
      </c>
      <c r="B236" s="22" t="s">
        <v>664</v>
      </c>
      <c r="C236" s="19"/>
      <c r="D236" s="19" t="s">
        <v>71</v>
      </c>
      <c r="E236" s="13" t="s">
        <v>40</v>
      </c>
      <c r="F236" s="13"/>
      <c r="G236" s="46"/>
      <c r="H236" s="46"/>
      <c r="I236" s="46"/>
      <c r="J236" s="46"/>
      <c r="K236" s="46"/>
      <c r="L236" s="46"/>
      <c r="M236" s="46"/>
      <c r="N236" s="46"/>
      <c r="O236" s="77"/>
      <c r="P236" s="77"/>
      <c r="Q236" s="77"/>
      <c r="R236" s="77"/>
      <c r="S236" s="77"/>
      <c r="T236" s="77"/>
      <c r="U236" s="77"/>
      <c r="V236" s="77"/>
      <c r="W236" s="77"/>
    </row>
    <row r="237" spans="1:23" ht="13.2" x14ac:dyDescent="0.25">
      <c r="A237" s="13">
        <v>126</v>
      </c>
      <c r="B237" s="22" t="s">
        <v>665</v>
      </c>
      <c r="C237" s="19"/>
      <c r="D237" s="19" t="s">
        <v>71</v>
      </c>
      <c r="E237" s="13" t="s">
        <v>40</v>
      </c>
      <c r="F237" s="13"/>
      <c r="G237" s="46"/>
      <c r="H237" s="46"/>
      <c r="I237" s="46"/>
      <c r="J237" s="46"/>
      <c r="K237" s="46"/>
      <c r="L237" s="46"/>
      <c r="M237" s="46"/>
      <c r="N237" s="46"/>
      <c r="O237" s="77"/>
      <c r="P237" s="77"/>
      <c r="Q237" s="77"/>
      <c r="R237" s="77"/>
      <c r="S237" s="77"/>
      <c r="T237" s="77"/>
      <c r="U237" s="77"/>
      <c r="V237" s="77"/>
      <c r="W237" s="77"/>
    </row>
    <row r="238" spans="1:23" ht="13.2" x14ac:dyDescent="0.25">
      <c r="A238" s="27">
        <v>127</v>
      </c>
      <c r="B238" s="22" t="s">
        <v>666</v>
      </c>
      <c r="C238" s="19"/>
      <c r="D238" s="19" t="s">
        <v>71</v>
      </c>
      <c r="E238" s="13" t="s">
        <v>40</v>
      </c>
      <c r="F238" s="13"/>
      <c r="G238" s="45"/>
      <c r="H238" s="45"/>
      <c r="I238" s="45"/>
      <c r="J238" s="45"/>
      <c r="K238" s="45"/>
      <c r="L238" s="45"/>
      <c r="M238" s="45"/>
      <c r="N238" s="45"/>
      <c r="O238" s="77"/>
      <c r="P238" s="77"/>
      <c r="Q238" s="77"/>
      <c r="R238" s="77"/>
      <c r="S238" s="77"/>
      <c r="T238" s="77"/>
      <c r="U238" s="77"/>
      <c r="V238" s="77"/>
      <c r="W238" s="77"/>
    </row>
    <row r="239" spans="1:23" ht="13.2" x14ac:dyDescent="0.25">
      <c r="A239" s="13">
        <v>128</v>
      </c>
      <c r="B239" s="22" t="s">
        <v>667</v>
      </c>
      <c r="C239" s="19"/>
      <c r="D239" s="19" t="s">
        <v>69</v>
      </c>
      <c r="E239" s="13" t="s">
        <v>40</v>
      </c>
      <c r="F239" s="13"/>
      <c r="G239" s="46"/>
      <c r="H239" s="46"/>
      <c r="I239" s="46"/>
      <c r="J239" s="46"/>
      <c r="K239" s="46"/>
      <c r="L239" s="46"/>
      <c r="M239" s="46"/>
      <c r="N239" s="46"/>
      <c r="O239" s="77"/>
      <c r="P239" s="77"/>
      <c r="Q239" s="77"/>
      <c r="R239" s="77"/>
      <c r="S239" s="77"/>
      <c r="T239" s="77"/>
      <c r="U239" s="77"/>
      <c r="V239" s="77"/>
      <c r="W239" s="77"/>
    </row>
    <row r="240" spans="1:23" ht="13.2" x14ac:dyDescent="0.25">
      <c r="A240" s="13">
        <v>129</v>
      </c>
      <c r="B240" s="22" t="s">
        <v>668</v>
      </c>
      <c r="C240" s="19"/>
      <c r="D240" s="19" t="s">
        <v>69</v>
      </c>
      <c r="E240" s="13" t="s">
        <v>40</v>
      </c>
      <c r="F240" s="13"/>
      <c r="G240" s="46"/>
      <c r="H240" s="46"/>
      <c r="I240" s="46"/>
      <c r="J240" s="46"/>
      <c r="K240" s="46"/>
      <c r="L240" s="46"/>
      <c r="M240" s="46"/>
      <c r="N240" s="46"/>
      <c r="O240" s="77"/>
      <c r="P240" s="77"/>
      <c r="Q240" s="77"/>
      <c r="R240" s="77"/>
      <c r="S240" s="77"/>
      <c r="T240" s="77"/>
      <c r="U240" s="77"/>
      <c r="V240" s="77"/>
      <c r="W240" s="77"/>
    </row>
    <row r="241" spans="1:23" ht="13.2" x14ac:dyDescent="0.25">
      <c r="A241" s="13">
        <v>130</v>
      </c>
      <c r="B241" s="22" t="s">
        <v>669</v>
      </c>
      <c r="C241" s="19"/>
      <c r="D241" s="19" t="s">
        <v>44</v>
      </c>
      <c r="E241" s="13" t="s">
        <v>40</v>
      </c>
      <c r="F241" s="13"/>
      <c r="G241" s="46"/>
      <c r="H241" s="46"/>
      <c r="I241" s="46"/>
      <c r="J241" s="46"/>
      <c r="K241" s="46"/>
      <c r="L241" s="46"/>
      <c r="M241" s="46"/>
      <c r="N241" s="46"/>
      <c r="O241" s="77"/>
      <c r="P241" s="77"/>
      <c r="Q241" s="77"/>
      <c r="R241" s="77"/>
      <c r="S241" s="77"/>
      <c r="T241" s="77"/>
      <c r="U241" s="77"/>
      <c r="V241" s="77"/>
      <c r="W241" s="77"/>
    </row>
    <row r="242" spans="1:23" ht="13.2" x14ac:dyDescent="0.25">
      <c r="A242" s="13">
        <v>131</v>
      </c>
      <c r="B242" s="22" t="s">
        <v>670</v>
      </c>
      <c r="C242" s="19"/>
      <c r="D242" s="19" t="s">
        <v>44</v>
      </c>
      <c r="E242" s="13" t="s">
        <v>40</v>
      </c>
      <c r="F242" s="13"/>
      <c r="G242" s="46"/>
      <c r="H242" s="46"/>
      <c r="I242" s="46"/>
      <c r="J242" s="46"/>
      <c r="K242" s="46"/>
      <c r="L242" s="46"/>
      <c r="M242" s="46"/>
      <c r="N242" s="46"/>
      <c r="O242" s="77"/>
      <c r="P242" s="77"/>
      <c r="Q242" s="77"/>
      <c r="R242" s="77"/>
      <c r="S242" s="77"/>
      <c r="T242" s="77"/>
      <c r="U242" s="77"/>
      <c r="V242" s="77"/>
      <c r="W242" s="77"/>
    </row>
    <row r="243" spans="1:23" ht="13.2" x14ac:dyDescent="0.25">
      <c r="A243" s="13">
        <v>132</v>
      </c>
      <c r="B243" s="22" t="s">
        <v>671</v>
      </c>
      <c r="C243" s="19"/>
      <c r="D243" s="19" t="s">
        <v>44</v>
      </c>
      <c r="E243" s="13" t="s">
        <v>40</v>
      </c>
      <c r="F243" s="13"/>
      <c r="G243" s="46"/>
      <c r="H243" s="46"/>
      <c r="I243" s="46"/>
      <c r="J243" s="46"/>
      <c r="K243" s="46"/>
      <c r="L243" s="46"/>
      <c r="M243" s="46"/>
      <c r="N243" s="46"/>
      <c r="O243" s="77"/>
      <c r="P243" s="77"/>
      <c r="Q243" s="77"/>
      <c r="R243" s="77"/>
      <c r="S243" s="77"/>
      <c r="T243" s="77"/>
      <c r="U243" s="77"/>
      <c r="V243" s="77"/>
      <c r="W243" s="77"/>
    </row>
    <row r="244" spans="1:23" ht="13.2" x14ac:dyDescent="0.25">
      <c r="A244" s="13">
        <v>133</v>
      </c>
      <c r="B244" s="22" t="s">
        <v>672</v>
      </c>
      <c r="C244" s="19"/>
      <c r="D244" s="19" t="s">
        <v>44</v>
      </c>
      <c r="E244" s="13" t="s">
        <v>40</v>
      </c>
      <c r="F244" s="13"/>
      <c r="G244" s="46"/>
      <c r="H244" s="46"/>
      <c r="I244" s="46"/>
      <c r="J244" s="46"/>
      <c r="K244" s="46"/>
      <c r="L244" s="46"/>
      <c r="M244" s="46"/>
      <c r="N244" s="46"/>
      <c r="O244" s="77"/>
      <c r="P244" s="77"/>
      <c r="Q244" s="77"/>
      <c r="R244" s="77"/>
      <c r="S244" s="77"/>
      <c r="T244" s="77"/>
      <c r="U244" s="77"/>
      <c r="V244" s="77"/>
      <c r="W244" s="77"/>
    </row>
    <row r="245" spans="1:23" ht="13.2" x14ac:dyDescent="0.25">
      <c r="A245" s="125"/>
      <c r="B245" s="126"/>
      <c r="C245" s="54"/>
      <c r="D245" s="54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77"/>
      <c r="P245" s="77"/>
      <c r="Q245" s="77"/>
      <c r="R245" s="77"/>
      <c r="S245" s="77"/>
      <c r="T245" s="77"/>
      <c r="U245" s="77"/>
      <c r="V245" s="77"/>
      <c r="W245" s="77"/>
    </row>
    <row r="246" spans="1:23" ht="13.2" x14ac:dyDescent="0.25">
      <c r="A246" s="124"/>
      <c r="B246" s="6" t="s">
        <v>2</v>
      </c>
      <c r="C246" s="10" t="s">
        <v>3</v>
      </c>
      <c r="D246" s="10" t="s">
        <v>4</v>
      </c>
      <c r="E246" s="4" t="s">
        <v>5</v>
      </c>
      <c r="F246" s="76" t="s">
        <v>54</v>
      </c>
      <c r="G246" s="76" t="s">
        <v>65</v>
      </c>
      <c r="H246" s="76" t="s">
        <v>7</v>
      </c>
      <c r="I246" s="76" t="s">
        <v>8</v>
      </c>
      <c r="J246" s="76" t="s">
        <v>9</v>
      </c>
      <c r="K246" s="76" t="s">
        <v>10</v>
      </c>
      <c r="L246" s="76" t="s">
        <v>79</v>
      </c>
      <c r="M246" s="76" t="s">
        <v>82</v>
      </c>
      <c r="N246" s="76" t="s">
        <v>26</v>
      </c>
      <c r="O246" s="77"/>
      <c r="P246" s="77"/>
      <c r="Q246" s="77"/>
      <c r="R246" s="77"/>
      <c r="S246" s="77"/>
      <c r="T246" s="77"/>
      <c r="U246" s="77"/>
      <c r="V246" s="77"/>
      <c r="W246" s="77"/>
    </row>
    <row r="247" spans="1:23" ht="13.2" x14ac:dyDescent="0.25">
      <c r="A247" s="124"/>
      <c r="B247" s="22" t="s">
        <v>628</v>
      </c>
      <c r="C247" s="19"/>
      <c r="D247" s="19" t="s">
        <v>102</v>
      </c>
      <c r="E247" s="13" t="s">
        <v>32</v>
      </c>
      <c r="F247" s="46"/>
      <c r="G247" s="46"/>
      <c r="H247" s="46"/>
      <c r="I247" s="46"/>
      <c r="J247" s="46"/>
      <c r="K247" s="46"/>
      <c r="L247" s="46"/>
      <c r="M247" s="46"/>
      <c r="N247" s="46"/>
      <c r="O247" s="77"/>
      <c r="P247" s="77"/>
      <c r="Q247" s="77"/>
      <c r="R247" s="77"/>
      <c r="S247" s="77"/>
      <c r="T247" s="77"/>
      <c r="U247" s="77"/>
      <c r="V247" s="77"/>
      <c r="W247" s="77"/>
    </row>
    <row r="248" spans="1:23" ht="13.2" x14ac:dyDescent="0.25">
      <c r="A248" s="124"/>
      <c r="B248" s="22" t="s">
        <v>629</v>
      </c>
      <c r="C248" s="19"/>
      <c r="D248" s="19" t="s">
        <v>102</v>
      </c>
      <c r="E248" s="13" t="s">
        <v>32</v>
      </c>
      <c r="F248" s="13"/>
      <c r="G248" s="46"/>
      <c r="H248" s="46"/>
      <c r="I248" s="46"/>
      <c r="J248" s="46"/>
      <c r="K248" s="46"/>
      <c r="L248" s="46"/>
      <c r="M248" s="46"/>
      <c r="N248" s="46"/>
      <c r="O248" s="77"/>
      <c r="P248" s="77"/>
      <c r="Q248" s="77"/>
      <c r="R248" s="77"/>
      <c r="S248" s="77"/>
      <c r="T248" s="77"/>
      <c r="U248" s="77"/>
      <c r="V248" s="77"/>
      <c r="W248" s="77"/>
    </row>
    <row r="249" spans="1:23" ht="13.2" x14ac:dyDescent="0.25">
      <c r="A249" s="124"/>
      <c r="B249" s="22" t="s">
        <v>631</v>
      </c>
      <c r="C249" s="19"/>
      <c r="D249" s="19" t="s">
        <v>102</v>
      </c>
      <c r="E249" s="13" t="s">
        <v>32</v>
      </c>
      <c r="F249" s="13"/>
      <c r="G249" s="46"/>
      <c r="H249" s="46"/>
      <c r="I249" s="46"/>
      <c r="J249" s="46"/>
      <c r="K249" s="46"/>
      <c r="L249" s="46"/>
      <c r="M249" s="46"/>
      <c r="N249" s="46"/>
      <c r="O249" s="77"/>
      <c r="P249" s="77"/>
      <c r="Q249" s="77"/>
      <c r="R249" s="77"/>
      <c r="S249" s="77"/>
      <c r="T249" s="77"/>
      <c r="U249" s="77"/>
      <c r="V249" s="77"/>
      <c r="W249" s="77"/>
    </row>
    <row r="250" spans="1:23" ht="13.2" x14ac:dyDescent="0.25">
      <c r="A250" s="124"/>
      <c r="B250" s="22" t="s">
        <v>632</v>
      </c>
      <c r="C250" s="19"/>
      <c r="D250" s="19" t="s">
        <v>128</v>
      </c>
      <c r="E250" s="13" t="s">
        <v>32</v>
      </c>
      <c r="F250" s="46"/>
      <c r="G250" s="46"/>
      <c r="H250" s="13"/>
      <c r="I250" s="13"/>
      <c r="J250" s="13"/>
      <c r="K250" s="13"/>
      <c r="L250" s="13"/>
      <c r="M250" s="46"/>
      <c r="N250" s="46"/>
      <c r="O250" s="77"/>
      <c r="P250" s="77"/>
      <c r="Q250" s="77"/>
      <c r="R250" s="77"/>
      <c r="S250" s="77"/>
      <c r="T250" s="77"/>
      <c r="U250" s="77"/>
      <c r="V250" s="77"/>
      <c r="W250" s="77"/>
    </row>
    <row r="251" spans="1:23" ht="13.2" x14ac:dyDescent="0.25">
      <c r="A251" s="124"/>
      <c r="B251" s="22" t="s">
        <v>633</v>
      </c>
      <c r="C251" s="19"/>
      <c r="D251" s="19" t="s">
        <v>129</v>
      </c>
      <c r="E251" s="13" t="s">
        <v>32</v>
      </c>
      <c r="F251" s="13"/>
      <c r="G251" s="46"/>
      <c r="H251" s="46"/>
      <c r="I251" s="46"/>
      <c r="J251" s="46"/>
      <c r="K251" s="46"/>
      <c r="L251" s="46"/>
      <c r="M251" s="46"/>
      <c r="N251" s="46"/>
      <c r="O251" s="77"/>
      <c r="P251" s="77"/>
      <c r="Q251" s="77"/>
      <c r="R251" s="77"/>
      <c r="S251" s="77"/>
      <c r="T251" s="77"/>
      <c r="U251" s="77"/>
      <c r="V251" s="77"/>
      <c r="W251" s="77"/>
    </row>
    <row r="252" spans="1:23" ht="13.2" x14ac:dyDescent="0.25">
      <c r="A252" s="124"/>
      <c r="B252" s="22" t="s">
        <v>634</v>
      </c>
      <c r="C252" s="19"/>
      <c r="D252" s="19" t="s">
        <v>129</v>
      </c>
      <c r="E252" s="13" t="s">
        <v>32</v>
      </c>
      <c r="F252" s="46"/>
      <c r="G252" s="46"/>
      <c r="H252" s="46"/>
      <c r="I252" s="46"/>
      <c r="J252" s="46"/>
      <c r="K252" s="46"/>
      <c r="L252" s="46"/>
      <c r="M252" s="46"/>
      <c r="N252" s="46"/>
      <c r="O252" s="77"/>
      <c r="P252" s="77"/>
      <c r="Q252" s="77"/>
      <c r="R252" s="77"/>
      <c r="S252" s="77"/>
      <c r="T252" s="77"/>
      <c r="U252" s="77"/>
      <c r="V252" s="77"/>
      <c r="W252" s="77"/>
    </row>
    <row r="253" spans="1:23" ht="13.2" x14ac:dyDescent="0.25">
      <c r="A253" s="124"/>
      <c r="B253" s="22" t="s">
        <v>635</v>
      </c>
      <c r="C253" s="19"/>
      <c r="D253" s="19" t="s">
        <v>129</v>
      </c>
      <c r="E253" s="13" t="s">
        <v>32</v>
      </c>
      <c r="F253" s="46"/>
      <c r="G253" s="46"/>
      <c r="H253" s="46"/>
      <c r="I253" s="46"/>
      <c r="J253" s="46"/>
      <c r="K253" s="46"/>
      <c r="L253" s="46"/>
      <c r="M253" s="46"/>
      <c r="N253" s="46"/>
      <c r="O253" s="77"/>
      <c r="P253" s="77"/>
      <c r="Q253" s="77"/>
      <c r="R253" s="77"/>
      <c r="S253" s="77"/>
      <c r="T253" s="77"/>
      <c r="U253" s="77"/>
      <c r="V253" s="77"/>
      <c r="W253" s="77"/>
    </row>
    <row r="254" spans="1:23" ht="13.2" x14ac:dyDescent="0.25">
      <c r="A254" s="124"/>
      <c r="B254" s="22" t="s">
        <v>636</v>
      </c>
      <c r="C254" s="19"/>
      <c r="D254" s="19" t="s">
        <v>129</v>
      </c>
      <c r="E254" s="13" t="s">
        <v>32</v>
      </c>
      <c r="F254" s="46"/>
      <c r="G254" s="46"/>
      <c r="H254" s="13"/>
      <c r="I254" s="13"/>
      <c r="J254" s="13"/>
      <c r="K254" s="13"/>
      <c r="L254" s="13"/>
      <c r="M254" s="46"/>
      <c r="N254" s="46"/>
      <c r="O254" s="77"/>
      <c r="P254" s="77"/>
      <c r="Q254" s="77"/>
      <c r="R254" s="77"/>
      <c r="S254" s="77"/>
      <c r="T254" s="77"/>
      <c r="U254" s="77"/>
      <c r="V254" s="77"/>
      <c r="W254" s="77"/>
    </row>
    <row r="255" spans="1:23" ht="13.2" x14ac:dyDescent="0.25">
      <c r="A255" s="124"/>
      <c r="B255" s="22" t="s">
        <v>637</v>
      </c>
      <c r="C255" s="19"/>
      <c r="D255" s="19" t="s">
        <v>129</v>
      </c>
      <c r="E255" s="13" t="s">
        <v>32</v>
      </c>
      <c r="F255" s="46"/>
      <c r="G255" s="46"/>
      <c r="H255" s="46"/>
      <c r="I255" s="46"/>
      <c r="J255" s="46"/>
      <c r="K255" s="46"/>
      <c r="L255" s="46"/>
      <c r="M255" s="46"/>
      <c r="N255" s="46"/>
      <c r="O255" s="77"/>
      <c r="P255" s="77"/>
      <c r="Q255" s="77"/>
      <c r="R255" s="77"/>
      <c r="S255" s="77"/>
      <c r="T255" s="77"/>
      <c r="U255" s="77"/>
      <c r="V255" s="77"/>
      <c r="W255" s="77"/>
    </row>
    <row r="256" spans="1:23" ht="13.2" x14ac:dyDescent="0.25">
      <c r="A256" s="124"/>
      <c r="B256" s="22" t="s">
        <v>638</v>
      </c>
      <c r="C256" s="19"/>
      <c r="D256" s="19" t="s">
        <v>129</v>
      </c>
      <c r="E256" s="13" t="s">
        <v>32</v>
      </c>
      <c r="F256" s="13"/>
      <c r="G256" s="46"/>
      <c r="H256" s="46"/>
      <c r="I256" s="46"/>
      <c r="J256" s="46"/>
      <c r="K256" s="46"/>
      <c r="L256" s="46"/>
      <c r="M256" s="46"/>
      <c r="N256" s="46"/>
      <c r="O256" s="77"/>
      <c r="P256" s="77"/>
      <c r="Q256" s="77"/>
      <c r="R256" s="77"/>
      <c r="S256" s="77"/>
      <c r="T256" s="77"/>
      <c r="U256" s="77"/>
      <c r="V256" s="77"/>
      <c r="W256" s="77"/>
    </row>
    <row r="257" spans="1:23" ht="13.2" x14ac:dyDescent="0.25">
      <c r="A257" s="124"/>
      <c r="B257" s="22" t="s">
        <v>639</v>
      </c>
      <c r="C257" s="19"/>
      <c r="D257" s="19" t="s">
        <v>129</v>
      </c>
      <c r="E257" s="13" t="s">
        <v>32</v>
      </c>
      <c r="F257" s="13"/>
      <c r="G257" s="46"/>
      <c r="H257" s="46"/>
      <c r="I257" s="46"/>
      <c r="J257" s="46"/>
      <c r="K257" s="46"/>
      <c r="L257" s="46"/>
      <c r="M257" s="46"/>
      <c r="N257" s="46"/>
      <c r="O257" s="77"/>
      <c r="P257" s="77"/>
      <c r="Q257" s="77"/>
      <c r="R257" s="77"/>
      <c r="S257" s="77"/>
      <c r="T257" s="77"/>
      <c r="U257" s="77"/>
      <c r="V257" s="77"/>
      <c r="W257" s="77"/>
    </row>
    <row r="258" spans="1:23" ht="13.2" x14ac:dyDescent="0.25">
      <c r="A258" s="124"/>
      <c r="B258" s="22" t="s">
        <v>640</v>
      </c>
      <c r="C258" s="19"/>
      <c r="D258" s="19" t="s">
        <v>129</v>
      </c>
      <c r="E258" s="13" t="s">
        <v>32</v>
      </c>
      <c r="F258" s="46"/>
      <c r="G258" s="46"/>
      <c r="H258" s="46"/>
      <c r="I258" s="46"/>
      <c r="J258" s="46"/>
      <c r="K258" s="46"/>
      <c r="L258" s="46"/>
      <c r="M258" s="46"/>
      <c r="N258" s="46"/>
      <c r="O258" s="77"/>
      <c r="P258" s="77"/>
      <c r="Q258" s="77"/>
      <c r="R258" s="77"/>
      <c r="S258" s="77"/>
      <c r="T258" s="77"/>
      <c r="U258" s="77"/>
      <c r="V258" s="77"/>
      <c r="W258" s="77"/>
    </row>
    <row r="259" spans="1:23" ht="13.2" x14ac:dyDescent="0.25">
      <c r="A259" s="124"/>
      <c r="B259" s="22" t="s">
        <v>641</v>
      </c>
      <c r="C259" s="19"/>
      <c r="D259" s="19" t="s">
        <v>129</v>
      </c>
      <c r="E259" s="13" t="s">
        <v>32</v>
      </c>
      <c r="F259" s="46"/>
      <c r="G259" s="46"/>
      <c r="H259" s="46"/>
      <c r="I259" s="46"/>
      <c r="J259" s="46"/>
      <c r="K259" s="46"/>
      <c r="L259" s="46"/>
      <c r="M259" s="46"/>
      <c r="N259" s="46"/>
      <c r="O259" s="77"/>
      <c r="P259" s="77"/>
      <c r="Q259" s="77"/>
      <c r="R259" s="77"/>
      <c r="S259" s="77"/>
      <c r="T259" s="77"/>
      <c r="U259" s="77"/>
      <c r="V259" s="77"/>
      <c r="W259" s="77"/>
    </row>
    <row r="260" spans="1:23" ht="13.2" x14ac:dyDescent="0.25">
      <c r="A260" s="124"/>
      <c r="B260" s="22" t="s">
        <v>642</v>
      </c>
      <c r="C260" s="19"/>
      <c r="D260" s="19" t="s">
        <v>129</v>
      </c>
      <c r="E260" s="13" t="s">
        <v>32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77"/>
      <c r="P260" s="77"/>
      <c r="Q260" s="77"/>
      <c r="R260" s="77"/>
      <c r="S260" s="77"/>
      <c r="T260" s="77"/>
      <c r="U260" s="77"/>
      <c r="V260" s="77"/>
      <c r="W260" s="77"/>
    </row>
    <row r="261" spans="1:23" ht="13.2" x14ac:dyDescent="0.25">
      <c r="A261" s="124"/>
      <c r="B261" s="22" t="s">
        <v>643</v>
      </c>
      <c r="C261" s="19"/>
      <c r="D261" s="19" t="s">
        <v>129</v>
      </c>
      <c r="E261" s="13" t="s">
        <v>32</v>
      </c>
      <c r="F261" s="46"/>
      <c r="G261" s="46"/>
      <c r="H261" s="46"/>
      <c r="I261" s="46"/>
      <c r="J261" s="46"/>
      <c r="K261" s="46"/>
      <c r="L261" s="46"/>
      <c r="M261" s="46"/>
      <c r="N261" s="46"/>
      <c r="O261" s="77"/>
      <c r="P261" s="77"/>
      <c r="Q261" s="77"/>
      <c r="R261" s="77"/>
      <c r="S261" s="77"/>
      <c r="T261" s="77"/>
      <c r="U261" s="77"/>
      <c r="V261" s="77"/>
      <c r="W261" s="77"/>
    </row>
    <row r="262" spans="1:23" ht="13.2" x14ac:dyDescent="0.25">
      <c r="A262" s="124"/>
      <c r="B262" s="22" t="s">
        <v>644</v>
      </c>
      <c r="C262" s="19"/>
      <c r="D262" s="19" t="s">
        <v>129</v>
      </c>
      <c r="E262" s="13" t="s">
        <v>32</v>
      </c>
      <c r="F262" s="46"/>
      <c r="G262" s="46"/>
      <c r="H262" s="13"/>
      <c r="I262" s="13"/>
      <c r="J262" s="13"/>
      <c r="K262" s="13"/>
      <c r="L262" s="13"/>
      <c r="M262" s="46"/>
      <c r="N262" s="46"/>
      <c r="O262" s="77"/>
      <c r="P262" s="77"/>
      <c r="Q262" s="77"/>
      <c r="R262" s="77"/>
      <c r="S262" s="77"/>
      <c r="T262" s="77"/>
      <c r="U262" s="77"/>
      <c r="V262" s="77"/>
      <c r="W262" s="77"/>
    </row>
    <row r="263" spans="1:23" ht="13.2" x14ac:dyDescent="0.25">
      <c r="A263" s="124"/>
      <c r="B263" s="22" t="s">
        <v>645</v>
      </c>
      <c r="C263" s="19"/>
      <c r="D263" s="19" t="s">
        <v>129</v>
      </c>
      <c r="E263" s="13" t="s">
        <v>32</v>
      </c>
      <c r="F263" s="46"/>
      <c r="G263" s="46"/>
      <c r="H263" s="13"/>
      <c r="I263" s="13"/>
      <c r="J263" s="13"/>
      <c r="K263" s="13"/>
      <c r="L263" s="13"/>
      <c r="M263" s="46"/>
      <c r="N263" s="46"/>
      <c r="O263" s="77"/>
      <c r="P263" s="77"/>
      <c r="Q263" s="77"/>
      <c r="R263" s="77"/>
      <c r="S263" s="77"/>
      <c r="T263" s="77"/>
      <c r="U263" s="77"/>
      <c r="V263" s="77"/>
      <c r="W263" s="77"/>
    </row>
    <row r="264" spans="1:23" ht="13.2" x14ac:dyDescent="0.25">
      <c r="A264" s="124"/>
      <c r="B264" s="22" t="s">
        <v>646</v>
      </c>
      <c r="C264" s="19"/>
      <c r="D264" s="19" t="s">
        <v>129</v>
      </c>
      <c r="E264" s="13" t="s">
        <v>32</v>
      </c>
      <c r="F264" s="13"/>
      <c r="G264" s="46"/>
      <c r="H264" s="46"/>
      <c r="I264" s="46"/>
      <c r="J264" s="46"/>
      <c r="K264" s="46"/>
      <c r="L264" s="46"/>
      <c r="M264" s="46"/>
      <c r="N264" s="46"/>
      <c r="O264" s="77"/>
      <c r="P264" s="77"/>
      <c r="Q264" s="77"/>
      <c r="R264" s="77"/>
      <c r="S264" s="77"/>
      <c r="T264" s="77"/>
      <c r="U264" s="77"/>
      <c r="V264" s="77"/>
      <c r="W264" s="77"/>
    </row>
    <row r="265" spans="1:23" ht="13.2" x14ac:dyDescent="0.25">
      <c r="A265" s="124"/>
      <c r="B265" s="22" t="s">
        <v>647</v>
      </c>
      <c r="C265" s="19"/>
      <c r="D265" s="19" t="s">
        <v>129</v>
      </c>
      <c r="E265" s="13" t="s">
        <v>32</v>
      </c>
      <c r="F265" s="46"/>
      <c r="G265" s="46"/>
      <c r="H265" s="13"/>
      <c r="I265" s="13"/>
      <c r="J265" s="13"/>
      <c r="K265" s="13"/>
      <c r="L265" s="13"/>
      <c r="M265" s="13"/>
      <c r="N265" s="46"/>
      <c r="O265" s="77"/>
      <c r="P265" s="77"/>
      <c r="Q265" s="77"/>
      <c r="R265" s="77"/>
      <c r="S265" s="77"/>
      <c r="T265" s="77"/>
      <c r="U265" s="77"/>
      <c r="V265" s="77"/>
      <c r="W265" s="77"/>
    </row>
    <row r="266" spans="1:23" ht="13.2" x14ac:dyDescent="0.25">
      <c r="A266" s="124"/>
      <c r="B266" s="22" t="s">
        <v>648</v>
      </c>
      <c r="C266" s="19"/>
      <c r="D266" s="19" t="s">
        <v>129</v>
      </c>
      <c r="E266" s="13" t="s">
        <v>32</v>
      </c>
      <c r="F266" s="46"/>
      <c r="G266" s="46"/>
      <c r="H266" s="46"/>
      <c r="I266" s="80"/>
      <c r="J266" s="80"/>
      <c r="K266" s="80"/>
      <c r="L266" s="80"/>
      <c r="M266" s="46"/>
      <c r="N266" s="46"/>
      <c r="O266" s="77"/>
      <c r="P266" s="77"/>
      <c r="Q266" s="77"/>
      <c r="R266" s="77"/>
      <c r="S266" s="77"/>
      <c r="T266" s="77"/>
      <c r="U266" s="77"/>
      <c r="V266" s="77"/>
      <c r="W266" s="77"/>
    </row>
    <row r="267" spans="1:23" ht="13.2" x14ac:dyDescent="0.25">
      <c r="A267" s="124"/>
      <c r="B267" s="22" t="s">
        <v>649</v>
      </c>
      <c r="C267" s="19"/>
      <c r="D267" s="19" t="s">
        <v>129</v>
      </c>
      <c r="E267" s="13" t="s">
        <v>32</v>
      </c>
      <c r="F267" s="46"/>
      <c r="G267" s="46"/>
      <c r="H267" s="46"/>
      <c r="I267" s="13"/>
      <c r="J267" s="13"/>
      <c r="K267" s="46"/>
      <c r="L267" s="46"/>
      <c r="M267" s="46"/>
      <c r="N267" s="46"/>
      <c r="O267" s="77"/>
      <c r="P267" s="77"/>
      <c r="Q267" s="77"/>
      <c r="R267" s="77"/>
      <c r="S267" s="77"/>
      <c r="T267" s="77"/>
      <c r="U267" s="77"/>
      <c r="V267" s="77"/>
      <c r="W267" s="77"/>
    </row>
    <row r="268" spans="1:23" ht="13.2" x14ac:dyDescent="0.25">
      <c r="A268" s="124"/>
      <c r="B268" s="22" t="s">
        <v>650</v>
      </c>
      <c r="C268" s="19"/>
      <c r="D268" s="19" t="s">
        <v>129</v>
      </c>
      <c r="E268" s="13" t="s">
        <v>32</v>
      </c>
      <c r="F268" s="46"/>
      <c r="G268" s="46"/>
      <c r="H268" s="46"/>
      <c r="I268" s="46"/>
      <c r="J268" s="46"/>
      <c r="K268" s="46"/>
      <c r="L268" s="46"/>
      <c r="M268" s="46"/>
      <c r="N268" s="46"/>
      <c r="O268" s="77"/>
      <c r="P268" s="77"/>
      <c r="Q268" s="77"/>
      <c r="R268" s="77"/>
      <c r="S268" s="77"/>
      <c r="T268" s="77"/>
      <c r="U268" s="77"/>
      <c r="V268" s="77"/>
      <c r="W268" s="77"/>
    </row>
    <row r="269" spans="1:23" ht="13.2" x14ac:dyDescent="0.25">
      <c r="A269" s="124"/>
      <c r="B269" s="22" t="s">
        <v>651</v>
      </c>
      <c r="C269" s="19"/>
      <c r="D269" s="19" t="s">
        <v>129</v>
      </c>
      <c r="E269" s="13" t="s">
        <v>32</v>
      </c>
      <c r="F269" s="13"/>
      <c r="G269" s="46"/>
      <c r="H269" s="46"/>
      <c r="I269" s="46"/>
      <c r="J269" s="46"/>
      <c r="K269" s="46"/>
      <c r="L269" s="46"/>
      <c r="M269" s="46"/>
      <c r="N269" s="46"/>
      <c r="O269" s="77"/>
      <c r="P269" s="77"/>
      <c r="Q269" s="77"/>
      <c r="R269" s="77"/>
      <c r="S269" s="77"/>
      <c r="T269" s="77"/>
      <c r="U269" s="77"/>
      <c r="V269" s="77"/>
      <c r="W269" s="77"/>
    </row>
    <row r="270" spans="1:23" ht="13.2" x14ac:dyDescent="0.25">
      <c r="A270" s="124"/>
      <c r="B270" s="22" t="s">
        <v>652</v>
      </c>
      <c r="C270" s="19"/>
      <c r="D270" s="19" t="s">
        <v>129</v>
      </c>
      <c r="E270" s="13" t="s">
        <v>32</v>
      </c>
      <c r="F270" s="13"/>
      <c r="G270" s="46"/>
      <c r="H270" s="46"/>
      <c r="I270" s="46"/>
      <c r="J270" s="46"/>
      <c r="K270" s="46"/>
      <c r="L270" s="46"/>
      <c r="M270" s="46"/>
      <c r="N270" s="46"/>
      <c r="O270" s="77"/>
      <c r="P270" s="77"/>
      <c r="Q270" s="77"/>
      <c r="R270" s="77"/>
      <c r="S270" s="77"/>
      <c r="T270" s="77"/>
      <c r="U270" s="77"/>
      <c r="V270" s="77"/>
      <c r="W270" s="77"/>
    </row>
    <row r="271" spans="1:23" ht="13.2" x14ac:dyDescent="0.25">
      <c r="A271" s="124"/>
      <c r="B271" s="22" t="s">
        <v>653</v>
      </c>
      <c r="C271" s="19"/>
      <c r="D271" s="19" t="s">
        <v>129</v>
      </c>
      <c r="E271" s="13" t="s">
        <v>32</v>
      </c>
      <c r="F271" s="46"/>
      <c r="G271" s="46"/>
      <c r="H271" s="46"/>
      <c r="I271" s="46"/>
      <c r="J271" s="46"/>
      <c r="K271" s="46"/>
      <c r="L271" s="46"/>
      <c r="M271" s="46"/>
      <c r="N271" s="46"/>
      <c r="O271" s="77"/>
      <c r="P271" s="77"/>
      <c r="Q271" s="77"/>
      <c r="R271" s="77"/>
      <c r="S271" s="77"/>
      <c r="T271" s="77"/>
      <c r="U271" s="77"/>
      <c r="V271" s="77"/>
      <c r="W271" s="77"/>
    </row>
    <row r="272" spans="1:23" ht="13.2" x14ac:dyDescent="0.25">
      <c r="A272" s="124"/>
      <c r="B272" s="22" t="s">
        <v>654</v>
      </c>
      <c r="C272" s="19"/>
      <c r="D272" s="19" t="s">
        <v>129</v>
      </c>
      <c r="E272" s="13" t="s">
        <v>32</v>
      </c>
      <c r="F272" s="13"/>
      <c r="G272" s="46"/>
      <c r="H272" s="46"/>
      <c r="I272" s="46"/>
      <c r="J272" s="46"/>
      <c r="K272" s="46"/>
      <c r="L272" s="46"/>
      <c r="M272" s="46"/>
      <c r="N272" s="46"/>
      <c r="O272" s="77"/>
      <c r="P272" s="77"/>
      <c r="Q272" s="77"/>
      <c r="R272" s="77"/>
      <c r="S272" s="77"/>
      <c r="T272" s="77"/>
      <c r="U272" s="77"/>
      <c r="V272" s="77"/>
      <c r="W272" s="77"/>
    </row>
    <row r="273" spans="1:23" ht="13.2" x14ac:dyDescent="0.25">
      <c r="A273" s="124"/>
      <c r="B273" s="22" t="s">
        <v>655</v>
      </c>
      <c r="C273" s="19"/>
      <c r="D273" s="19" t="s">
        <v>129</v>
      </c>
      <c r="E273" s="13" t="s">
        <v>32</v>
      </c>
      <c r="F273" s="46"/>
      <c r="G273" s="46"/>
      <c r="H273" s="46"/>
      <c r="I273" s="46"/>
      <c r="J273" s="46"/>
      <c r="K273" s="46"/>
      <c r="L273" s="46"/>
      <c r="M273" s="46"/>
      <c r="N273" s="46"/>
      <c r="O273" s="77"/>
      <c r="P273" s="77"/>
      <c r="Q273" s="77"/>
      <c r="R273" s="77"/>
      <c r="S273" s="77"/>
      <c r="T273" s="77"/>
      <c r="U273" s="77"/>
      <c r="V273" s="77"/>
      <c r="W273" s="77"/>
    </row>
    <row r="274" spans="1:23" ht="13.2" x14ac:dyDescent="0.25">
      <c r="A274" s="124"/>
      <c r="B274" s="22" t="s">
        <v>656</v>
      </c>
      <c r="C274" s="19"/>
      <c r="D274" s="19" t="s">
        <v>129</v>
      </c>
      <c r="E274" s="13" t="s">
        <v>32</v>
      </c>
      <c r="F274" s="46"/>
      <c r="G274" s="46"/>
      <c r="H274" s="13"/>
      <c r="I274" s="13"/>
      <c r="J274" s="13"/>
      <c r="K274" s="13"/>
      <c r="L274" s="13"/>
      <c r="M274" s="46"/>
      <c r="N274" s="46"/>
      <c r="O274" s="77"/>
      <c r="P274" s="77"/>
      <c r="Q274" s="77"/>
      <c r="R274" s="77"/>
      <c r="S274" s="77"/>
      <c r="T274" s="77"/>
      <c r="U274" s="77"/>
      <c r="V274" s="77"/>
      <c r="W274" s="77"/>
    </row>
    <row r="275" spans="1:23" ht="13.2" x14ac:dyDescent="0.25">
      <c r="A275" s="124"/>
      <c r="B275" s="22" t="s">
        <v>657</v>
      </c>
      <c r="C275" s="19"/>
      <c r="D275" s="19" t="s">
        <v>119</v>
      </c>
      <c r="E275" s="13" t="s">
        <v>32</v>
      </c>
      <c r="F275" s="46"/>
      <c r="G275" s="46"/>
      <c r="H275" s="46"/>
      <c r="I275" s="46"/>
      <c r="J275" s="46"/>
      <c r="K275" s="46"/>
      <c r="L275" s="46"/>
      <c r="M275" s="46"/>
      <c r="N275" s="46"/>
      <c r="O275" s="77"/>
      <c r="P275" s="77"/>
      <c r="Q275" s="77"/>
      <c r="R275" s="77"/>
      <c r="S275" s="77"/>
      <c r="T275" s="77"/>
      <c r="U275" s="77"/>
      <c r="V275" s="77"/>
      <c r="W275" s="77"/>
    </row>
    <row r="276" spans="1:23" ht="13.2" x14ac:dyDescent="0.25">
      <c r="A276" s="124"/>
      <c r="B276" s="22" t="s">
        <v>658</v>
      </c>
      <c r="C276" s="19"/>
      <c r="D276" s="19" t="s">
        <v>119</v>
      </c>
      <c r="E276" s="13" t="s">
        <v>32</v>
      </c>
      <c r="F276" s="46"/>
      <c r="G276" s="46"/>
      <c r="H276" s="46"/>
      <c r="I276" s="46"/>
      <c r="J276" s="46"/>
      <c r="K276" s="46"/>
      <c r="L276" s="46"/>
      <c r="M276" s="46"/>
      <c r="N276" s="46"/>
      <c r="O276" s="77"/>
      <c r="P276" s="77"/>
      <c r="Q276" s="77"/>
      <c r="R276" s="77"/>
      <c r="S276" s="77"/>
      <c r="T276" s="77"/>
      <c r="U276" s="77"/>
      <c r="V276" s="77"/>
      <c r="W276" s="77"/>
    </row>
    <row r="277" spans="1:23" ht="13.2" x14ac:dyDescent="0.25">
      <c r="A277" s="124"/>
      <c r="B277" s="22" t="s">
        <v>659</v>
      </c>
      <c r="C277" s="19"/>
      <c r="D277" s="19" t="s">
        <v>123</v>
      </c>
      <c r="E277" s="13" t="s">
        <v>32</v>
      </c>
      <c r="F277" s="13"/>
      <c r="G277" s="46"/>
      <c r="H277" s="46"/>
      <c r="I277" s="46"/>
      <c r="J277" s="46"/>
      <c r="K277" s="46"/>
      <c r="L277" s="46"/>
      <c r="M277" s="46"/>
      <c r="N277" s="46"/>
      <c r="O277" s="77"/>
      <c r="P277" s="77"/>
      <c r="Q277" s="77"/>
      <c r="R277" s="77"/>
      <c r="S277" s="77"/>
      <c r="T277" s="77"/>
      <c r="U277" s="77"/>
      <c r="V277" s="77"/>
      <c r="W277" s="77"/>
    </row>
    <row r="278" spans="1:23" ht="13.2" x14ac:dyDescent="0.25">
      <c r="A278" s="124"/>
      <c r="B278" s="22" t="s">
        <v>50</v>
      </c>
      <c r="C278" s="19"/>
      <c r="D278" s="19" t="s">
        <v>50</v>
      </c>
      <c r="E278" s="13" t="s">
        <v>32</v>
      </c>
      <c r="F278" s="46"/>
      <c r="G278" s="46"/>
      <c r="H278" s="46"/>
      <c r="I278" s="13"/>
      <c r="J278" s="13"/>
      <c r="K278" s="13"/>
      <c r="L278" s="46"/>
      <c r="M278" s="46"/>
      <c r="N278" s="46"/>
      <c r="O278" s="77"/>
      <c r="P278" s="77"/>
      <c r="Q278" s="77"/>
      <c r="R278" s="77"/>
      <c r="S278" s="77"/>
      <c r="T278" s="77"/>
      <c r="U278" s="77"/>
      <c r="V278" s="77"/>
      <c r="W278" s="77"/>
    </row>
    <row r="279" spans="1:23" ht="13.2" x14ac:dyDescent="0.25">
      <c r="A279" s="124"/>
      <c r="B279" s="22" t="s">
        <v>660</v>
      </c>
      <c r="C279" s="19"/>
      <c r="D279" s="19" t="s">
        <v>48</v>
      </c>
      <c r="E279" s="13" t="s">
        <v>32</v>
      </c>
      <c r="F279" s="27"/>
      <c r="G279" s="45"/>
      <c r="H279" s="45"/>
      <c r="I279" s="45"/>
      <c r="J279" s="45"/>
      <c r="K279" s="45"/>
      <c r="L279" s="45"/>
      <c r="M279" s="45"/>
      <c r="N279" s="45"/>
      <c r="O279" s="77"/>
      <c r="P279" s="77"/>
      <c r="Q279" s="77"/>
      <c r="R279" s="77"/>
      <c r="S279" s="77"/>
      <c r="T279" s="77"/>
      <c r="U279" s="77"/>
      <c r="V279" s="77"/>
      <c r="W279" s="77"/>
    </row>
    <row r="280" spans="1:23" ht="13.2" x14ac:dyDescent="0.25">
      <c r="A280" s="124"/>
      <c r="B280" s="22" t="s">
        <v>661</v>
      </c>
      <c r="C280" s="19"/>
      <c r="D280" s="19" t="s">
        <v>83</v>
      </c>
      <c r="E280" s="13" t="s">
        <v>32</v>
      </c>
      <c r="F280" s="46"/>
      <c r="G280" s="46"/>
      <c r="H280" s="46"/>
      <c r="I280" s="46"/>
      <c r="J280" s="46"/>
      <c r="K280" s="46"/>
      <c r="L280" s="46"/>
      <c r="M280" s="46"/>
      <c r="N280" s="46"/>
      <c r="O280" s="77"/>
      <c r="P280" s="77"/>
      <c r="Q280" s="77"/>
      <c r="R280" s="77"/>
      <c r="S280" s="77"/>
      <c r="T280" s="77"/>
      <c r="U280" s="77"/>
      <c r="V280" s="77"/>
      <c r="W280" s="77"/>
    </row>
    <row r="281" spans="1:23" ht="13.2" x14ac:dyDescent="0.25">
      <c r="A281" s="124"/>
      <c r="B281" s="22" t="s">
        <v>662</v>
      </c>
      <c r="C281" s="19"/>
      <c r="D281" s="19" t="s">
        <v>83</v>
      </c>
      <c r="E281" s="13" t="s">
        <v>32</v>
      </c>
      <c r="F281" s="46"/>
      <c r="G281" s="46"/>
      <c r="H281" s="46"/>
      <c r="I281" s="46"/>
      <c r="J281" s="46"/>
      <c r="K281" s="46"/>
      <c r="L281" s="46"/>
      <c r="M281" s="46"/>
      <c r="N281" s="46"/>
      <c r="O281" s="77"/>
      <c r="P281" s="77"/>
      <c r="Q281" s="77"/>
      <c r="R281" s="77"/>
      <c r="S281" s="77"/>
      <c r="T281" s="77"/>
      <c r="U281" s="77"/>
      <c r="V281" s="77"/>
      <c r="W281" s="77"/>
    </row>
    <row r="282" spans="1:23" ht="13.2" x14ac:dyDescent="0.25">
      <c r="A282" s="124"/>
      <c r="B282" s="22" t="s">
        <v>663</v>
      </c>
      <c r="C282" s="19"/>
      <c r="D282" s="19" t="s">
        <v>83</v>
      </c>
      <c r="E282" s="13" t="s">
        <v>32</v>
      </c>
      <c r="F282" s="46"/>
      <c r="G282" s="46"/>
      <c r="H282" s="46"/>
      <c r="I282" s="46"/>
      <c r="J282" s="46"/>
      <c r="K282" s="46"/>
      <c r="L282" s="46"/>
      <c r="M282" s="46"/>
      <c r="N282" s="46"/>
      <c r="O282" s="77"/>
      <c r="P282" s="77"/>
      <c r="Q282" s="77"/>
      <c r="R282" s="77"/>
      <c r="S282" s="77"/>
      <c r="T282" s="77"/>
      <c r="U282" s="77"/>
      <c r="V282" s="77"/>
      <c r="W282" s="77"/>
    </row>
    <row r="283" spans="1:23" ht="13.2" x14ac:dyDescent="0.25">
      <c r="A283" s="124"/>
      <c r="B283" s="22" t="s">
        <v>664</v>
      </c>
      <c r="C283" s="19"/>
      <c r="D283" s="19" t="s">
        <v>71</v>
      </c>
      <c r="E283" s="13" t="s">
        <v>32</v>
      </c>
      <c r="F283" s="46"/>
      <c r="G283" s="46"/>
      <c r="H283" s="46"/>
      <c r="I283" s="46"/>
      <c r="J283" s="46"/>
      <c r="K283" s="46"/>
      <c r="L283" s="46"/>
      <c r="M283" s="46"/>
      <c r="N283" s="46"/>
      <c r="O283" s="77"/>
      <c r="P283" s="77"/>
      <c r="Q283" s="77"/>
      <c r="R283" s="77"/>
      <c r="S283" s="77"/>
      <c r="T283" s="77"/>
      <c r="U283" s="77"/>
      <c r="V283" s="77"/>
      <c r="W283" s="77"/>
    </row>
    <row r="284" spans="1:23" ht="13.2" x14ac:dyDescent="0.25">
      <c r="A284" s="124"/>
      <c r="B284" s="22" t="s">
        <v>665</v>
      </c>
      <c r="C284" s="19"/>
      <c r="D284" s="19" t="s">
        <v>71</v>
      </c>
      <c r="E284" s="13" t="s">
        <v>32</v>
      </c>
      <c r="F284" s="46"/>
      <c r="G284" s="46"/>
      <c r="H284" s="46"/>
      <c r="I284" s="46"/>
      <c r="J284" s="46"/>
      <c r="K284" s="46"/>
      <c r="L284" s="46"/>
      <c r="M284" s="46"/>
      <c r="N284" s="46"/>
      <c r="O284" s="77"/>
      <c r="P284" s="77"/>
      <c r="Q284" s="77"/>
      <c r="R284" s="77"/>
      <c r="S284" s="77"/>
      <c r="T284" s="77"/>
      <c r="U284" s="77"/>
      <c r="V284" s="77"/>
      <c r="W284" s="77"/>
    </row>
    <row r="285" spans="1:23" ht="13.2" x14ac:dyDescent="0.25">
      <c r="A285" s="124"/>
      <c r="B285" s="22" t="s">
        <v>666</v>
      </c>
      <c r="C285" s="19"/>
      <c r="D285" s="19" t="s">
        <v>71</v>
      </c>
      <c r="E285" s="13" t="s">
        <v>32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77"/>
      <c r="P285" s="77"/>
      <c r="Q285" s="77"/>
      <c r="R285" s="77"/>
      <c r="S285" s="77"/>
      <c r="T285" s="77"/>
      <c r="U285" s="77"/>
      <c r="V285" s="77"/>
      <c r="W285" s="77"/>
    </row>
    <row r="286" spans="1:23" ht="13.2" x14ac:dyDescent="0.25">
      <c r="A286" s="124"/>
      <c r="B286" s="22" t="s">
        <v>667</v>
      </c>
      <c r="C286" s="19"/>
      <c r="D286" s="19" t="s">
        <v>69</v>
      </c>
      <c r="E286" s="13" t="s">
        <v>32</v>
      </c>
      <c r="F286" s="13"/>
      <c r="G286" s="46"/>
      <c r="H286" s="46"/>
      <c r="I286" s="46"/>
      <c r="J286" s="46"/>
      <c r="K286" s="46"/>
      <c r="L286" s="46"/>
      <c r="M286" s="46"/>
      <c r="N286" s="46"/>
      <c r="O286" s="77"/>
      <c r="P286" s="77"/>
      <c r="Q286" s="77"/>
      <c r="R286" s="77"/>
      <c r="S286" s="77"/>
      <c r="T286" s="77"/>
      <c r="U286" s="77"/>
      <c r="V286" s="77"/>
      <c r="W286" s="77"/>
    </row>
    <row r="287" spans="1:23" ht="13.2" x14ac:dyDescent="0.25">
      <c r="A287" s="124"/>
      <c r="B287" s="22" t="s">
        <v>668</v>
      </c>
      <c r="C287" s="19"/>
      <c r="D287" s="19" t="s">
        <v>69</v>
      </c>
      <c r="E287" s="13" t="s">
        <v>32</v>
      </c>
      <c r="F287" s="13"/>
      <c r="G287" s="46"/>
      <c r="H287" s="46"/>
      <c r="I287" s="46"/>
      <c r="J287" s="46"/>
      <c r="K287" s="46"/>
      <c r="L287" s="46"/>
      <c r="M287" s="46"/>
      <c r="N287" s="46"/>
      <c r="O287" s="77"/>
      <c r="P287" s="77"/>
      <c r="Q287" s="77"/>
      <c r="R287" s="77"/>
      <c r="S287" s="77"/>
      <c r="T287" s="77"/>
      <c r="U287" s="77"/>
      <c r="V287" s="77"/>
      <c r="W287" s="77"/>
    </row>
    <row r="288" spans="1:23" ht="13.2" x14ac:dyDescent="0.25">
      <c r="A288" s="124"/>
      <c r="B288" s="22" t="s">
        <v>669</v>
      </c>
      <c r="C288" s="19"/>
      <c r="D288" s="19" t="s">
        <v>44</v>
      </c>
      <c r="E288" s="13" t="s">
        <v>32</v>
      </c>
      <c r="F288" s="13"/>
      <c r="G288" s="46"/>
      <c r="H288" s="46"/>
      <c r="I288" s="46"/>
      <c r="J288" s="46"/>
      <c r="K288" s="46"/>
      <c r="L288" s="46"/>
      <c r="M288" s="46"/>
      <c r="N288" s="46"/>
      <c r="O288" s="77"/>
      <c r="P288" s="77"/>
      <c r="Q288" s="77"/>
      <c r="R288" s="77"/>
      <c r="S288" s="77"/>
      <c r="T288" s="77"/>
      <c r="U288" s="77"/>
      <c r="V288" s="77"/>
      <c r="W288" s="77"/>
    </row>
    <row r="289" spans="1:23" ht="13.2" x14ac:dyDescent="0.25">
      <c r="A289" s="124"/>
      <c r="B289" s="22" t="s">
        <v>670</v>
      </c>
      <c r="C289" s="19"/>
      <c r="D289" s="19" t="s">
        <v>44</v>
      </c>
      <c r="E289" s="13" t="s">
        <v>32</v>
      </c>
      <c r="F289" s="13"/>
      <c r="G289" s="46"/>
      <c r="H289" s="46"/>
      <c r="I289" s="46"/>
      <c r="J289" s="46"/>
      <c r="K289" s="46"/>
      <c r="L289" s="46"/>
      <c r="M289" s="46"/>
      <c r="N289" s="46"/>
      <c r="O289" s="77"/>
      <c r="P289" s="77"/>
      <c r="Q289" s="77"/>
      <c r="R289" s="77"/>
      <c r="S289" s="77"/>
      <c r="T289" s="77"/>
      <c r="U289" s="77"/>
      <c r="V289" s="77"/>
      <c r="W289" s="77"/>
    </row>
    <row r="290" spans="1:23" ht="13.2" x14ac:dyDescent="0.25">
      <c r="A290" s="124"/>
      <c r="B290" s="22" t="s">
        <v>671</v>
      </c>
      <c r="C290" s="19"/>
      <c r="D290" s="19" t="s">
        <v>44</v>
      </c>
      <c r="E290" s="13" t="s">
        <v>32</v>
      </c>
      <c r="F290" s="13"/>
      <c r="G290" s="46"/>
      <c r="H290" s="46"/>
      <c r="I290" s="46"/>
      <c r="J290" s="46"/>
      <c r="K290" s="46"/>
      <c r="L290" s="46"/>
      <c r="M290" s="46"/>
      <c r="N290" s="46"/>
      <c r="O290" s="77"/>
      <c r="P290" s="77"/>
      <c r="Q290" s="77"/>
      <c r="R290" s="77"/>
      <c r="S290" s="77"/>
      <c r="T290" s="77"/>
      <c r="U290" s="77"/>
      <c r="V290" s="77"/>
      <c r="W290" s="77"/>
    </row>
    <row r="291" spans="1:23" ht="13.2" x14ac:dyDescent="0.25">
      <c r="A291" s="124"/>
      <c r="B291" s="22" t="s">
        <v>672</v>
      </c>
      <c r="C291" s="19"/>
      <c r="D291" s="19" t="s">
        <v>44</v>
      </c>
      <c r="E291" s="13" t="s">
        <v>32</v>
      </c>
      <c r="F291" s="13"/>
      <c r="G291" s="46"/>
      <c r="H291" s="46"/>
      <c r="I291" s="46"/>
      <c r="J291" s="46"/>
      <c r="K291" s="46"/>
      <c r="L291" s="46"/>
      <c r="M291" s="46"/>
      <c r="N291" s="46"/>
      <c r="O291" s="77"/>
      <c r="P291" s="77"/>
      <c r="Q291" s="77"/>
      <c r="R291" s="77"/>
      <c r="S291" s="77"/>
      <c r="T291" s="77"/>
      <c r="U291" s="77"/>
      <c r="V291" s="77"/>
      <c r="W291" s="77"/>
    </row>
    <row r="292" spans="1:23" ht="13.2" x14ac:dyDescent="0.25">
      <c r="A292" s="81"/>
      <c r="B292" s="83"/>
      <c r="C292" s="55"/>
      <c r="D292" s="55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77"/>
      <c r="P292" s="77"/>
      <c r="Q292" s="77"/>
      <c r="R292" s="77"/>
      <c r="S292" s="77"/>
      <c r="T292" s="77"/>
      <c r="U292" s="77"/>
      <c r="V292" s="77"/>
      <c r="W292" s="77"/>
    </row>
    <row r="293" spans="1:23" ht="13.2" x14ac:dyDescent="0.25">
      <c r="A293" s="76" t="s">
        <v>0</v>
      </c>
      <c r="B293" s="6" t="s">
        <v>2</v>
      </c>
      <c r="C293" s="10" t="s">
        <v>3</v>
      </c>
      <c r="D293" s="10" t="s">
        <v>4</v>
      </c>
      <c r="E293" s="4" t="s">
        <v>5</v>
      </c>
      <c r="F293" s="76" t="s">
        <v>54</v>
      </c>
      <c r="G293" s="76" t="s">
        <v>19</v>
      </c>
      <c r="H293" s="76" t="s">
        <v>20</v>
      </c>
      <c r="I293" s="76" t="s">
        <v>21</v>
      </c>
      <c r="J293" s="76" t="s">
        <v>22</v>
      </c>
      <c r="K293" s="76" t="s">
        <v>23</v>
      </c>
      <c r="L293" s="76" t="s">
        <v>24</v>
      </c>
      <c r="M293" s="76" t="s">
        <v>25</v>
      </c>
      <c r="N293" s="76" t="s">
        <v>26</v>
      </c>
      <c r="O293" s="77"/>
      <c r="P293" s="77"/>
      <c r="Q293" s="77"/>
      <c r="R293" s="77"/>
      <c r="S293" s="77"/>
      <c r="T293" s="77"/>
      <c r="U293" s="77"/>
      <c r="V293" s="77"/>
      <c r="W293" s="77"/>
    </row>
    <row r="294" spans="1:23" ht="13.2" x14ac:dyDescent="0.25">
      <c r="A294" s="27">
        <v>134</v>
      </c>
      <c r="B294" s="22" t="s">
        <v>673</v>
      </c>
      <c r="C294" s="19"/>
      <c r="D294" s="19" t="s">
        <v>44</v>
      </c>
      <c r="E294" s="13" t="s">
        <v>40</v>
      </c>
      <c r="F294" s="13"/>
      <c r="G294" s="45"/>
      <c r="H294" s="45"/>
      <c r="I294" s="45"/>
      <c r="J294" s="45"/>
      <c r="K294" s="45"/>
      <c r="L294" s="45"/>
      <c r="M294" s="45"/>
      <c r="N294" s="45"/>
      <c r="O294" s="77"/>
      <c r="P294" s="77"/>
      <c r="Q294" s="77"/>
      <c r="R294" s="77"/>
      <c r="S294" s="77"/>
      <c r="T294" s="77"/>
      <c r="U294" s="77"/>
      <c r="V294" s="77"/>
      <c r="W294" s="77"/>
    </row>
    <row r="295" spans="1:23" ht="13.2" x14ac:dyDescent="0.25">
      <c r="A295" s="13">
        <v>135</v>
      </c>
      <c r="B295" s="22" t="s">
        <v>674</v>
      </c>
      <c r="C295" s="19"/>
      <c r="D295" s="19" t="s">
        <v>95</v>
      </c>
      <c r="E295" s="13" t="s">
        <v>40</v>
      </c>
      <c r="F295" s="13"/>
      <c r="G295" s="46"/>
      <c r="H295" s="46"/>
      <c r="I295" s="46"/>
      <c r="J295" s="46"/>
      <c r="K295" s="46"/>
      <c r="L295" s="46"/>
      <c r="M295" s="46"/>
      <c r="N295" s="46"/>
      <c r="O295" s="77"/>
      <c r="P295" s="77"/>
      <c r="Q295" s="77"/>
      <c r="R295" s="77"/>
      <c r="S295" s="77"/>
      <c r="T295" s="77"/>
      <c r="U295" s="77"/>
      <c r="V295" s="77"/>
      <c r="W295" s="77"/>
    </row>
    <row r="296" spans="1:23" ht="13.2" x14ac:dyDescent="0.25">
      <c r="A296" s="13">
        <v>136</v>
      </c>
      <c r="B296" s="22" t="s">
        <v>675</v>
      </c>
      <c r="C296" s="19"/>
      <c r="D296" s="19" t="s">
        <v>33</v>
      </c>
      <c r="E296" s="13" t="s">
        <v>40</v>
      </c>
      <c r="F296" s="13"/>
      <c r="G296" s="46"/>
      <c r="H296" s="46"/>
      <c r="I296" s="46"/>
      <c r="J296" s="46"/>
      <c r="K296" s="46"/>
      <c r="L296" s="46"/>
      <c r="M296" s="46"/>
      <c r="N296" s="46"/>
      <c r="O296" s="77"/>
      <c r="P296" s="77"/>
      <c r="Q296" s="77"/>
      <c r="R296" s="77"/>
      <c r="S296" s="77"/>
      <c r="T296" s="77"/>
      <c r="U296" s="77"/>
      <c r="V296" s="77"/>
      <c r="W296" s="77"/>
    </row>
    <row r="297" spans="1:23" ht="13.2" x14ac:dyDescent="0.25">
      <c r="A297" s="13">
        <v>137</v>
      </c>
      <c r="B297" s="22" t="s">
        <v>676</v>
      </c>
      <c r="C297" s="48"/>
      <c r="D297" s="48"/>
      <c r="E297" s="13" t="s">
        <v>40</v>
      </c>
      <c r="F297" s="13"/>
      <c r="G297" s="46"/>
      <c r="H297" s="46"/>
      <c r="I297" s="46"/>
      <c r="J297" s="46"/>
      <c r="K297" s="46"/>
      <c r="L297" s="46"/>
      <c r="M297" s="46"/>
      <c r="N297" s="46"/>
      <c r="O297" s="77"/>
      <c r="P297" s="77"/>
      <c r="Q297" s="77"/>
      <c r="R297" s="77"/>
      <c r="S297" s="77"/>
      <c r="T297" s="77"/>
      <c r="U297" s="77"/>
      <c r="V297" s="77"/>
      <c r="W297" s="77"/>
    </row>
    <row r="298" spans="1:23" ht="13.2" x14ac:dyDescent="0.25">
      <c r="A298" s="13">
        <v>138</v>
      </c>
      <c r="B298" s="22" t="s">
        <v>677</v>
      </c>
      <c r="C298" s="48"/>
      <c r="D298" s="48"/>
      <c r="E298" s="13" t="s">
        <v>40</v>
      </c>
      <c r="F298" s="13"/>
      <c r="G298" s="46"/>
      <c r="H298" s="46"/>
      <c r="I298" s="46"/>
      <c r="J298" s="46"/>
      <c r="K298" s="46"/>
      <c r="L298" s="46"/>
      <c r="M298" s="46"/>
      <c r="N298" s="46"/>
      <c r="O298" s="77"/>
      <c r="P298" s="77"/>
      <c r="Q298" s="77"/>
      <c r="R298" s="77"/>
      <c r="S298" s="77"/>
      <c r="T298" s="77"/>
      <c r="U298" s="77"/>
      <c r="V298" s="77"/>
      <c r="W298" s="77"/>
    </row>
    <row r="299" spans="1:23" ht="13.2" x14ac:dyDescent="0.25">
      <c r="A299" s="13">
        <v>139</v>
      </c>
      <c r="B299" s="22" t="s">
        <v>678</v>
      </c>
      <c r="C299" s="19"/>
      <c r="D299" s="19" t="s">
        <v>255</v>
      </c>
      <c r="E299" s="13" t="s">
        <v>40</v>
      </c>
      <c r="F299" s="13"/>
      <c r="G299" s="46"/>
      <c r="H299" s="46"/>
      <c r="I299" s="46"/>
      <c r="J299" s="46"/>
      <c r="K299" s="46"/>
      <c r="L299" s="46"/>
      <c r="M299" s="46"/>
      <c r="N299" s="46"/>
      <c r="O299" s="77"/>
      <c r="P299" s="77"/>
      <c r="Q299" s="77"/>
      <c r="R299" s="77"/>
      <c r="S299" s="77"/>
      <c r="T299" s="77"/>
      <c r="U299" s="77"/>
      <c r="V299" s="77"/>
      <c r="W299" s="77"/>
    </row>
    <row r="300" spans="1:23" ht="13.2" x14ac:dyDescent="0.25">
      <c r="A300" s="13">
        <v>140</v>
      </c>
      <c r="B300" s="22" t="s">
        <v>679</v>
      </c>
      <c r="C300" s="19"/>
      <c r="D300" s="19" t="s">
        <v>255</v>
      </c>
      <c r="E300" s="13" t="s">
        <v>40</v>
      </c>
      <c r="F300" s="13"/>
      <c r="G300" s="46"/>
      <c r="H300" s="46"/>
      <c r="I300" s="46"/>
      <c r="J300" s="46"/>
      <c r="K300" s="46"/>
      <c r="L300" s="46"/>
      <c r="M300" s="46"/>
      <c r="N300" s="46"/>
      <c r="O300" s="77"/>
      <c r="P300" s="77"/>
      <c r="Q300" s="77"/>
      <c r="R300" s="77"/>
      <c r="S300" s="77"/>
      <c r="T300" s="77"/>
      <c r="U300" s="77"/>
      <c r="V300" s="77"/>
      <c r="W300" s="77"/>
    </row>
    <row r="301" spans="1:23" ht="13.2" x14ac:dyDescent="0.25">
      <c r="A301" s="13">
        <v>141</v>
      </c>
      <c r="B301" s="22" t="s">
        <v>680</v>
      </c>
      <c r="C301" s="48"/>
      <c r="D301" s="48"/>
      <c r="E301" s="13" t="s">
        <v>40</v>
      </c>
      <c r="F301" s="13"/>
      <c r="G301" s="46"/>
      <c r="H301" s="46"/>
      <c r="I301" s="46"/>
      <c r="J301" s="46"/>
      <c r="K301" s="46"/>
      <c r="L301" s="46"/>
      <c r="M301" s="46"/>
      <c r="N301" s="46"/>
      <c r="O301" s="77"/>
      <c r="P301" s="77"/>
      <c r="Q301" s="77"/>
      <c r="R301" s="77"/>
      <c r="S301" s="77"/>
      <c r="T301" s="77"/>
      <c r="U301" s="77"/>
      <c r="V301" s="77"/>
      <c r="W301" s="77"/>
    </row>
    <row r="302" spans="1:23" ht="13.2" x14ac:dyDescent="0.25">
      <c r="A302" s="13">
        <v>142</v>
      </c>
      <c r="B302" s="22" t="s">
        <v>681</v>
      </c>
      <c r="C302" s="48"/>
      <c r="D302" s="48"/>
      <c r="E302" s="13" t="s">
        <v>40</v>
      </c>
      <c r="F302" s="13"/>
      <c r="G302" s="46"/>
      <c r="H302" s="46"/>
      <c r="I302" s="46"/>
      <c r="J302" s="46"/>
      <c r="K302" s="46"/>
      <c r="L302" s="46"/>
      <c r="M302" s="46"/>
      <c r="N302" s="46"/>
      <c r="O302" s="77"/>
      <c r="P302" s="77"/>
      <c r="Q302" s="77"/>
      <c r="R302" s="77"/>
      <c r="S302" s="77"/>
      <c r="T302" s="77"/>
      <c r="U302" s="77"/>
      <c r="V302" s="77"/>
      <c r="W302" s="77"/>
    </row>
    <row r="303" spans="1:23" ht="13.2" x14ac:dyDescent="0.25">
      <c r="A303" s="13">
        <v>143</v>
      </c>
      <c r="B303" s="22" t="s">
        <v>682</v>
      </c>
      <c r="C303" s="48"/>
      <c r="D303" s="48"/>
      <c r="E303" s="13" t="s">
        <v>40</v>
      </c>
      <c r="F303" s="13"/>
      <c r="G303" s="46"/>
      <c r="H303" s="46"/>
      <c r="I303" s="46"/>
      <c r="J303" s="46"/>
      <c r="K303" s="46"/>
      <c r="L303" s="46"/>
      <c r="M303" s="46"/>
      <c r="N303" s="46"/>
      <c r="O303" s="77"/>
      <c r="P303" s="77"/>
      <c r="Q303" s="77"/>
      <c r="R303" s="77"/>
      <c r="S303" s="77"/>
      <c r="T303" s="77"/>
      <c r="U303" s="77"/>
      <c r="V303" s="77"/>
      <c r="W303" s="77"/>
    </row>
    <row r="304" spans="1:23" ht="13.2" x14ac:dyDescent="0.25">
      <c r="A304" s="13">
        <v>144</v>
      </c>
      <c r="B304" s="22" t="s">
        <v>683</v>
      </c>
      <c r="C304" s="48"/>
      <c r="D304" s="48"/>
      <c r="E304" s="13" t="s">
        <v>40</v>
      </c>
      <c r="F304" s="13"/>
      <c r="G304" s="46"/>
      <c r="H304" s="46"/>
      <c r="I304" s="46"/>
      <c r="J304" s="46"/>
      <c r="K304" s="46"/>
      <c r="L304" s="46"/>
      <c r="M304" s="46"/>
      <c r="N304" s="46"/>
      <c r="O304" s="77"/>
      <c r="P304" s="77"/>
      <c r="Q304" s="77"/>
      <c r="R304" s="77"/>
      <c r="S304" s="77"/>
      <c r="T304" s="77"/>
      <c r="U304" s="77"/>
      <c r="V304" s="77"/>
      <c r="W304" s="77"/>
    </row>
    <row r="305" spans="1:23" ht="13.2" x14ac:dyDescent="0.25">
      <c r="A305" s="13">
        <v>145</v>
      </c>
      <c r="B305" s="22" t="s">
        <v>684</v>
      </c>
      <c r="C305" s="48"/>
      <c r="D305" s="48"/>
      <c r="E305" s="13" t="s">
        <v>40</v>
      </c>
      <c r="F305" s="13"/>
      <c r="G305" s="46"/>
      <c r="H305" s="46"/>
      <c r="I305" s="46"/>
      <c r="J305" s="46"/>
      <c r="K305" s="46"/>
      <c r="L305" s="46"/>
      <c r="M305" s="46"/>
      <c r="N305" s="46"/>
      <c r="O305" s="77"/>
      <c r="P305" s="77"/>
      <c r="Q305" s="77"/>
      <c r="R305" s="77"/>
      <c r="S305" s="77"/>
      <c r="T305" s="77"/>
      <c r="U305" s="77"/>
      <c r="V305" s="77"/>
      <c r="W305" s="77"/>
    </row>
    <row r="306" spans="1:23" ht="13.2" x14ac:dyDescent="0.25">
      <c r="A306" s="13">
        <v>146</v>
      </c>
      <c r="B306" s="22" t="s">
        <v>685</v>
      </c>
      <c r="C306" s="48"/>
      <c r="D306" s="48"/>
      <c r="E306" s="13" t="s">
        <v>40</v>
      </c>
      <c r="F306" s="13"/>
      <c r="G306" s="46"/>
      <c r="H306" s="46"/>
      <c r="I306" s="46"/>
      <c r="J306" s="46"/>
      <c r="K306" s="46"/>
      <c r="L306" s="46"/>
      <c r="M306" s="46"/>
      <c r="N306" s="46"/>
      <c r="O306" s="77"/>
      <c r="P306" s="77"/>
      <c r="Q306" s="77"/>
      <c r="R306" s="77"/>
      <c r="S306" s="77"/>
      <c r="T306" s="77"/>
      <c r="U306" s="77"/>
      <c r="V306" s="77"/>
      <c r="W306" s="77"/>
    </row>
    <row r="307" spans="1:23" ht="13.2" x14ac:dyDescent="0.25">
      <c r="A307" s="13">
        <v>147</v>
      </c>
      <c r="B307" s="22" t="s">
        <v>686</v>
      </c>
      <c r="C307" s="48"/>
      <c r="D307" s="48"/>
      <c r="E307" s="13" t="s">
        <v>40</v>
      </c>
      <c r="F307" s="13"/>
      <c r="G307" s="46"/>
      <c r="H307" s="46"/>
      <c r="I307" s="46"/>
      <c r="J307" s="46"/>
      <c r="K307" s="46"/>
      <c r="L307" s="46"/>
      <c r="M307" s="46"/>
      <c r="N307" s="46"/>
      <c r="O307" s="77"/>
      <c r="P307" s="77"/>
      <c r="Q307" s="77"/>
      <c r="R307" s="77"/>
      <c r="S307" s="77"/>
      <c r="T307" s="77"/>
      <c r="U307" s="77"/>
      <c r="V307" s="77"/>
      <c r="W307" s="77"/>
    </row>
    <row r="308" spans="1:23" ht="13.2" x14ac:dyDescent="0.25">
      <c r="A308" s="13">
        <v>148</v>
      </c>
      <c r="B308" s="22" t="s">
        <v>687</v>
      </c>
      <c r="C308" s="48"/>
      <c r="D308" s="48"/>
      <c r="E308" s="13" t="s">
        <v>40</v>
      </c>
      <c r="F308" s="13"/>
      <c r="G308" s="46"/>
      <c r="H308" s="46"/>
      <c r="I308" s="46"/>
      <c r="J308" s="46"/>
      <c r="K308" s="46"/>
      <c r="L308" s="46"/>
      <c r="M308" s="46"/>
      <c r="N308" s="46"/>
      <c r="O308" s="77"/>
      <c r="P308" s="77"/>
      <c r="Q308" s="77"/>
      <c r="R308" s="77"/>
      <c r="S308" s="77"/>
      <c r="T308" s="77"/>
      <c r="U308" s="77"/>
      <c r="V308" s="77"/>
      <c r="W308" s="77"/>
    </row>
    <row r="309" spans="1:23" ht="13.2" x14ac:dyDescent="0.25">
      <c r="A309" s="13">
        <v>149</v>
      </c>
      <c r="B309" s="22" t="s">
        <v>688</v>
      </c>
      <c r="C309" s="48"/>
      <c r="D309" s="48"/>
      <c r="E309" s="13" t="s">
        <v>40</v>
      </c>
      <c r="F309" s="46"/>
      <c r="G309" s="46"/>
      <c r="H309" s="46"/>
      <c r="I309" s="46"/>
      <c r="J309" s="46"/>
      <c r="K309" s="46"/>
      <c r="L309" s="46"/>
      <c r="M309" s="46"/>
      <c r="N309" s="46"/>
      <c r="O309" s="77"/>
      <c r="P309" s="77"/>
      <c r="Q309" s="77"/>
      <c r="R309" s="77"/>
      <c r="S309" s="77"/>
      <c r="T309" s="77"/>
      <c r="U309" s="77"/>
      <c r="V309" s="77"/>
      <c r="W309" s="77"/>
    </row>
    <row r="310" spans="1:23" ht="13.2" x14ac:dyDescent="0.25">
      <c r="A310" s="13">
        <v>150</v>
      </c>
      <c r="B310" s="22" t="s">
        <v>689</v>
      </c>
      <c r="C310" s="48"/>
      <c r="D310" s="48"/>
      <c r="E310" s="13" t="s">
        <v>40</v>
      </c>
      <c r="F310" s="13"/>
      <c r="G310" s="46"/>
      <c r="H310" s="46"/>
      <c r="I310" s="46"/>
      <c r="J310" s="46"/>
      <c r="K310" s="46"/>
      <c r="L310" s="46"/>
      <c r="M310" s="46"/>
      <c r="N310" s="46"/>
      <c r="O310" s="77"/>
      <c r="P310" s="77"/>
      <c r="Q310" s="77"/>
      <c r="R310" s="77"/>
      <c r="S310" s="77"/>
      <c r="T310" s="77"/>
      <c r="U310" s="77"/>
      <c r="V310" s="77"/>
      <c r="W310" s="77"/>
    </row>
    <row r="311" spans="1:23" ht="13.2" x14ac:dyDescent="0.25">
      <c r="A311" s="13">
        <v>151</v>
      </c>
      <c r="B311" s="22" t="s">
        <v>690</v>
      </c>
      <c r="C311" s="19"/>
      <c r="D311" s="19" t="s">
        <v>264</v>
      </c>
      <c r="E311" s="13" t="s">
        <v>40</v>
      </c>
      <c r="F311" s="13"/>
      <c r="G311" s="46"/>
      <c r="H311" s="46"/>
      <c r="I311" s="46"/>
      <c r="J311" s="46"/>
      <c r="K311" s="46"/>
      <c r="L311" s="46"/>
      <c r="M311" s="46"/>
      <c r="N311" s="46"/>
      <c r="O311" s="77"/>
      <c r="P311" s="77"/>
      <c r="Q311" s="77"/>
      <c r="R311" s="77"/>
      <c r="S311" s="77"/>
      <c r="T311" s="77"/>
      <c r="U311" s="77"/>
      <c r="V311" s="77"/>
      <c r="W311" s="77"/>
    </row>
    <row r="312" spans="1:23" ht="13.2" x14ac:dyDescent="0.25">
      <c r="A312" s="128">
        <v>152</v>
      </c>
      <c r="B312" s="22" t="s">
        <v>691</v>
      </c>
      <c r="C312" s="19"/>
      <c r="D312" s="19" t="s">
        <v>264</v>
      </c>
      <c r="E312" s="13" t="s">
        <v>40</v>
      </c>
      <c r="F312" s="13"/>
      <c r="G312" s="46"/>
      <c r="H312" s="46"/>
      <c r="I312" s="46"/>
      <c r="J312" s="46"/>
      <c r="K312" s="46"/>
      <c r="L312" s="46"/>
      <c r="M312" s="46"/>
      <c r="N312" s="46"/>
      <c r="O312" s="77"/>
      <c r="P312" s="77"/>
      <c r="Q312" s="77"/>
      <c r="R312" s="77"/>
      <c r="S312" s="77"/>
      <c r="T312" s="77"/>
      <c r="U312" s="77"/>
      <c r="V312" s="77"/>
      <c r="W312" s="77"/>
    </row>
    <row r="313" spans="1:23" ht="13.2" x14ac:dyDescent="0.25">
      <c r="A313" s="128">
        <v>153</v>
      </c>
      <c r="B313" s="22" t="s">
        <v>692</v>
      </c>
      <c r="C313" s="48"/>
      <c r="D313" s="48"/>
      <c r="E313" s="13" t="s">
        <v>40</v>
      </c>
      <c r="F313" s="13"/>
      <c r="G313" s="46"/>
      <c r="H313" s="46"/>
      <c r="I313" s="46"/>
      <c r="J313" s="46"/>
      <c r="K313" s="46"/>
      <c r="L313" s="46"/>
      <c r="M313" s="46"/>
      <c r="N313" s="46"/>
      <c r="O313" s="77"/>
      <c r="P313" s="77"/>
      <c r="Q313" s="77"/>
      <c r="R313" s="77"/>
      <c r="S313" s="77"/>
      <c r="T313" s="77"/>
      <c r="U313" s="77"/>
      <c r="V313" s="77"/>
      <c r="W313" s="77"/>
    </row>
    <row r="314" spans="1:23" ht="13.2" x14ac:dyDescent="0.25">
      <c r="A314" s="13">
        <v>154</v>
      </c>
      <c r="B314" s="22" t="s">
        <v>693</v>
      </c>
      <c r="C314" s="48"/>
      <c r="D314" s="48"/>
      <c r="E314" s="13" t="s">
        <v>40</v>
      </c>
      <c r="F314" s="13"/>
      <c r="G314" s="46"/>
      <c r="H314" s="46"/>
      <c r="I314" s="46"/>
      <c r="J314" s="46"/>
      <c r="K314" s="46"/>
      <c r="L314" s="46"/>
      <c r="M314" s="46"/>
      <c r="N314" s="46"/>
      <c r="O314" s="77"/>
      <c r="P314" s="77"/>
      <c r="Q314" s="77"/>
      <c r="R314" s="77"/>
      <c r="S314" s="77"/>
      <c r="T314" s="77"/>
      <c r="U314" s="77"/>
      <c r="V314" s="77"/>
      <c r="W314" s="77"/>
    </row>
    <row r="315" spans="1:23" ht="13.2" x14ac:dyDescent="0.25">
      <c r="A315" s="13">
        <v>155</v>
      </c>
      <c r="B315" s="22" t="s">
        <v>694</v>
      </c>
      <c r="C315" s="48"/>
      <c r="D315" s="48"/>
      <c r="E315" s="13" t="s">
        <v>40</v>
      </c>
      <c r="F315" s="46"/>
      <c r="G315" s="46"/>
      <c r="H315" s="46"/>
      <c r="I315" s="46"/>
      <c r="J315" s="46"/>
      <c r="K315" s="46"/>
      <c r="L315" s="46"/>
      <c r="M315" s="46"/>
      <c r="N315" s="46"/>
      <c r="O315" s="77"/>
      <c r="P315" s="77"/>
      <c r="Q315" s="77"/>
      <c r="R315" s="77"/>
      <c r="S315" s="77"/>
      <c r="T315" s="77"/>
      <c r="U315" s="77"/>
      <c r="V315" s="77"/>
      <c r="W315" s="77"/>
    </row>
    <row r="316" spans="1:23" ht="13.2" x14ac:dyDescent="0.25">
      <c r="A316" s="13">
        <v>156</v>
      </c>
      <c r="B316" s="22" t="s">
        <v>695</v>
      </c>
      <c r="C316" s="48"/>
      <c r="D316" s="48"/>
      <c r="E316" s="13" t="s">
        <v>40</v>
      </c>
      <c r="F316" s="13"/>
      <c r="G316" s="46"/>
      <c r="H316" s="46"/>
      <c r="I316" s="46"/>
      <c r="J316" s="46"/>
      <c r="K316" s="46"/>
      <c r="L316" s="46"/>
      <c r="M316" s="46"/>
      <c r="N316" s="46"/>
      <c r="O316" s="77"/>
      <c r="P316" s="77"/>
      <c r="Q316" s="77"/>
      <c r="R316" s="77"/>
      <c r="S316" s="77"/>
      <c r="T316" s="77"/>
      <c r="U316" s="77"/>
      <c r="V316" s="77"/>
      <c r="W316" s="77"/>
    </row>
    <row r="317" spans="1:23" ht="13.2" x14ac:dyDescent="0.25">
      <c r="A317" s="13">
        <v>157</v>
      </c>
      <c r="B317" s="22" t="s">
        <v>696</v>
      </c>
      <c r="C317" s="48"/>
      <c r="D317" s="48"/>
      <c r="E317" s="13" t="s">
        <v>40</v>
      </c>
      <c r="F317" s="13"/>
      <c r="G317" s="46"/>
      <c r="H317" s="46"/>
      <c r="I317" s="46"/>
      <c r="J317" s="46"/>
      <c r="K317" s="46"/>
      <c r="L317" s="46"/>
      <c r="M317" s="46"/>
      <c r="N317" s="46"/>
      <c r="O317" s="77"/>
      <c r="P317" s="77"/>
      <c r="Q317" s="77"/>
      <c r="R317" s="77"/>
      <c r="S317" s="77"/>
      <c r="T317" s="77"/>
      <c r="U317" s="77"/>
      <c r="V317" s="77"/>
      <c r="W317" s="77"/>
    </row>
    <row r="318" spans="1:23" ht="13.2" x14ac:dyDescent="0.25">
      <c r="A318" s="13">
        <v>158</v>
      </c>
      <c r="B318" s="22" t="s">
        <v>697</v>
      </c>
      <c r="C318" s="48"/>
      <c r="D318" s="48"/>
      <c r="E318" s="13" t="s">
        <v>40</v>
      </c>
      <c r="F318" s="13"/>
      <c r="G318" s="46"/>
      <c r="H318" s="46"/>
      <c r="I318" s="46"/>
      <c r="J318" s="46"/>
      <c r="K318" s="46"/>
      <c r="L318" s="46"/>
      <c r="M318" s="46"/>
      <c r="N318" s="46"/>
      <c r="O318" s="77"/>
      <c r="P318" s="77"/>
      <c r="Q318" s="77"/>
      <c r="R318" s="77"/>
      <c r="S318" s="77"/>
      <c r="T318" s="77"/>
      <c r="U318" s="77"/>
      <c r="V318" s="77"/>
      <c r="W318" s="77"/>
    </row>
    <row r="319" spans="1:23" ht="13.2" x14ac:dyDescent="0.25">
      <c r="A319" s="13">
        <v>159</v>
      </c>
      <c r="B319" s="22" t="s">
        <v>698</v>
      </c>
      <c r="C319" s="48"/>
      <c r="D319" s="48"/>
      <c r="E319" s="13" t="s">
        <v>40</v>
      </c>
      <c r="F319" s="13"/>
      <c r="G319" s="46"/>
      <c r="H319" s="46"/>
      <c r="I319" s="46"/>
      <c r="J319" s="46"/>
      <c r="K319" s="46"/>
      <c r="L319" s="46"/>
      <c r="M319" s="46"/>
      <c r="N319" s="46"/>
      <c r="O319" s="77"/>
      <c r="P319" s="77"/>
      <c r="Q319" s="77"/>
      <c r="R319" s="77"/>
      <c r="S319" s="77"/>
      <c r="T319" s="77"/>
      <c r="U319" s="77"/>
      <c r="V319" s="77"/>
      <c r="W319" s="77"/>
    </row>
    <row r="320" spans="1:23" ht="13.2" x14ac:dyDescent="0.25">
      <c r="A320" s="13">
        <v>160</v>
      </c>
      <c r="B320" s="22" t="s">
        <v>699</v>
      </c>
      <c r="C320" s="19"/>
      <c r="D320" s="19" t="s">
        <v>273</v>
      </c>
      <c r="E320" s="13" t="s">
        <v>40</v>
      </c>
      <c r="F320" s="13"/>
      <c r="G320" s="46"/>
      <c r="H320" s="46"/>
      <c r="I320" s="46"/>
      <c r="J320" s="46"/>
      <c r="K320" s="46"/>
      <c r="L320" s="46"/>
      <c r="M320" s="46"/>
      <c r="N320" s="46"/>
      <c r="O320" s="77"/>
      <c r="P320" s="77"/>
      <c r="Q320" s="77"/>
      <c r="R320" s="77"/>
      <c r="S320" s="77"/>
      <c r="T320" s="77"/>
      <c r="U320" s="77"/>
      <c r="V320" s="77"/>
      <c r="W320" s="77"/>
    </row>
    <row r="321" spans="1:23" ht="13.2" x14ac:dyDescent="0.25">
      <c r="A321" s="13">
        <v>161</v>
      </c>
      <c r="B321" s="22" t="s">
        <v>700</v>
      </c>
      <c r="C321" s="19"/>
      <c r="D321" s="19" t="s">
        <v>275</v>
      </c>
      <c r="E321" s="13" t="s">
        <v>40</v>
      </c>
      <c r="F321" s="13"/>
      <c r="G321" s="46"/>
      <c r="H321" s="46"/>
      <c r="I321" s="46"/>
      <c r="J321" s="46"/>
      <c r="K321" s="46"/>
      <c r="L321" s="46"/>
      <c r="M321" s="46"/>
      <c r="N321" s="46"/>
      <c r="O321" s="77"/>
      <c r="P321" s="77"/>
      <c r="Q321" s="77"/>
      <c r="R321" s="77"/>
      <c r="S321" s="77"/>
      <c r="T321" s="77"/>
      <c r="U321" s="77"/>
      <c r="V321" s="77"/>
      <c r="W321" s="77"/>
    </row>
    <row r="322" spans="1:23" ht="13.2" x14ac:dyDescent="0.25">
      <c r="A322" s="13">
        <v>162</v>
      </c>
      <c r="B322" s="22" t="s">
        <v>701</v>
      </c>
      <c r="C322" s="19"/>
      <c r="D322" s="19" t="s">
        <v>279</v>
      </c>
      <c r="E322" s="13" t="s">
        <v>40</v>
      </c>
      <c r="F322" s="13"/>
      <c r="G322" s="46"/>
      <c r="H322" s="46"/>
      <c r="I322" s="46"/>
      <c r="J322" s="46"/>
      <c r="K322" s="46"/>
      <c r="L322" s="46"/>
      <c r="M322" s="46"/>
      <c r="N322" s="46"/>
      <c r="O322" s="77"/>
      <c r="P322" s="77"/>
      <c r="Q322" s="77"/>
      <c r="R322" s="77"/>
      <c r="S322" s="77"/>
      <c r="T322" s="77"/>
      <c r="U322" s="77"/>
      <c r="V322" s="77"/>
      <c r="W322" s="77"/>
    </row>
    <row r="323" spans="1:23" ht="13.2" x14ac:dyDescent="0.25">
      <c r="A323" s="27">
        <v>163</v>
      </c>
      <c r="B323" s="22" t="s">
        <v>702</v>
      </c>
      <c r="C323" s="19"/>
      <c r="D323" s="19" t="s">
        <v>282</v>
      </c>
      <c r="E323" s="13" t="s">
        <v>40</v>
      </c>
      <c r="F323" s="46"/>
      <c r="G323" s="45"/>
      <c r="H323" s="45"/>
      <c r="I323" s="45"/>
      <c r="J323" s="27"/>
      <c r="K323" s="45"/>
      <c r="L323" s="45"/>
      <c r="M323" s="45"/>
      <c r="N323" s="45"/>
      <c r="O323" s="77"/>
      <c r="P323" s="77"/>
      <c r="Q323" s="77"/>
      <c r="R323" s="77"/>
      <c r="S323" s="77"/>
      <c r="T323" s="77"/>
      <c r="U323" s="77"/>
      <c r="V323" s="77"/>
      <c r="W323" s="77"/>
    </row>
    <row r="324" spans="1:23" ht="13.2" x14ac:dyDescent="0.25">
      <c r="A324" s="27">
        <v>164</v>
      </c>
      <c r="B324" s="22" t="s">
        <v>703</v>
      </c>
      <c r="C324" s="19"/>
      <c r="D324" s="19" t="s">
        <v>282</v>
      </c>
      <c r="E324" s="13" t="s">
        <v>40</v>
      </c>
      <c r="F324" s="46"/>
      <c r="G324" s="45"/>
      <c r="H324" s="45"/>
      <c r="I324" s="45"/>
      <c r="J324" s="27"/>
      <c r="K324" s="45"/>
      <c r="L324" s="45"/>
      <c r="M324" s="45"/>
      <c r="N324" s="45"/>
      <c r="O324" s="77"/>
      <c r="P324" s="77"/>
      <c r="Q324" s="77"/>
      <c r="R324" s="77"/>
      <c r="S324" s="77"/>
      <c r="T324" s="77"/>
      <c r="U324" s="77"/>
      <c r="V324" s="77"/>
      <c r="W324" s="77"/>
    </row>
    <row r="325" spans="1:23" ht="13.2" x14ac:dyDescent="0.25">
      <c r="A325" s="27">
        <v>165</v>
      </c>
      <c r="B325" s="22" t="s">
        <v>704</v>
      </c>
      <c r="C325" s="19"/>
      <c r="D325" s="19" t="s">
        <v>282</v>
      </c>
      <c r="E325" s="13" t="s">
        <v>40</v>
      </c>
      <c r="F325" s="46"/>
      <c r="G325" s="45"/>
      <c r="H325" s="45"/>
      <c r="I325" s="45"/>
      <c r="J325" s="27"/>
      <c r="K325" s="45"/>
      <c r="L325" s="45"/>
      <c r="M325" s="45"/>
      <c r="N325" s="45"/>
      <c r="O325" s="77"/>
      <c r="P325" s="77"/>
      <c r="Q325" s="77"/>
      <c r="R325" s="77"/>
      <c r="S325" s="77"/>
      <c r="T325" s="77"/>
      <c r="U325" s="77"/>
      <c r="V325" s="77"/>
      <c r="W325" s="77"/>
    </row>
    <row r="326" spans="1:23" ht="13.2" x14ac:dyDescent="0.25">
      <c r="A326" s="13">
        <v>166</v>
      </c>
      <c r="B326" s="22" t="s">
        <v>705</v>
      </c>
      <c r="C326" s="19"/>
      <c r="D326" s="19" t="s">
        <v>286</v>
      </c>
      <c r="E326" s="13" t="s">
        <v>40</v>
      </c>
      <c r="F326" s="13"/>
      <c r="G326" s="46"/>
      <c r="H326" s="46"/>
      <c r="I326" s="46"/>
      <c r="J326" s="46"/>
      <c r="K326" s="46"/>
      <c r="L326" s="46"/>
      <c r="M326" s="46"/>
      <c r="N326" s="46"/>
      <c r="O326" s="77"/>
      <c r="P326" s="77"/>
      <c r="Q326" s="77"/>
      <c r="R326" s="77"/>
      <c r="S326" s="77"/>
      <c r="T326" s="77"/>
      <c r="U326" s="77"/>
      <c r="V326" s="77"/>
      <c r="W326" s="77"/>
    </row>
    <row r="327" spans="1:23" ht="13.2" x14ac:dyDescent="0.25">
      <c r="A327" s="13">
        <v>167</v>
      </c>
      <c r="B327" s="22" t="s">
        <v>706</v>
      </c>
      <c r="C327" s="19"/>
      <c r="D327" s="19" t="s">
        <v>286</v>
      </c>
      <c r="E327" s="13" t="s">
        <v>40</v>
      </c>
      <c r="F327" s="13"/>
      <c r="G327" s="46"/>
      <c r="H327" s="46"/>
      <c r="I327" s="46"/>
      <c r="J327" s="46"/>
      <c r="K327" s="46"/>
      <c r="L327" s="46"/>
      <c r="M327" s="46"/>
      <c r="N327" s="46"/>
      <c r="O327" s="77"/>
      <c r="P327" s="77"/>
      <c r="Q327" s="77"/>
      <c r="R327" s="77"/>
      <c r="S327" s="77"/>
      <c r="T327" s="77"/>
      <c r="U327" s="77"/>
      <c r="V327" s="77"/>
      <c r="W327" s="77"/>
    </row>
    <row r="328" spans="1:23" ht="13.2" x14ac:dyDescent="0.25">
      <c r="A328" s="13">
        <v>168</v>
      </c>
      <c r="B328" s="22" t="s">
        <v>707</v>
      </c>
      <c r="C328" s="50"/>
      <c r="D328" s="50" t="s">
        <v>287</v>
      </c>
      <c r="E328" s="13" t="s">
        <v>40</v>
      </c>
      <c r="F328" s="13"/>
      <c r="G328" s="80"/>
      <c r="H328" s="80"/>
      <c r="I328" s="80"/>
      <c r="J328" s="80"/>
      <c r="K328" s="80"/>
      <c r="L328" s="80"/>
      <c r="M328" s="80"/>
      <c r="N328" s="80"/>
      <c r="O328" s="77"/>
      <c r="P328" s="77"/>
      <c r="Q328" s="77"/>
      <c r="R328" s="77"/>
      <c r="S328" s="77"/>
      <c r="T328" s="77"/>
      <c r="U328" s="77"/>
      <c r="V328" s="77"/>
      <c r="W328" s="77"/>
    </row>
    <row r="329" spans="1:23" ht="13.2" x14ac:dyDescent="0.25">
      <c r="A329" s="13">
        <v>169</v>
      </c>
      <c r="B329" s="22" t="s">
        <v>708</v>
      </c>
      <c r="C329" s="51"/>
      <c r="D329" s="51" t="s">
        <v>287</v>
      </c>
      <c r="E329" s="13" t="s">
        <v>40</v>
      </c>
      <c r="F329" s="13"/>
      <c r="G329" s="80"/>
      <c r="H329" s="80"/>
      <c r="I329" s="80"/>
      <c r="J329" s="80"/>
      <c r="K329" s="80"/>
      <c r="L329" s="80"/>
      <c r="M329" s="80"/>
      <c r="N329" s="80"/>
      <c r="O329" s="77"/>
      <c r="P329" s="77"/>
      <c r="Q329" s="77"/>
      <c r="R329" s="77"/>
      <c r="S329" s="77"/>
      <c r="T329" s="77"/>
      <c r="U329" s="77"/>
      <c r="V329" s="77"/>
      <c r="W329" s="77"/>
    </row>
    <row r="330" spans="1:23" ht="13.2" x14ac:dyDescent="0.25">
      <c r="A330" s="13">
        <v>170</v>
      </c>
      <c r="B330" s="22" t="s">
        <v>709</v>
      </c>
      <c r="C330" s="51"/>
      <c r="D330" s="51" t="s">
        <v>287</v>
      </c>
      <c r="E330" s="13" t="s">
        <v>40</v>
      </c>
      <c r="F330" s="13"/>
      <c r="G330" s="80"/>
      <c r="H330" s="80"/>
      <c r="I330" s="80"/>
      <c r="J330" s="80"/>
      <c r="K330" s="80"/>
      <c r="L330" s="80"/>
      <c r="M330" s="80"/>
      <c r="N330" s="80"/>
      <c r="O330" s="77"/>
      <c r="P330" s="77"/>
      <c r="Q330" s="77"/>
      <c r="R330" s="77"/>
      <c r="S330" s="77"/>
      <c r="T330" s="77"/>
      <c r="U330" s="77"/>
      <c r="V330" s="77"/>
      <c r="W330" s="77"/>
    </row>
    <row r="331" spans="1:23" ht="13.2" x14ac:dyDescent="0.25">
      <c r="A331" s="13">
        <v>171</v>
      </c>
      <c r="B331" s="22" t="s">
        <v>710</v>
      </c>
      <c r="C331" s="51"/>
      <c r="D331" s="51" t="s">
        <v>287</v>
      </c>
      <c r="E331" s="13" t="s">
        <v>40</v>
      </c>
      <c r="F331" s="13"/>
      <c r="G331" s="80"/>
      <c r="H331" s="80"/>
      <c r="I331" s="80"/>
      <c r="J331" s="80"/>
      <c r="K331" s="80"/>
      <c r="L331" s="80"/>
      <c r="M331" s="80"/>
      <c r="N331" s="80"/>
      <c r="O331" s="77"/>
      <c r="P331" s="77"/>
      <c r="Q331" s="77"/>
      <c r="R331" s="77"/>
      <c r="S331" s="77"/>
      <c r="T331" s="77"/>
      <c r="U331" s="77"/>
      <c r="V331" s="77"/>
      <c r="W331" s="77"/>
    </row>
    <row r="332" spans="1:23" ht="13.2" x14ac:dyDescent="0.25">
      <c r="A332" s="13">
        <v>172</v>
      </c>
      <c r="B332" s="22" t="s">
        <v>711</v>
      </c>
      <c r="C332" s="51"/>
      <c r="D332" s="51" t="s">
        <v>287</v>
      </c>
      <c r="E332" s="13" t="s">
        <v>40</v>
      </c>
      <c r="F332" s="13"/>
      <c r="G332" s="80"/>
      <c r="H332" s="80"/>
      <c r="I332" s="80"/>
      <c r="J332" s="80"/>
      <c r="K332" s="80"/>
      <c r="L332" s="80"/>
      <c r="M332" s="80"/>
      <c r="N332" s="80"/>
      <c r="O332" s="77"/>
      <c r="P332" s="77"/>
      <c r="Q332" s="77"/>
      <c r="R332" s="77"/>
      <c r="S332" s="77"/>
      <c r="T332" s="77"/>
      <c r="U332" s="77"/>
      <c r="V332" s="77"/>
      <c r="W332" s="77"/>
    </row>
    <row r="333" spans="1:23" ht="13.2" x14ac:dyDescent="0.25">
      <c r="A333" s="13">
        <v>173</v>
      </c>
      <c r="B333" s="22" t="s">
        <v>712</v>
      </c>
      <c r="C333" s="51"/>
      <c r="D333" s="51" t="s">
        <v>287</v>
      </c>
      <c r="E333" s="13" t="s">
        <v>40</v>
      </c>
      <c r="F333" s="13"/>
      <c r="G333" s="80"/>
      <c r="H333" s="80"/>
      <c r="I333" s="80"/>
      <c r="J333" s="80"/>
      <c r="K333" s="80"/>
      <c r="L333" s="80"/>
      <c r="M333" s="80"/>
      <c r="N333" s="80"/>
      <c r="O333" s="77"/>
      <c r="P333" s="77"/>
      <c r="Q333" s="77"/>
      <c r="R333" s="77"/>
      <c r="S333" s="77"/>
      <c r="T333" s="77"/>
      <c r="U333" s="77"/>
      <c r="V333" s="77"/>
      <c r="W333" s="77"/>
    </row>
    <row r="334" spans="1:23" ht="13.2" x14ac:dyDescent="0.25">
      <c r="A334" s="13">
        <v>174</v>
      </c>
      <c r="B334" s="22" t="s">
        <v>713</v>
      </c>
      <c r="C334" s="51"/>
      <c r="D334" s="51" t="s">
        <v>287</v>
      </c>
      <c r="E334" s="13" t="s">
        <v>40</v>
      </c>
      <c r="F334" s="52"/>
      <c r="G334" s="80"/>
      <c r="H334" s="80"/>
      <c r="I334" s="80"/>
      <c r="J334" s="80"/>
      <c r="K334" s="80"/>
      <c r="L334" s="80"/>
      <c r="M334" s="80"/>
      <c r="N334" s="80"/>
      <c r="O334" s="77"/>
      <c r="P334" s="77"/>
      <c r="Q334" s="77"/>
      <c r="R334" s="77"/>
      <c r="S334" s="77"/>
      <c r="T334" s="77"/>
      <c r="U334" s="77"/>
      <c r="V334" s="77"/>
      <c r="W334" s="77"/>
    </row>
    <row r="335" spans="1:23" ht="13.2" x14ac:dyDescent="0.25">
      <c r="A335" s="13">
        <v>175</v>
      </c>
      <c r="B335" s="22" t="s">
        <v>714</v>
      </c>
      <c r="C335" s="51"/>
      <c r="D335" s="51" t="s">
        <v>287</v>
      </c>
      <c r="E335" s="13" t="s">
        <v>40</v>
      </c>
      <c r="F335" s="13"/>
      <c r="G335" s="80"/>
      <c r="H335" s="80"/>
      <c r="I335" s="80"/>
      <c r="J335" s="80"/>
      <c r="K335" s="80"/>
      <c r="L335" s="80"/>
      <c r="M335" s="80"/>
      <c r="N335" s="80"/>
      <c r="O335" s="77"/>
      <c r="P335" s="77"/>
      <c r="Q335" s="77"/>
      <c r="R335" s="77"/>
      <c r="S335" s="77"/>
      <c r="T335" s="77"/>
      <c r="U335" s="77"/>
      <c r="V335" s="77"/>
      <c r="W335" s="77"/>
    </row>
    <row r="336" spans="1:23" ht="13.2" x14ac:dyDescent="0.25">
      <c r="A336" s="13">
        <v>176</v>
      </c>
      <c r="B336" s="22" t="s">
        <v>715</v>
      </c>
      <c r="C336" s="51"/>
      <c r="D336" s="51" t="s">
        <v>287</v>
      </c>
      <c r="E336" s="13" t="s">
        <v>40</v>
      </c>
      <c r="F336" s="13"/>
      <c r="G336" s="80"/>
      <c r="H336" s="80"/>
      <c r="I336" s="80"/>
      <c r="J336" s="80"/>
      <c r="K336" s="80"/>
      <c r="L336" s="80"/>
      <c r="M336" s="80"/>
      <c r="N336" s="80"/>
      <c r="O336" s="77"/>
      <c r="P336" s="77"/>
      <c r="Q336" s="77"/>
      <c r="R336" s="77"/>
      <c r="S336" s="77"/>
      <c r="T336" s="77"/>
      <c r="U336" s="77"/>
      <c r="V336" s="77"/>
      <c r="W336" s="77"/>
    </row>
    <row r="337" spans="1:23" ht="13.2" x14ac:dyDescent="0.25">
      <c r="A337" s="27">
        <v>177</v>
      </c>
      <c r="B337" s="22" t="s">
        <v>716</v>
      </c>
      <c r="C337" s="19"/>
      <c r="D337" s="19" t="s">
        <v>304</v>
      </c>
      <c r="E337" s="13" t="s">
        <v>40</v>
      </c>
      <c r="F337" s="13"/>
      <c r="G337" s="45"/>
      <c r="H337" s="45"/>
      <c r="I337" s="45"/>
      <c r="J337" s="45"/>
      <c r="K337" s="45"/>
      <c r="L337" s="45"/>
      <c r="M337" s="45"/>
      <c r="N337" s="45"/>
      <c r="O337" s="77"/>
      <c r="P337" s="77"/>
      <c r="Q337" s="77"/>
      <c r="R337" s="77"/>
      <c r="S337" s="77"/>
      <c r="T337" s="77"/>
      <c r="U337" s="77"/>
      <c r="V337" s="77"/>
      <c r="W337" s="77"/>
    </row>
    <row r="338" spans="1:23" ht="13.2" x14ac:dyDescent="0.25">
      <c r="A338" s="27">
        <v>178</v>
      </c>
      <c r="B338" s="22" t="s">
        <v>717</v>
      </c>
      <c r="C338" s="19"/>
      <c r="D338" s="19" t="s">
        <v>304</v>
      </c>
      <c r="E338" s="13" t="s">
        <v>40</v>
      </c>
      <c r="F338" s="13"/>
      <c r="G338" s="45"/>
      <c r="H338" s="45"/>
      <c r="I338" s="45"/>
      <c r="J338" s="45"/>
      <c r="K338" s="45"/>
      <c r="L338" s="45"/>
      <c r="M338" s="45"/>
      <c r="N338" s="45"/>
      <c r="O338" s="77"/>
      <c r="P338" s="77"/>
      <c r="Q338" s="77"/>
      <c r="R338" s="77"/>
      <c r="S338" s="77"/>
      <c r="T338" s="77"/>
      <c r="U338" s="77"/>
      <c r="V338" s="77"/>
      <c r="W338" s="77"/>
    </row>
    <row r="339" spans="1:23" ht="13.2" x14ac:dyDescent="0.25">
      <c r="A339" s="27">
        <v>179</v>
      </c>
      <c r="B339" s="22" t="s">
        <v>718</v>
      </c>
      <c r="C339" s="19"/>
      <c r="D339" s="19" t="s">
        <v>304</v>
      </c>
      <c r="E339" s="13" t="s">
        <v>40</v>
      </c>
      <c r="F339" s="27"/>
      <c r="G339" s="45"/>
      <c r="H339" s="45"/>
      <c r="I339" s="45"/>
      <c r="J339" s="45"/>
      <c r="K339" s="45"/>
      <c r="L339" s="45"/>
      <c r="M339" s="45"/>
      <c r="N339" s="45"/>
      <c r="O339" s="77"/>
      <c r="P339" s="77"/>
      <c r="Q339" s="77"/>
      <c r="R339" s="77"/>
      <c r="S339" s="77"/>
      <c r="T339" s="77"/>
      <c r="U339" s="77"/>
      <c r="V339" s="77"/>
      <c r="W339" s="77"/>
    </row>
    <row r="340" spans="1:23" ht="13.2" x14ac:dyDescent="0.25">
      <c r="A340" s="125"/>
      <c r="B340" s="126"/>
      <c r="C340" s="54"/>
      <c r="D340" s="54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77"/>
      <c r="P340" s="77"/>
      <c r="Q340" s="77"/>
      <c r="R340" s="77"/>
      <c r="S340" s="77"/>
      <c r="T340" s="77"/>
      <c r="U340" s="77"/>
      <c r="V340" s="77"/>
      <c r="W340" s="77"/>
    </row>
    <row r="341" spans="1:23" ht="13.2" x14ac:dyDescent="0.25">
      <c r="A341" s="124"/>
      <c r="B341" s="6" t="s">
        <v>2</v>
      </c>
      <c r="C341" s="10" t="s">
        <v>3</v>
      </c>
      <c r="D341" s="10" t="s">
        <v>4</v>
      </c>
      <c r="E341" s="4" t="s">
        <v>5</v>
      </c>
      <c r="F341" s="76" t="s">
        <v>54</v>
      </c>
      <c r="G341" s="76" t="s">
        <v>65</v>
      </c>
      <c r="H341" s="76" t="s">
        <v>7</v>
      </c>
      <c r="I341" s="76" t="s">
        <v>8</v>
      </c>
      <c r="J341" s="76" t="s">
        <v>9</v>
      </c>
      <c r="K341" s="76" t="s">
        <v>10</v>
      </c>
      <c r="L341" s="76" t="s">
        <v>79</v>
      </c>
      <c r="M341" s="76" t="s">
        <v>82</v>
      </c>
      <c r="N341" s="76" t="s">
        <v>26</v>
      </c>
      <c r="O341" s="77"/>
      <c r="P341" s="77"/>
      <c r="Q341" s="77"/>
      <c r="R341" s="77"/>
      <c r="S341" s="77"/>
      <c r="T341" s="77"/>
      <c r="U341" s="77"/>
      <c r="V341" s="77"/>
      <c r="W341" s="77"/>
    </row>
    <row r="342" spans="1:23" ht="13.2" x14ac:dyDescent="0.25">
      <c r="A342" s="124"/>
      <c r="B342" s="22" t="s">
        <v>673</v>
      </c>
      <c r="C342" s="19"/>
      <c r="D342" s="19" t="s">
        <v>44</v>
      </c>
      <c r="E342" s="13" t="s">
        <v>32</v>
      </c>
      <c r="F342" s="27"/>
      <c r="G342" s="45"/>
      <c r="H342" s="45"/>
      <c r="I342" s="45"/>
      <c r="J342" s="45"/>
      <c r="K342" s="45"/>
      <c r="L342" s="45"/>
      <c r="M342" s="45"/>
      <c r="N342" s="45"/>
      <c r="O342" s="77"/>
      <c r="P342" s="77"/>
      <c r="Q342" s="77"/>
      <c r="R342" s="77"/>
      <c r="S342" s="77"/>
      <c r="T342" s="77"/>
      <c r="U342" s="77"/>
      <c r="V342" s="77"/>
      <c r="W342" s="77"/>
    </row>
    <row r="343" spans="1:23" ht="13.2" x14ac:dyDescent="0.25">
      <c r="A343" s="124"/>
      <c r="B343" s="22" t="s">
        <v>674</v>
      </c>
      <c r="C343" s="19"/>
      <c r="D343" s="19" t="s">
        <v>95</v>
      </c>
      <c r="E343" s="13" t="s">
        <v>32</v>
      </c>
      <c r="F343" s="13"/>
      <c r="G343" s="46"/>
      <c r="H343" s="46"/>
      <c r="I343" s="46"/>
      <c r="J343" s="46"/>
      <c r="K343" s="46"/>
      <c r="L343" s="46"/>
      <c r="M343" s="46"/>
      <c r="N343" s="46"/>
      <c r="O343" s="77"/>
      <c r="P343" s="77"/>
      <c r="Q343" s="77"/>
      <c r="R343" s="77"/>
      <c r="S343" s="77"/>
      <c r="T343" s="77"/>
      <c r="U343" s="77"/>
      <c r="V343" s="77"/>
      <c r="W343" s="77"/>
    </row>
    <row r="344" spans="1:23" ht="13.2" x14ac:dyDescent="0.25">
      <c r="A344" s="124"/>
      <c r="B344" s="22" t="s">
        <v>675</v>
      </c>
      <c r="C344" s="19"/>
      <c r="D344" s="19" t="s">
        <v>33</v>
      </c>
      <c r="E344" s="13" t="s">
        <v>32</v>
      </c>
      <c r="F344" s="13"/>
      <c r="G344" s="46"/>
      <c r="H344" s="46"/>
      <c r="I344" s="46"/>
      <c r="J344" s="46"/>
      <c r="K344" s="46"/>
      <c r="L344" s="46"/>
      <c r="M344" s="46"/>
      <c r="N344" s="46"/>
      <c r="O344" s="77"/>
      <c r="P344" s="77"/>
      <c r="Q344" s="77"/>
      <c r="R344" s="77"/>
      <c r="S344" s="77"/>
      <c r="T344" s="77"/>
      <c r="U344" s="77"/>
      <c r="V344" s="77"/>
      <c r="W344" s="77"/>
    </row>
    <row r="345" spans="1:23" ht="13.2" x14ac:dyDescent="0.25">
      <c r="A345" s="124"/>
      <c r="B345" s="22" t="s">
        <v>676</v>
      </c>
      <c r="C345" s="48"/>
      <c r="D345" s="48"/>
      <c r="E345" s="13" t="s">
        <v>32</v>
      </c>
      <c r="F345" s="13"/>
      <c r="G345" s="46"/>
      <c r="H345" s="46"/>
      <c r="I345" s="46"/>
      <c r="J345" s="46"/>
      <c r="K345" s="46"/>
      <c r="L345" s="46"/>
      <c r="M345" s="46"/>
      <c r="N345" s="46"/>
      <c r="O345" s="77"/>
      <c r="P345" s="77"/>
      <c r="Q345" s="77"/>
      <c r="R345" s="77"/>
      <c r="S345" s="77"/>
      <c r="T345" s="77"/>
      <c r="U345" s="77"/>
      <c r="V345" s="77"/>
      <c r="W345" s="77"/>
    </row>
    <row r="346" spans="1:23" ht="13.2" x14ac:dyDescent="0.25">
      <c r="A346" s="124"/>
      <c r="B346" s="22" t="s">
        <v>677</v>
      </c>
      <c r="C346" s="48"/>
      <c r="D346" s="48"/>
      <c r="E346" s="13" t="s">
        <v>32</v>
      </c>
      <c r="F346" s="13"/>
      <c r="G346" s="46"/>
      <c r="H346" s="46"/>
      <c r="I346" s="46"/>
      <c r="J346" s="46"/>
      <c r="K346" s="46"/>
      <c r="L346" s="46"/>
      <c r="M346" s="46"/>
      <c r="N346" s="46"/>
      <c r="O346" s="77"/>
      <c r="P346" s="77"/>
      <c r="Q346" s="77"/>
      <c r="R346" s="77"/>
      <c r="S346" s="77"/>
      <c r="T346" s="77"/>
      <c r="U346" s="77"/>
      <c r="V346" s="77"/>
      <c r="W346" s="77"/>
    </row>
    <row r="347" spans="1:23" ht="13.2" x14ac:dyDescent="0.25">
      <c r="A347" s="124"/>
      <c r="B347" s="22" t="s">
        <v>678</v>
      </c>
      <c r="C347" s="19"/>
      <c r="D347" s="19" t="s">
        <v>255</v>
      </c>
      <c r="E347" s="13" t="s">
        <v>32</v>
      </c>
      <c r="F347" s="13"/>
      <c r="G347" s="46"/>
      <c r="H347" s="46"/>
      <c r="I347" s="46"/>
      <c r="J347" s="46"/>
      <c r="K347" s="46"/>
      <c r="L347" s="46"/>
      <c r="M347" s="46"/>
      <c r="N347" s="46"/>
      <c r="O347" s="77"/>
      <c r="P347" s="77"/>
      <c r="Q347" s="77"/>
      <c r="R347" s="77"/>
      <c r="S347" s="77"/>
      <c r="T347" s="77"/>
      <c r="U347" s="77"/>
      <c r="V347" s="77"/>
      <c r="W347" s="77"/>
    </row>
    <row r="348" spans="1:23" ht="13.2" x14ac:dyDescent="0.25">
      <c r="A348" s="124"/>
      <c r="B348" s="22" t="s">
        <v>679</v>
      </c>
      <c r="C348" s="19"/>
      <c r="D348" s="19" t="s">
        <v>255</v>
      </c>
      <c r="E348" s="13" t="s">
        <v>32</v>
      </c>
      <c r="F348" s="13"/>
      <c r="G348" s="46"/>
      <c r="H348" s="46"/>
      <c r="I348" s="46"/>
      <c r="J348" s="46"/>
      <c r="K348" s="46"/>
      <c r="L348" s="46"/>
      <c r="M348" s="46"/>
      <c r="N348" s="46"/>
      <c r="O348" s="77"/>
      <c r="P348" s="77"/>
      <c r="Q348" s="77"/>
      <c r="R348" s="77"/>
      <c r="S348" s="77"/>
      <c r="T348" s="77"/>
      <c r="U348" s="77"/>
      <c r="V348" s="77"/>
      <c r="W348" s="77"/>
    </row>
    <row r="349" spans="1:23" ht="13.2" x14ac:dyDescent="0.25">
      <c r="A349" s="124"/>
      <c r="B349" s="22" t="s">
        <v>680</v>
      </c>
      <c r="C349" s="48"/>
      <c r="D349" s="48"/>
      <c r="E349" s="13" t="s">
        <v>32</v>
      </c>
      <c r="F349" s="13"/>
      <c r="G349" s="46"/>
      <c r="H349" s="46"/>
      <c r="I349" s="46"/>
      <c r="J349" s="46"/>
      <c r="K349" s="46"/>
      <c r="L349" s="46"/>
      <c r="M349" s="46"/>
      <c r="N349" s="46"/>
      <c r="O349" s="77"/>
      <c r="P349" s="77"/>
      <c r="Q349" s="77"/>
      <c r="R349" s="77"/>
      <c r="S349" s="77"/>
      <c r="T349" s="77"/>
      <c r="U349" s="77"/>
      <c r="V349" s="77"/>
      <c r="W349" s="77"/>
    </row>
    <row r="350" spans="1:23" ht="13.2" x14ac:dyDescent="0.25">
      <c r="A350" s="124"/>
      <c r="B350" s="22" t="s">
        <v>681</v>
      </c>
      <c r="C350" s="48"/>
      <c r="D350" s="48"/>
      <c r="E350" s="13" t="s">
        <v>32</v>
      </c>
      <c r="F350" s="13"/>
      <c r="G350" s="46"/>
      <c r="H350" s="46"/>
      <c r="I350" s="46"/>
      <c r="J350" s="46"/>
      <c r="K350" s="46"/>
      <c r="L350" s="46"/>
      <c r="M350" s="46"/>
      <c r="N350" s="46"/>
      <c r="O350" s="77"/>
      <c r="P350" s="77"/>
      <c r="Q350" s="77"/>
      <c r="R350" s="77"/>
      <c r="S350" s="77"/>
      <c r="T350" s="77"/>
      <c r="U350" s="77"/>
      <c r="V350" s="77"/>
      <c r="W350" s="77"/>
    </row>
    <row r="351" spans="1:23" ht="13.2" x14ac:dyDescent="0.25">
      <c r="A351" s="124"/>
      <c r="B351" s="22" t="s">
        <v>682</v>
      </c>
      <c r="C351" s="48"/>
      <c r="D351" s="48"/>
      <c r="E351" s="13" t="s">
        <v>32</v>
      </c>
      <c r="F351" s="13"/>
      <c r="G351" s="46"/>
      <c r="H351" s="46"/>
      <c r="I351" s="46"/>
      <c r="J351" s="46"/>
      <c r="K351" s="46"/>
      <c r="L351" s="46"/>
      <c r="M351" s="46"/>
      <c r="N351" s="46"/>
      <c r="O351" s="77"/>
      <c r="P351" s="77"/>
      <c r="Q351" s="77"/>
      <c r="R351" s="77"/>
      <c r="S351" s="77"/>
      <c r="T351" s="77"/>
      <c r="U351" s="77"/>
      <c r="V351" s="77"/>
      <c r="W351" s="77"/>
    </row>
    <row r="352" spans="1:23" ht="13.2" x14ac:dyDescent="0.25">
      <c r="A352" s="124"/>
      <c r="B352" s="22" t="s">
        <v>683</v>
      </c>
      <c r="C352" s="48"/>
      <c r="D352" s="48"/>
      <c r="E352" s="13" t="s">
        <v>32</v>
      </c>
      <c r="F352" s="13"/>
      <c r="G352" s="46"/>
      <c r="H352" s="46"/>
      <c r="I352" s="46"/>
      <c r="J352" s="46"/>
      <c r="K352" s="46"/>
      <c r="L352" s="46"/>
      <c r="M352" s="46"/>
      <c r="N352" s="46"/>
      <c r="O352" s="77"/>
      <c r="P352" s="77"/>
      <c r="Q352" s="77"/>
      <c r="R352" s="77"/>
      <c r="S352" s="77"/>
      <c r="T352" s="77"/>
      <c r="U352" s="77"/>
      <c r="V352" s="77"/>
      <c r="W352" s="77"/>
    </row>
    <row r="353" spans="1:23" ht="13.2" x14ac:dyDescent="0.25">
      <c r="A353" s="124"/>
      <c r="B353" s="22" t="s">
        <v>684</v>
      </c>
      <c r="C353" s="48"/>
      <c r="D353" s="48"/>
      <c r="E353" s="13" t="s">
        <v>32</v>
      </c>
      <c r="F353" s="13"/>
      <c r="G353" s="46"/>
      <c r="H353" s="46"/>
      <c r="I353" s="46"/>
      <c r="J353" s="46"/>
      <c r="K353" s="46"/>
      <c r="L353" s="46"/>
      <c r="M353" s="46"/>
      <c r="N353" s="46"/>
      <c r="O353" s="77"/>
      <c r="P353" s="77"/>
      <c r="Q353" s="77"/>
      <c r="R353" s="77"/>
      <c r="S353" s="77"/>
      <c r="T353" s="77"/>
      <c r="U353" s="77"/>
      <c r="V353" s="77"/>
      <c r="W353" s="77"/>
    </row>
    <row r="354" spans="1:23" ht="13.2" x14ac:dyDescent="0.25">
      <c r="A354" s="124"/>
      <c r="B354" s="22" t="s">
        <v>685</v>
      </c>
      <c r="C354" s="48"/>
      <c r="D354" s="48"/>
      <c r="E354" s="13" t="s">
        <v>32</v>
      </c>
      <c r="F354" s="13"/>
      <c r="G354" s="46"/>
      <c r="H354" s="46"/>
      <c r="I354" s="46"/>
      <c r="J354" s="46"/>
      <c r="K354" s="46"/>
      <c r="L354" s="46"/>
      <c r="M354" s="46"/>
      <c r="N354" s="46"/>
      <c r="O354" s="77"/>
      <c r="P354" s="77"/>
      <c r="Q354" s="77"/>
      <c r="R354" s="77"/>
      <c r="S354" s="77"/>
      <c r="T354" s="77"/>
      <c r="U354" s="77"/>
      <c r="V354" s="77"/>
      <c r="W354" s="77"/>
    </row>
    <row r="355" spans="1:23" ht="13.2" x14ac:dyDescent="0.25">
      <c r="A355" s="124"/>
      <c r="B355" s="22" t="s">
        <v>686</v>
      </c>
      <c r="C355" s="48"/>
      <c r="D355" s="48"/>
      <c r="E355" s="13" t="s">
        <v>32</v>
      </c>
      <c r="F355" s="13"/>
      <c r="G355" s="46"/>
      <c r="H355" s="46"/>
      <c r="I355" s="46"/>
      <c r="J355" s="46"/>
      <c r="K355" s="46"/>
      <c r="L355" s="46"/>
      <c r="M355" s="46"/>
      <c r="N355" s="46"/>
      <c r="O355" s="77"/>
      <c r="P355" s="77"/>
      <c r="Q355" s="77"/>
      <c r="R355" s="77"/>
      <c r="S355" s="77"/>
      <c r="T355" s="77"/>
      <c r="U355" s="77"/>
      <c r="V355" s="77"/>
      <c r="W355" s="77"/>
    </row>
    <row r="356" spans="1:23" ht="13.2" x14ac:dyDescent="0.25">
      <c r="A356" s="124"/>
      <c r="B356" s="22" t="s">
        <v>687</v>
      </c>
      <c r="C356" s="48"/>
      <c r="D356" s="48"/>
      <c r="E356" s="13" t="s">
        <v>32</v>
      </c>
      <c r="F356" s="13"/>
      <c r="G356" s="46"/>
      <c r="H356" s="46"/>
      <c r="I356" s="46"/>
      <c r="J356" s="46"/>
      <c r="K356" s="46"/>
      <c r="L356" s="46"/>
      <c r="M356" s="46"/>
      <c r="N356" s="46"/>
      <c r="O356" s="77"/>
      <c r="P356" s="77"/>
      <c r="Q356" s="77"/>
      <c r="R356" s="77"/>
      <c r="S356" s="77"/>
      <c r="T356" s="77"/>
      <c r="U356" s="77"/>
      <c r="V356" s="77"/>
      <c r="W356" s="77"/>
    </row>
    <row r="357" spans="1:23" ht="13.2" x14ac:dyDescent="0.25">
      <c r="A357" s="124"/>
      <c r="B357" s="22" t="s">
        <v>688</v>
      </c>
      <c r="C357" s="48"/>
      <c r="D357" s="48"/>
      <c r="E357" s="13" t="s">
        <v>32</v>
      </c>
      <c r="F357" s="13"/>
      <c r="G357" s="46"/>
      <c r="H357" s="46"/>
      <c r="I357" s="46"/>
      <c r="J357" s="46"/>
      <c r="K357" s="46"/>
      <c r="L357" s="46"/>
      <c r="M357" s="46"/>
      <c r="N357" s="46"/>
      <c r="O357" s="77"/>
      <c r="P357" s="77"/>
      <c r="Q357" s="77"/>
      <c r="R357" s="77"/>
      <c r="S357" s="77"/>
      <c r="T357" s="77"/>
      <c r="U357" s="77"/>
      <c r="V357" s="77"/>
      <c r="W357" s="77"/>
    </row>
    <row r="358" spans="1:23" ht="13.2" x14ac:dyDescent="0.25">
      <c r="A358" s="124"/>
      <c r="B358" s="22" t="s">
        <v>689</v>
      </c>
      <c r="C358" s="48"/>
      <c r="D358" s="48"/>
      <c r="E358" s="13" t="s">
        <v>32</v>
      </c>
      <c r="F358" s="52"/>
      <c r="G358" s="46"/>
      <c r="H358" s="46"/>
      <c r="I358" s="46"/>
      <c r="J358" s="46"/>
      <c r="K358" s="46"/>
      <c r="L358" s="46"/>
      <c r="M358" s="46"/>
      <c r="N358" s="46"/>
      <c r="O358" s="77"/>
      <c r="P358" s="77"/>
      <c r="Q358" s="77"/>
      <c r="R358" s="77"/>
      <c r="S358" s="77"/>
      <c r="T358" s="77"/>
      <c r="U358" s="77"/>
      <c r="V358" s="77"/>
      <c r="W358" s="77"/>
    </row>
    <row r="359" spans="1:23" ht="13.2" x14ac:dyDescent="0.25">
      <c r="A359" s="124"/>
      <c r="B359" s="22" t="s">
        <v>690</v>
      </c>
      <c r="C359" s="19"/>
      <c r="D359" s="19" t="s">
        <v>264</v>
      </c>
      <c r="E359" s="13" t="s">
        <v>32</v>
      </c>
      <c r="F359" s="52"/>
      <c r="G359" s="46"/>
      <c r="H359" s="46"/>
      <c r="I359" s="46"/>
      <c r="J359" s="46"/>
      <c r="K359" s="46"/>
      <c r="L359" s="46"/>
      <c r="M359" s="46"/>
      <c r="N359" s="46"/>
      <c r="O359" s="77"/>
      <c r="P359" s="77"/>
      <c r="Q359" s="77"/>
      <c r="R359" s="77"/>
      <c r="S359" s="77"/>
      <c r="T359" s="77"/>
      <c r="U359" s="77"/>
      <c r="V359" s="77"/>
      <c r="W359" s="77"/>
    </row>
    <row r="360" spans="1:23" ht="13.2" x14ac:dyDescent="0.25">
      <c r="A360" s="124"/>
      <c r="B360" s="22" t="s">
        <v>691</v>
      </c>
      <c r="C360" s="19"/>
      <c r="D360" s="19" t="s">
        <v>264</v>
      </c>
      <c r="E360" s="13" t="s">
        <v>32</v>
      </c>
      <c r="F360" s="13"/>
      <c r="G360" s="46"/>
      <c r="H360" s="46"/>
      <c r="I360" s="46"/>
      <c r="J360" s="46"/>
      <c r="K360" s="46"/>
      <c r="L360" s="46"/>
      <c r="M360" s="46"/>
      <c r="N360" s="46"/>
      <c r="O360" s="77"/>
      <c r="P360" s="77"/>
      <c r="Q360" s="77"/>
      <c r="R360" s="77"/>
      <c r="S360" s="77"/>
      <c r="T360" s="77"/>
      <c r="U360" s="77"/>
      <c r="V360" s="77"/>
      <c r="W360" s="77"/>
    </row>
    <row r="361" spans="1:23" ht="13.2" x14ac:dyDescent="0.25">
      <c r="A361" s="124"/>
      <c r="B361" s="22" t="s">
        <v>692</v>
      </c>
      <c r="C361" s="48"/>
      <c r="D361" s="48"/>
      <c r="E361" s="13" t="s">
        <v>32</v>
      </c>
      <c r="F361" s="13"/>
      <c r="G361" s="46"/>
      <c r="H361" s="46"/>
      <c r="I361" s="46"/>
      <c r="J361" s="46"/>
      <c r="K361" s="46"/>
      <c r="L361" s="46"/>
      <c r="M361" s="46"/>
      <c r="N361" s="46"/>
      <c r="O361" s="77"/>
      <c r="P361" s="77"/>
      <c r="Q361" s="77"/>
      <c r="R361" s="77"/>
      <c r="S361" s="77"/>
      <c r="T361" s="77"/>
      <c r="U361" s="77"/>
      <c r="V361" s="77"/>
      <c r="W361" s="77"/>
    </row>
    <row r="362" spans="1:23" ht="13.2" x14ac:dyDescent="0.25">
      <c r="A362" s="124"/>
      <c r="B362" s="22" t="s">
        <v>693</v>
      </c>
      <c r="C362" s="48"/>
      <c r="D362" s="48"/>
      <c r="E362" s="13" t="s">
        <v>32</v>
      </c>
      <c r="F362" s="52"/>
      <c r="G362" s="46"/>
      <c r="H362" s="46"/>
      <c r="I362" s="46"/>
      <c r="J362" s="46"/>
      <c r="K362" s="46"/>
      <c r="L362" s="46"/>
      <c r="M362" s="46"/>
      <c r="N362" s="46"/>
      <c r="O362" s="77"/>
      <c r="P362" s="77"/>
      <c r="Q362" s="77"/>
      <c r="R362" s="77"/>
      <c r="S362" s="77"/>
      <c r="T362" s="77"/>
      <c r="U362" s="77"/>
      <c r="V362" s="77"/>
      <c r="W362" s="77"/>
    </row>
    <row r="363" spans="1:23" ht="13.2" x14ac:dyDescent="0.25">
      <c r="A363" s="124"/>
      <c r="B363" s="22" t="s">
        <v>694</v>
      </c>
      <c r="C363" s="48"/>
      <c r="D363" s="48"/>
      <c r="E363" s="13" t="s">
        <v>32</v>
      </c>
      <c r="F363" s="13"/>
      <c r="G363" s="46"/>
      <c r="H363" s="46"/>
      <c r="I363" s="80"/>
      <c r="J363" s="80"/>
      <c r="K363" s="80"/>
      <c r="L363" s="80"/>
      <c r="M363" s="80"/>
      <c r="N363" s="46"/>
      <c r="O363" s="77"/>
      <c r="P363" s="77"/>
      <c r="Q363" s="77"/>
      <c r="R363" s="77"/>
      <c r="S363" s="77"/>
      <c r="T363" s="77"/>
      <c r="U363" s="77"/>
      <c r="V363" s="77"/>
      <c r="W363" s="77"/>
    </row>
    <row r="364" spans="1:23" ht="13.2" x14ac:dyDescent="0.25">
      <c r="A364" s="124"/>
      <c r="B364" s="22" t="s">
        <v>695</v>
      </c>
      <c r="C364" s="48"/>
      <c r="D364" s="48"/>
      <c r="E364" s="13" t="s">
        <v>32</v>
      </c>
      <c r="F364" s="13"/>
      <c r="G364" s="46"/>
      <c r="H364" s="46"/>
      <c r="I364" s="46"/>
      <c r="J364" s="46"/>
      <c r="K364" s="46"/>
      <c r="L364" s="46"/>
      <c r="M364" s="46"/>
      <c r="N364" s="46"/>
      <c r="O364" s="77"/>
      <c r="P364" s="77"/>
      <c r="Q364" s="77"/>
      <c r="R364" s="77"/>
      <c r="S364" s="77"/>
      <c r="T364" s="77"/>
      <c r="U364" s="77"/>
      <c r="V364" s="77"/>
      <c r="W364" s="77"/>
    </row>
    <row r="365" spans="1:23" ht="13.2" x14ac:dyDescent="0.25">
      <c r="A365" s="124"/>
      <c r="B365" s="22" t="s">
        <v>696</v>
      </c>
      <c r="C365" s="48"/>
      <c r="D365" s="48"/>
      <c r="E365" s="13" t="s">
        <v>32</v>
      </c>
      <c r="F365" s="13"/>
      <c r="G365" s="46"/>
      <c r="H365" s="46"/>
      <c r="I365" s="80"/>
      <c r="J365" s="80"/>
      <c r="K365" s="80"/>
      <c r="L365" s="80"/>
      <c r="M365" s="80"/>
      <c r="N365" s="46"/>
      <c r="O365" s="77"/>
      <c r="P365" s="77"/>
      <c r="Q365" s="77"/>
      <c r="R365" s="77"/>
      <c r="S365" s="77"/>
      <c r="T365" s="77"/>
      <c r="U365" s="77"/>
      <c r="V365" s="77"/>
      <c r="W365" s="77"/>
    </row>
    <row r="366" spans="1:23" ht="13.2" x14ac:dyDescent="0.25">
      <c r="A366" s="124"/>
      <c r="B366" s="22" t="s">
        <v>697</v>
      </c>
      <c r="C366" s="48"/>
      <c r="D366" s="48"/>
      <c r="E366" s="13" t="s">
        <v>32</v>
      </c>
      <c r="F366" s="13"/>
      <c r="G366" s="46"/>
      <c r="H366" s="46"/>
      <c r="I366" s="80"/>
      <c r="J366" s="80"/>
      <c r="K366" s="80"/>
      <c r="L366" s="80"/>
      <c r="M366" s="80"/>
      <c r="N366" s="46"/>
      <c r="O366" s="77"/>
      <c r="P366" s="77"/>
      <c r="Q366" s="77"/>
      <c r="R366" s="77"/>
      <c r="S366" s="77"/>
      <c r="T366" s="77"/>
      <c r="U366" s="77"/>
      <c r="V366" s="77"/>
      <c r="W366" s="77"/>
    </row>
    <row r="367" spans="1:23" ht="13.2" x14ac:dyDescent="0.25">
      <c r="A367" s="124"/>
      <c r="B367" s="22" t="s">
        <v>698</v>
      </c>
      <c r="C367" s="48"/>
      <c r="D367" s="48"/>
      <c r="E367" s="13" t="s">
        <v>32</v>
      </c>
      <c r="F367" s="13"/>
      <c r="G367" s="46"/>
      <c r="H367" s="46"/>
      <c r="I367" s="46"/>
      <c r="J367" s="46"/>
      <c r="K367" s="46"/>
      <c r="L367" s="46"/>
      <c r="M367" s="46"/>
      <c r="N367" s="46"/>
      <c r="O367" s="77"/>
      <c r="P367" s="77"/>
      <c r="Q367" s="77"/>
      <c r="R367" s="77"/>
      <c r="S367" s="77"/>
      <c r="T367" s="77"/>
      <c r="U367" s="77"/>
      <c r="V367" s="77"/>
      <c r="W367" s="77"/>
    </row>
    <row r="368" spans="1:23" ht="13.2" x14ac:dyDescent="0.25">
      <c r="A368" s="124"/>
      <c r="B368" s="22" t="s">
        <v>699</v>
      </c>
      <c r="C368" s="19"/>
      <c r="D368" s="19" t="s">
        <v>273</v>
      </c>
      <c r="E368" s="13" t="s">
        <v>32</v>
      </c>
      <c r="F368" s="46"/>
      <c r="G368" s="46"/>
      <c r="H368" s="46"/>
      <c r="I368" s="46"/>
      <c r="J368" s="46"/>
      <c r="K368" s="46"/>
      <c r="L368" s="46"/>
      <c r="M368" s="46"/>
      <c r="N368" s="46"/>
      <c r="O368" s="77"/>
      <c r="P368" s="77"/>
      <c r="Q368" s="77"/>
      <c r="R368" s="77"/>
      <c r="S368" s="77"/>
      <c r="T368" s="77"/>
      <c r="U368" s="77"/>
      <c r="V368" s="77"/>
      <c r="W368" s="77"/>
    </row>
    <row r="369" spans="1:23" ht="13.2" x14ac:dyDescent="0.25">
      <c r="A369" s="124"/>
      <c r="B369" s="22" t="s">
        <v>700</v>
      </c>
      <c r="C369" s="19"/>
      <c r="D369" s="19" t="s">
        <v>275</v>
      </c>
      <c r="E369" s="13" t="s">
        <v>32</v>
      </c>
      <c r="F369" s="46"/>
      <c r="G369" s="46"/>
      <c r="H369" s="46"/>
      <c r="I369" s="46"/>
      <c r="J369" s="46"/>
      <c r="K369" s="46"/>
      <c r="L369" s="46"/>
      <c r="M369" s="46"/>
      <c r="N369" s="46"/>
      <c r="O369" s="77"/>
      <c r="P369" s="77"/>
      <c r="Q369" s="77"/>
      <c r="R369" s="77"/>
      <c r="S369" s="77"/>
      <c r="T369" s="77"/>
      <c r="U369" s="77"/>
      <c r="V369" s="77"/>
      <c r="W369" s="77"/>
    </row>
    <row r="370" spans="1:23" ht="13.2" x14ac:dyDescent="0.25">
      <c r="A370" s="124"/>
      <c r="B370" s="22" t="s">
        <v>701</v>
      </c>
      <c r="C370" s="19"/>
      <c r="D370" s="19" t="s">
        <v>279</v>
      </c>
      <c r="E370" s="13" t="s">
        <v>32</v>
      </c>
      <c r="F370" s="46"/>
      <c r="G370" s="46"/>
      <c r="H370" s="46"/>
      <c r="I370" s="46"/>
      <c r="J370" s="13"/>
      <c r="K370" s="13"/>
      <c r="L370" s="13"/>
      <c r="M370" s="13"/>
      <c r="N370" s="46"/>
      <c r="O370" s="77"/>
      <c r="P370" s="77"/>
      <c r="Q370" s="77"/>
      <c r="R370" s="77"/>
      <c r="S370" s="77"/>
      <c r="T370" s="77"/>
      <c r="U370" s="77"/>
      <c r="V370" s="77"/>
      <c r="W370" s="77"/>
    </row>
    <row r="371" spans="1:23" ht="13.2" x14ac:dyDescent="0.25">
      <c r="A371" s="124"/>
      <c r="B371" s="22" t="s">
        <v>702</v>
      </c>
      <c r="C371" s="19"/>
      <c r="D371" s="19" t="s">
        <v>282</v>
      </c>
      <c r="E371" s="13" t="s">
        <v>32</v>
      </c>
      <c r="F371" s="45"/>
      <c r="G371" s="45"/>
      <c r="H371" s="45"/>
      <c r="I371" s="45"/>
      <c r="J371" s="45"/>
      <c r="K371" s="45"/>
      <c r="L371" s="45"/>
      <c r="M371" s="45"/>
      <c r="N371" s="45"/>
      <c r="O371" s="77"/>
      <c r="P371" s="77"/>
      <c r="Q371" s="77"/>
      <c r="R371" s="77"/>
      <c r="S371" s="77"/>
      <c r="T371" s="77"/>
      <c r="U371" s="77"/>
      <c r="V371" s="77"/>
      <c r="W371" s="77"/>
    </row>
    <row r="372" spans="1:23" ht="13.2" x14ac:dyDescent="0.25">
      <c r="A372" s="124"/>
      <c r="B372" s="22" t="s">
        <v>703</v>
      </c>
      <c r="C372" s="19"/>
      <c r="D372" s="19" t="s">
        <v>282</v>
      </c>
      <c r="E372" s="13" t="s">
        <v>32</v>
      </c>
      <c r="F372" s="45"/>
      <c r="G372" s="45"/>
      <c r="H372" s="45"/>
      <c r="I372" s="45"/>
      <c r="J372" s="45"/>
      <c r="K372" s="45"/>
      <c r="L372" s="45"/>
      <c r="M372" s="45"/>
      <c r="N372" s="45"/>
      <c r="O372" s="77"/>
      <c r="P372" s="77"/>
      <c r="Q372" s="77"/>
      <c r="R372" s="77"/>
      <c r="S372" s="77"/>
      <c r="T372" s="77"/>
      <c r="U372" s="77"/>
      <c r="V372" s="77"/>
      <c r="W372" s="77"/>
    </row>
    <row r="373" spans="1:23" ht="13.2" x14ac:dyDescent="0.25">
      <c r="A373" s="124"/>
      <c r="B373" s="22" t="s">
        <v>704</v>
      </c>
      <c r="C373" s="19"/>
      <c r="D373" s="19" t="s">
        <v>282</v>
      </c>
      <c r="E373" s="13" t="s">
        <v>32</v>
      </c>
      <c r="F373" s="45"/>
      <c r="G373" s="45"/>
      <c r="H373" s="45"/>
      <c r="I373" s="45"/>
      <c r="J373" s="45"/>
      <c r="K373" s="45"/>
      <c r="L373" s="45"/>
      <c r="M373" s="45"/>
      <c r="N373" s="45"/>
      <c r="O373" s="77"/>
      <c r="P373" s="77"/>
      <c r="Q373" s="77"/>
      <c r="R373" s="77"/>
      <c r="S373" s="77"/>
      <c r="T373" s="77"/>
      <c r="U373" s="77"/>
      <c r="V373" s="77"/>
      <c r="W373" s="77"/>
    </row>
    <row r="374" spans="1:23" ht="13.2" x14ac:dyDescent="0.25">
      <c r="A374" s="124"/>
      <c r="B374" s="22" t="s">
        <v>705</v>
      </c>
      <c r="C374" s="19"/>
      <c r="D374" s="19" t="s">
        <v>286</v>
      </c>
      <c r="E374" s="13" t="s">
        <v>32</v>
      </c>
      <c r="F374" s="46"/>
      <c r="G374" s="46"/>
      <c r="H374" s="46"/>
      <c r="I374" s="13"/>
      <c r="J374" s="13"/>
      <c r="K374" s="13"/>
      <c r="L374" s="13"/>
      <c r="M374" s="13"/>
      <c r="N374" s="27"/>
      <c r="O374" s="77"/>
      <c r="P374" s="77"/>
      <c r="Q374" s="77"/>
      <c r="R374" s="77"/>
      <c r="S374" s="77"/>
      <c r="T374" s="77"/>
      <c r="U374" s="77"/>
      <c r="V374" s="77"/>
      <c r="W374" s="77"/>
    </row>
    <row r="375" spans="1:23" ht="13.2" x14ac:dyDescent="0.25">
      <c r="A375" s="124"/>
      <c r="B375" s="22" t="s">
        <v>706</v>
      </c>
      <c r="C375" s="19"/>
      <c r="D375" s="19" t="s">
        <v>286</v>
      </c>
      <c r="E375" s="13" t="s">
        <v>32</v>
      </c>
      <c r="F375" s="13"/>
      <c r="G375" s="46"/>
      <c r="H375" s="46"/>
      <c r="I375" s="46"/>
      <c r="J375" s="46"/>
      <c r="K375" s="46"/>
      <c r="L375" s="46"/>
      <c r="M375" s="46"/>
      <c r="N375" s="46"/>
      <c r="O375" s="77"/>
      <c r="P375" s="77"/>
      <c r="Q375" s="77"/>
      <c r="R375" s="77"/>
      <c r="S375" s="77"/>
      <c r="T375" s="77"/>
      <c r="U375" s="77"/>
      <c r="V375" s="77"/>
      <c r="W375" s="77"/>
    </row>
    <row r="376" spans="1:23" ht="13.2" x14ac:dyDescent="0.25">
      <c r="A376" s="124"/>
      <c r="B376" s="22" t="s">
        <v>707</v>
      </c>
      <c r="C376" s="50"/>
      <c r="D376" s="50" t="s">
        <v>287</v>
      </c>
      <c r="E376" s="13" t="s">
        <v>32</v>
      </c>
      <c r="F376" s="80"/>
      <c r="G376" s="80"/>
      <c r="H376" s="80"/>
      <c r="I376" s="52"/>
      <c r="J376" s="52"/>
      <c r="K376" s="52"/>
      <c r="L376" s="52"/>
      <c r="M376" s="80"/>
      <c r="N376" s="80"/>
      <c r="O376" s="77"/>
      <c r="P376" s="77"/>
      <c r="Q376" s="77"/>
      <c r="R376" s="77"/>
      <c r="S376" s="77"/>
      <c r="T376" s="77"/>
      <c r="U376" s="77"/>
      <c r="V376" s="77"/>
      <c r="W376" s="77"/>
    </row>
    <row r="377" spans="1:23" ht="13.2" x14ac:dyDescent="0.25">
      <c r="A377" s="124"/>
      <c r="B377" s="22" t="s">
        <v>708</v>
      </c>
      <c r="C377" s="51"/>
      <c r="D377" s="51" t="s">
        <v>287</v>
      </c>
      <c r="E377" s="13" t="s">
        <v>32</v>
      </c>
      <c r="F377" s="80"/>
      <c r="G377" s="80"/>
      <c r="H377" s="52"/>
      <c r="I377" s="52"/>
      <c r="J377" s="52"/>
      <c r="K377" s="52"/>
      <c r="L377" s="52"/>
      <c r="M377" s="80"/>
      <c r="N377" s="80"/>
      <c r="O377" s="77"/>
      <c r="P377" s="77"/>
      <c r="Q377" s="77"/>
      <c r="R377" s="77"/>
      <c r="S377" s="77"/>
      <c r="T377" s="77"/>
      <c r="U377" s="77"/>
      <c r="V377" s="77"/>
      <c r="W377" s="77"/>
    </row>
    <row r="378" spans="1:23" ht="13.2" x14ac:dyDescent="0.25">
      <c r="A378" s="124"/>
      <c r="B378" s="22" t="s">
        <v>709</v>
      </c>
      <c r="C378" s="51"/>
      <c r="D378" s="51" t="s">
        <v>287</v>
      </c>
      <c r="E378" s="13" t="s">
        <v>32</v>
      </c>
      <c r="F378" s="80"/>
      <c r="G378" s="80"/>
      <c r="H378" s="52"/>
      <c r="I378" s="52"/>
      <c r="J378" s="52"/>
      <c r="K378" s="52"/>
      <c r="L378" s="52"/>
      <c r="M378" s="80"/>
      <c r="N378" s="80"/>
      <c r="O378" s="77"/>
      <c r="P378" s="77"/>
      <c r="Q378" s="77"/>
      <c r="R378" s="77"/>
      <c r="S378" s="77"/>
      <c r="T378" s="77"/>
      <c r="U378" s="77"/>
      <c r="V378" s="77"/>
      <c r="W378" s="77"/>
    </row>
    <row r="379" spans="1:23" ht="13.2" x14ac:dyDescent="0.25">
      <c r="A379" s="124"/>
      <c r="B379" s="22" t="s">
        <v>710</v>
      </c>
      <c r="C379" s="51"/>
      <c r="D379" s="51" t="s">
        <v>287</v>
      </c>
      <c r="E379" s="13" t="s">
        <v>32</v>
      </c>
      <c r="F379" s="80"/>
      <c r="G379" s="80"/>
      <c r="H379" s="80"/>
      <c r="I379" s="80"/>
      <c r="J379" s="80"/>
      <c r="K379" s="80"/>
      <c r="L379" s="80"/>
      <c r="M379" s="80"/>
      <c r="N379" s="80"/>
      <c r="O379" s="77"/>
      <c r="P379" s="77"/>
      <c r="Q379" s="77"/>
      <c r="R379" s="77"/>
      <c r="S379" s="77"/>
      <c r="T379" s="77"/>
      <c r="U379" s="77"/>
      <c r="V379" s="77"/>
      <c r="W379" s="77"/>
    </row>
    <row r="380" spans="1:23" ht="13.2" x14ac:dyDescent="0.25">
      <c r="A380" s="124"/>
      <c r="B380" s="22" t="s">
        <v>711</v>
      </c>
      <c r="C380" s="51"/>
      <c r="D380" s="51" t="s">
        <v>287</v>
      </c>
      <c r="E380" s="13" t="s">
        <v>32</v>
      </c>
      <c r="F380" s="80"/>
      <c r="G380" s="80"/>
      <c r="H380" s="80"/>
      <c r="I380" s="80"/>
      <c r="J380" s="80"/>
      <c r="K380" s="80"/>
      <c r="L380" s="80"/>
      <c r="M380" s="80"/>
      <c r="N380" s="80"/>
      <c r="O380" s="77"/>
      <c r="P380" s="77"/>
      <c r="Q380" s="77"/>
      <c r="R380" s="77"/>
      <c r="S380" s="77"/>
      <c r="T380" s="77"/>
      <c r="U380" s="77"/>
      <c r="V380" s="77"/>
      <c r="W380" s="77"/>
    </row>
    <row r="381" spans="1:23" ht="13.2" x14ac:dyDescent="0.25">
      <c r="A381" s="124"/>
      <c r="B381" s="22" t="s">
        <v>712</v>
      </c>
      <c r="C381" s="51"/>
      <c r="D381" s="51" t="s">
        <v>287</v>
      </c>
      <c r="E381" s="13" t="s">
        <v>32</v>
      </c>
      <c r="F381" s="80"/>
      <c r="G381" s="80"/>
      <c r="H381" s="80"/>
      <c r="I381" s="80"/>
      <c r="J381" s="80"/>
      <c r="K381" s="80"/>
      <c r="L381" s="80"/>
      <c r="M381" s="80"/>
      <c r="N381" s="80"/>
      <c r="O381" s="77"/>
      <c r="P381" s="77"/>
      <c r="Q381" s="77"/>
      <c r="R381" s="77"/>
      <c r="S381" s="77"/>
      <c r="T381" s="77"/>
      <c r="U381" s="77"/>
      <c r="V381" s="77"/>
      <c r="W381" s="77"/>
    </row>
    <row r="382" spans="1:23" ht="13.2" x14ac:dyDescent="0.25">
      <c r="A382" s="124"/>
      <c r="B382" s="22" t="s">
        <v>713</v>
      </c>
      <c r="C382" s="51"/>
      <c r="D382" s="51" t="s">
        <v>287</v>
      </c>
      <c r="E382" s="13" t="s">
        <v>32</v>
      </c>
      <c r="F382" s="80"/>
      <c r="G382" s="80"/>
      <c r="H382" s="80"/>
      <c r="I382" s="80"/>
      <c r="J382" s="80"/>
      <c r="K382" s="80"/>
      <c r="L382" s="80"/>
      <c r="M382" s="80"/>
      <c r="N382" s="80"/>
      <c r="O382" s="77"/>
      <c r="P382" s="77"/>
      <c r="Q382" s="77"/>
      <c r="R382" s="77"/>
      <c r="S382" s="77"/>
      <c r="T382" s="77"/>
      <c r="U382" s="77"/>
      <c r="V382" s="77"/>
      <c r="W382" s="77"/>
    </row>
    <row r="383" spans="1:23" ht="13.2" x14ac:dyDescent="0.25">
      <c r="A383" s="124"/>
      <c r="B383" s="22" t="s">
        <v>714</v>
      </c>
      <c r="C383" s="51"/>
      <c r="D383" s="51" t="s">
        <v>287</v>
      </c>
      <c r="E383" s="13" t="s">
        <v>32</v>
      </c>
      <c r="F383" s="80"/>
      <c r="G383" s="80"/>
      <c r="H383" s="80"/>
      <c r="I383" s="80"/>
      <c r="J383" s="80"/>
      <c r="K383" s="80"/>
      <c r="L383" s="80"/>
      <c r="M383" s="80"/>
      <c r="N383" s="80"/>
      <c r="O383" s="77"/>
      <c r="P383" s="77"/>
      <c r="Q383" s="77"/>
      <c r="R383" s="77"/>
      <c r="S383" s="77"/>
      <c r="T383" s="77"/>
      <c r="U383" s="77"/>
      <c r="V383" s="77"/>
      <c r="W383" s="77"/>
    </row>
    <row r="384" spans="1:23" ht="13.2" x14ac:dyDescent="0.25">
      <c r="A384" s="124"/>
      <c r="B384" s="22" t="s">
        <v>715</v>
      </c>
      <c r="C384" s="51"/>
      <c r="D384" s="51" t="s">
        <v>287</v>
      </c>
      <c r="E384" s="13" t="s">
        <v>32</v>
      </c>
      <c r="F384" s="80"/>
      <c r="G384" s="80"/>
      <c r="H384" s="52"/>
      <c r="I384" s="52"/>
      <c r="J384" s="52"/>
      <c r="K384" s="52"/>
      <c r="L384" s="52"/>
      <c r="M384" s="80"/>
      <c r="N384" s="80"/>
      <c r="O384" s="77"/>
      <c r="P384" s="77"/>
      <c r="Q384" s="77"/>
      <c r="R384" s="77"/>
      <c r="S384" s="77"/>
      <c r="T384" s="77"/>
      <c r="U384" s="77"/>
      <c r="V384" s="77"/>
      <c r="W384" s="77"/>
    </row>
    <row r="385" spans="1:23" ht="13.2" x14ac:dyDescent="0.25">
      <c r="A385" s="124"/>
      <c r="B385" s="22" t="s">
        <v>716</v>
      </c>
      <c r="C385" s="19"/>
      <c r="D385" s="19" t="s">
        <v>304</v>
      </c>
      <c r="E385" s="13" t="s">
        <v>32</v>
      </c>
      <c r="F385" s="45"/>
      <c r="G385" s="45"/>
      <c r="H385" s="45"/>
      <c r="I385" s="45"/>
      <c r="J385" s="45"/>
      <c r="K385" s="45"/>
      <c r="L385" s="45"/>
      <c r="M385" s="45"/>
      <c r="N385" s="45"/>
      <c r="O385" s="77"/>
      <c r="P385" s="77"/>
      <c r="Q385" s="77"/>
      <c r="R385" s="77"/>
      <c r="S385" s="77"/>
      <c r="T385" s="77"/>
      <c r="U385" s="77"/>
      <c r="V385" s="77"/>
      <c r="W385" s="77"/>
    </row>
    <row r="386" spans="1:23" ht="13.2" x14ac:dyDescent="0.25">
      <c r="A386" s="124"/>
      <c r="B386" s="22" t="s">
        <v>717</v>
      </c>
      <c r="C386" s="19"/>
      <c r="D386" s="19" t="s">
        <v>304</v>
      </c>
      <c r="E386" s="13" t="s">
        <v>32</v>
      </c>
      <c r="F386" s="45"/>
      <c r="G386" s="45"/>
      <c r="H386" s="45"/>
      <c r="I386" s="45"/>
      <c r="J386" s="45"/>
      <c r="K386" s="45"/>
      <c r="L386" s="45"/>
      <c r="M386" s="45"/>
      <c r="N386" s="45"/>
      <c r="O386" s="77"/>
      <c r="P386" s="77"/>
      <c r="Q386" s="77"/>
      <c r="R386" s="77"/>
      <c r="S386" s="77"/>
      <c r="T386" s="77"/>
      <c r="U386" s="77"/>
      <c r="V386" s="77"/>
      <c r="W386" s="77"/>
    </row>
    <row r="387" spans="1:23" ht="13.2" x14ac:dyDescent="0.25">
      <c r="A387" s="124"/>
      <c r="B387" s="22" t="s">
        <v>718</v>
      </c>
      <c r="C387" s="19"/>
      <c r="D387" s="19" t="s">
        <v>304</v>
      </c>
      <c r="E387" s="13" t="s">
        <v>32</v>
      </c>
      <c r="F387" s="45"/>
      <c r="G387" s="45"/>
      <c r="H387" s="45"/>
      <c r="I387" s="45"/>
      <c r="J387" s="45"/>
      <c r="K387" s="45"/>
      <c r="L387" s="45"/>
      <c r="M387" s="45"/>
      <c r="N387" s="45"/>
      <c r="O387" s="77"/>
      <c r="P387" s="77"/>
      <c r="Q387" s="77"/>
      <c r="R387" s="77"/>
      <c r="S387" s="77"/>
      <c r="T387" s="77"/>
      <c r="U387" s="77"/>
      <c r="V387" s="77"/>
      <c r="W387" s="77"/>
    </row>
    <row r="388" spans="1:23" ht="13.2" x14ac:dyDescent="0.25">
      <c r="A388" s="81"/>
      <c r="B388" s="83"/>
      <c r="C388" s="55"/>
      <c r="D388" s="55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77"/>
      <c r="P388" s="77"/>
      <c r="Q388" s="77"/>
      <c r="R388" s="77"/>
      <c r="S388" s="77"/>
      <c r="T388" s="77"/>
      <c r="U388" s="77"/>
      <c r="V388" s="77"/>
      <c r="W388" s="77"/>
    </row>
    <row r="389" spans="1:23" ht="13.2" x14ac:dyDescent="0.25">
      <c r="A389" s="76" t="s">
        <v>0</v>
      </c>
      <c r="B389" s="6" t="s">
        <v>2</v>
      </c>
      <c r="C389" s="10" t="s">
        <v>3</v>
      </c>
      <c r="D389" s="10" t="s">
        <v>4</v>
      </c>
      <c r="E389" s="4" t="s">
        <v>5</v>
      </c>
      <c r="F389" s="130" t="s">
        <v>54</v>
      </c>
      <c r="G389" s="131" t="s">
        <v>19</v>
      </c>
      <c r="H389" s="130" t="s">
        <v>20</v>
      </c>
      <c r="I389" s="130" t="s">
        <v>21</v>
      </c>
      <c r="J389" s="130" t="s">
        <v>22</v>
      </c>
      <c r="K389" s="130" t="s">
        <v>23</v>
      </c>
      <c r="L389" s="130" t="s">
        <v>24</v>
      </c>
      <c r="M389" s="130" t="s">
        <v>25</v>
      </c>
      <c r="N389" s="130" t="s">
        <v>26</v>
      </c>
      <c r="O389" s="77"/>
      <c r="P389" s="77"/>
      <c r="Q389" s="77"/>
      <c r="R389" s="77"/>
      <c r="S389" s="77"/>
      <c r="T389" s="77"/>
      <c r="U389" s="77"/>
      <c r="V389" s="77"/>
      <c r="W389" s="77"/>
    </row>
    <row r="390" spans="1:23" ht="13.2" x14ac:dyDescent="0.25">
      <c r="A390" s="13">
        <v>180</v>
      </c>
      <c r="B390" s="22" t="s">
        <v>719</v>
      </c>
      <c r="C390" s="19"/>
      <c r="D390" s="19" t="s">
        <v>304</v>
      </c>
      <c r="E390" s="13" t="s">
        <v>40</v>
      </c>
      <c r="F390" s="13"/>
      <c r="G390" s="46"/>
      <c r="H390" s="46"/>
      <c r="I390" s="46"/>
      <c r="J390" s="46"/>
      <c r="K390" s="46"/>
      <c r="L390" s="46"/>
      <c r="M390" s="46"/>
      <c r="N390" s="46"/>
      <c r="O390" s="77"/>
      <c r="P390" s="77"/>
      <c r="Q390" s="77"/>
      <c r="R390" s="77"/>
      <c r="S390" s="77"/>
      <c r="T390" s="77"/>
      <c r="U390" s="77"/>
      <c r="V390" s="77"/>
      <c r="W390" s="77"/>
    </row>
    <row r="391" spans="1:23" ht="13.2" x14ac:dyDescent="0.25">
      <c r="A391" s="13">
        <v>181</v>
      </c>
      <c r="B391" s="22" t="s">
        <v>720</v>
      </c>
      <c r="C391" s="51"/>
      <c r="D391" s="51" t="s">
        <v>307</v>
      </c>
      <c r="E391" s="13" t="s">
        <v>40</v>
      </c>
      <c r="F391" s="13"/>
      <c r="G391" s="80"/>
      <c r="H391" s="132"/>
      <c r="I391" s="80"/>
      <c r="J391" s="80"/>
      <c r="K391" s="80"/>
      <c r="L391" s="80"/>
      <c r="M391" s="80"/>
      <c r="N391" s="80"/>
      <c r="O391" s="77"/>
      <c r="P391" s="77"/>
      <c r="Q391" s="77"/>
      <c r="R391" s="77"/>
      <c r="S391" s="77"/>
      <c r="T391" s="77"/>
      <c r="U391" s="77"/>
      <c r="V391" s="77"/>
      <c r="W391" s="77"/>
    </row>
    <row r="392" spans="1:23" ht="13.2" x14ac:dyDescent="0.25">
      <c r="A392" s="13">
        <v>182</v>
      </c>
      <c r="B392" s="22" t="s">
        <v>721</v>
      </c>
      <c r="C392" s="24"/>
      <c r="D392" s="24" t="s">
        <v>307</v>
      </c>
      <c r="E392" s="13" t="s">
        <v>40</v>
      </c>
      <c r="F392" s="80"/>
      <c r="G392" s="46"/>
      <c r="H392" s="46"/>
      <c r="I392" s="13"/>
      <c r="J392" s="13"/>
      <c r="K392" s="13"/>
      <c r="L392" s="46"/>
      <c r="M392" s="46"/>
      <c r="N392" s="46"/>
      <c r="O392" s="77"/>
      <c r="P392" s="77"/>
      <c r="Q392" s="77"/>
      <c r="R392" s="77"/>
      <c r="S392" s="77"/>
      <c r="T392" s="77"/>
      <c r="U392" s="77"/>
      <c r="V392" s="77"/>
      <c r="W392" s="77"/>
    </row>
    <row r="393" spans="1:23" ht="13.2" x14ac:dyDescent="0.25">
      <c r="A393" s="13">
        <v>183</v>
      </c>
      <c r="B393" s="22" t="s">
        <v>722</v>
      </c>
      <c r="C393" s="24"/>
      <c r="D393" s="24" t="s">
        <v>307</v>
      </c>
      <c r="E393" s="13" t="s">
        <v>40</v>
      </c>
      <c r="F393" s="80"/>
      <c r="G393" s="46"/>
      <c r="H393" s="80"/>
      <c r="I393" s="52"/>
      <c r="J393" s="52"/>
      <c r="K393" s="52"/>
      <c r="L393" s="80"/>
      <c r="M393" s="80"/>
      <c r="N393" s="46"/>
      <c r="O393" s="77"/>
      <c r="P393" s="77"/>
      <c r="Q393" s="77"/>
      <c r="R393" s="77"/>
      <c r="S393" s="77"/>
      <c r="T393" s="77"/>
      <c r="U393" s="77"/>
      <c r="V393" s="77"/>
      <c r="W393" s="77"/>
    </row>
    <row r="394" spans="1:23" ht="13.2" x14ac:dyDescent="0.25">
      <c r="A394" s="13">
        <v>184</v>
      </c>
      <c r="B394" s="22" t="s">
        <v>723</v>
      </c>
      <c r="C394" s="24"/>
      <c r="D394" s="24" t="s">
        <v>307</v>
      </c>
      <c r="E394" s="13" t="s">
        <v>40</v>
      </c>
      <c r="F394" s="80"/>
      <c r="G394" s="46"/>
      <c r="H394" s="80"/>
      <c r="I394" s="80"/>
      <c r="J394" s="80"/>
      <c r="K394" s="80"/>
      <c r="L394" s="80"/>
      <c r="M394" s="80"/>
      <c r="N394" s="46"/>
      <c r="O394" s="77"/>
      <c r="P394" s="77"/>
      <c r="Q394" s="77"/>
      <c r="R394" s="77"/>
      <c r="S394" s="77"/>
      <c r="T394" s="77"/>
      <c r="U394" s="77"/>
      <c r="V394" s="77"/>
      <c r="W394" s="77"/>
    </row>
    <row r="395" spans="1:23" ht="13.2" x14ac:dyDescent="0.25">
      <c r="A395" s="13">
        <v>185</v>
      </c>
      <c r="B395" s="22" t="s">
        <v>724</v>
      </c>
      <c r="C395" s="24"/>
      <c r="D395" s="24" t="s">
        <v>307</v>
      </c>
      <c r="E395" s="13" t="s">
        <v>40</v>
      </c>
      <c r="F395" s="80"/>
      <c r="G395" s="46"/>
      <c r="H395" s="80"/>
      <c r="I395" s="80"/>
      <c r="J395" s="80"/>
      <c r="K395" s="80"/>
      <c r="L395" s="80"/>
      <c r="M395" s="80"/>
      <c r="N395" s="46"/>
      <c r="O395" s="77"/>
      <c r="P395" s="77"/>
      <c r="Q395" s="77"/>
      <c r="R395" s="77"/>
      <c r="S395" s="77"/>
      <c r="T395" s="77"/>
      <c r="U395" s="77"/>
      <c r="V395" s="77"/>
      <c r="W395" s="77"/>
    </row>
    <row r="396" spans="1:23" ht="13.2" x14ac:dyDescent="0.25">
      <c r="A396" s="13">
        <v>186</v>
      </c>
      <c r="B396" s="22" t="s">
        <v>725</v>
      </c>
      <c r="C396" s="24"/>
      <c r="D396" s="24" t="s">
        <v>307</v>
      </c>
      <c r="E396" s="13" t="s">
        <v>40</v>
      </c>
      <c r="F396" s="80"/>
      <c r="G396" s="46"/>
      <c r="H396" s="80"/>
      <c r="I396" s="80"/>
      <c r="J396" s="80"/>
      <c r="K396" s="80"/>
      <c r="L396" s="80"/>
      <c r="M396" s="80"/>
      <c r="N396" s="52"/>
      <c r="O396" s="77"/>
      <c r="P396" s="77"/>
      <c r="Q396" s="77"/>
      <c r="R396" s="77"/>
      <c r="S396" s="77"/>
      <c r="T396" s="77"/>
      <c r="U396" s="77"/>
      <c r="V396" s="77"/>
      <c r="W396" s="77"/>
    </row>
    <row r="397" spans="1:23" ht="13.2" x14ac:dyDescent="0.25">
      <c r="A397" s="13">
        <v>187</v>
      </c>
      <c r="B397" s="22" t="s">
        <v>726</v>
      </c>
      <c r="C397" s="24"/>
      <c r="D397" s="24" t="s">
        <v>307</v>
      </c>
      <c r="E397" s="13" t="s">
        <v>40</v>
      </c>
      <c r="F397" s="13"/>
      <c r="G397" s="46"/>
      <c r="H397" s="80"/>
      <c r="I397" s="80"/>
      <c r="J397" s="80"/>
      <c r="K397" s="80"/>
      <c r="L397" s="80"/>
      <c r="M397" s="80"/>
      <c r="N397" s="46"/>
      <c r="O397" s="77"/>
      <c r="P397" s="77"/>
      <c r="Q397" s="77"/>
      <c r="R397" s="77"/>
      <c r="S397" s="77"/>
      <c r="T397" s="77"/>
      <c r="U397" s="77"/>
      <c r="V397" s="77"/>
      <c r="W397" s="77"/>
    </row>
    <row r="398" spans="1:23" ht="13.2" x14ac:dyDescent="0.25">
      <c r="A398" s="13">
        <v>188</v>
      </c>
      <c r="B398" s="22" t="s">
        <v>727</v>
      </c>
      <c r="C398" s="24"/>
      <c r="D398" s="24" t="s">
        <v>307</v>
      </c>
      <c r="E398" s="13" t="s">
        <v>40</v>
      </c>
      <c r="F398" s="13"/>
      <c r="G398" s="46"/>
      <c r="H398" s="80"/>
      <c r="I398" s="80"/>
      <c r="J398" s="80"/>
      <c r="K398" s="80"/>
      <c r="L398" s="80"/>
      <c r="M398" s="80"/>
      <c r="N398" s="46"/>
      <c r="O398" s="77"/>
      <c r="P398" s="77"/>
      <c r="Q398" s="77"/>
      <c r="R398" s="77"/>
      <c r="S398" s="77"/>
      <c r="T398" s="77"/>
      <c r="U398" s="77"/>
      <c r="V398" s="77"/>
      <c r="W398" s="77"/>
    </row>
    <row r="399" spans="1:23" ht="13.2" x14ac:dyDescent="0.25">
      <c r="A399" s="13">
        <v>189</v>
      </c>
      <c r="B399" s="22" t="s">
        <v>728</v>
      </c>
      <c r="C399" s="24"/>
      <c r="D399" s="24" t="s">
        <v>307</v>
      </c>
      <c r="E399" s="13" t="s">
        <v>40</v>
      </c>
      <c r="F399" s="52"/>
      <c r="G399" s="46"/>
      <c r="H399" s="80"/>
      <c r="I399" s="80"/>
      <c r="J399" s="80"/>
      <c r="K399" s="80"/>
      <c r="L399" s="80"/>
      <c r="M399" s="80"/>
      <c r="N399" s="46"/>
      <c r="O399" s="77"/>
      <c r="P399" s="77"/>
      <c r="Q399" s="77"/>
      <c r="R399" s="77"/>
      <c r="S399" s="77"/>
      <c r="T399" s="77"/>
      <c r="U399" s="77"/>
      <c r="V399" s="77"/>
      <c r="W399" s="77"/>
    </row>
    <row r="400" spans="1:23" ht="13.2" x14ac:dyDescent="0.25">
      <c r="A400" s="13">
        <v>190</v>
      </c>
      <c r="B400" s="22" t="s">
        <v>729</v>
      </c>
      <c r="C400" s="19"/>
      <c r="D400" s="19" t="s">
        <v>307</v>
      </c>
      <c r="E400" s="13" t="s">
        <v>40</v>
      </c>
      <c r="F400" s="52"/>
      <c r="G400" s="46"/>
      <c r="H400" s="80"/>
      <c r="I400" s="80"/>
      <c r="J400" s="80"/>
      <c r="K400" s="80"/>
      <c r="L400" s="80"/>
      <c r="M400" s="80"/>
      <c r="N400" s="46"/>
      <c r="O400" s="77"/>
      <c r="P400" s="77"/>
      <c r="Q400" s="77"/>
      <c r="R400" s="77"/>
      <c r="S400" s="77"/>
      <c r="T400" s="77"/>
      <c r="U400" s="77"/>
      <c r="V400" s="77"/>
      <c r="W400" s="77"/>
    </row>
    <row r="401" spans="1:23" ht="13.2" x14ac:dyDescent="0.25">
      <c r="A401" s="13">
        <v>191</v>
      </c>
      <c r="B401" s="22" t="s">
        <v>730</v>
      </c>
      <c r="C401" s="24"/>
      <c r="D401" s="24" t="s">
        <v>307</v>
      </c>
      <c r="E401" s="13" t="s">
        <v>40</v>
      </c>
      <c r="F401" s="52"/>
      <c r="G401" s="46"/>
      <c r="H401" s="80"/>
      <c r="I401" s="80"/>
      <c r="J401" s="80"/>
      <c r="K401" s="80"/>
      <c r="L401" s="80"/>
      <c r="M401" s="80"/>
      <c r="N401" s="46"/>
      <c r="O401" s="77"/>
      <c r="P401" s="77"/>
      <c r="Q401" s="77"/>
      <c r="R401" s="77"/>
      <c r="S401" s="77"/>
      <c r="T401" s="77"/>
      <c r="U401" s="77"/>
      <c r="V401" s="77"/>
      <c r="W401" s="77"/>
    </row>
    <row r="402" spans="1:23" ht="13.2" x14ac:dyDescent="0.25">
      <c r="A402" s="13">
        <v>192</v>
      </c>
      <c r="B402" s="22" t="s">
        <v>731</v>
      </c>
      <c r="C402" s="24"/>
      <c r="D402" s="24" t="s">
        <v>307</v>
      </c>
      <c r="E402" s="13" t="s">
        <v>40</v>
      </c>
      <c r="F402" s="80"/>
      <c r="G402" s="46"/>
      <c r="H402" s="46"/>
      <c r="I402" s="46"/>
      <c r="J402" s="46"/>
      <c r="K402" s="46"/>
      <c r="L402" s="46"/>
      <c r="M402" s="46"/>
      <c r="N402" s="46"/>
      <c r="O402" s="77"/>
      <c r="P402" s="77"/>
      <c r="Q402" s="77"/>
      <c r="R402" s="77"/>
      <c r="S402" s="77"/>
      <c r="T402" s="77"/>
      <c r="U402" s="77"/>
      <c r="V402" s="77"/>
      <c r="W402" s="77"/>
    </row>
    <row r="403" spans="1:23" ht="13.2" x14ac:dyDescent="0.25">
      <c r="A403" s="13">
        <v>193</v>
      </c>
      <c r="B403" s="22" t="s">
        <v>732</v>
      </c>
      <c r="C403" s="24"/>
      <c r="D403" s="24" t="s">
        <v>307</v>
      </c>
      <c r="E403" s="13" t="s">
        <v>40</v>
      </c>
      <c r="F403" s="80"/>
      <c r="G403" s="46"/>
      <c r="H403" s="80"/>
      <c r="I403" s="80"/>
      <c r="J403" s="52"/>
      <c r="K403" s="80"/>
      <c r="L403" s="52"/>
      <c r="M403" s="80"/>
      <c r="N403" s="46"/>
      <c r="O403" s="77"/>
      <c r="P403" s="77"/>
      <c r="Q403" s="77"/>
      <c r="R403" s="77"/>
      <c r="S403" s="77"/>
      <c r="T403" s="77"/>
      <c r="U403" s="77"/>
      <c r="V403" s="77"/>
      <c r="W403" s="77"/>
    </row>
    <row r="404" spans="1:23" ht="13.2" x14ac:dyDescent="0.25">
      <c r="A404" s="13">
        <v>194</v>
      </c>
      <c r="B404" s="22" t="s">
        <v>733</v>
      </c>
      <c r="C404" s="24"/>
      <c r="D404" s="24" t="s">
        <v>307</v>
      </c>
      <c r="E404" s="13" t="s">
        <v>40</v>
      </c>
      <c r="F404" s="80"/>
      <c r="G404" s="46"/>
      <c r="H404" s="80"/>
      <c r="I404" s="80"/>
      <c r="J404" s="52"/>
      <c r="K404" s="52"/>
      <c r="L404" s="52"/>
      <c r="M404" s="80"/>
      <c r="N404" s="46"/>
      <c r="O404" s="77"/>
      <c r="P404" s="77"/>
      <c r="Q404" s="77"/>
      <c r="R404" s="77"/>
      <c r="S404" s="77"/>
      <c r="T404" s="77"/>
      <c r="U404" s="77"/>
      <c r="V404" s="77"/>
      <c r="W404" s="77"/>
    </row>
    <row r="405" spans="1:23" ht="13.2" x14ac:dyDescent="0.25">
      <c r="A405" s="13">
        <v>195</v>
      </c>
      <c r="B405" s="22" t="s">
        <v>734</v>
      </c>
      <c r="C405" s="24"/>
      <c r="D405" s="24" t="s">
        <v>307</v>
      </c>
      <c r="E405" s="13" t="s">
        <v>40</v>
      </c>
      <c r="F405" s="80"/>
      <c r="G405" s="46"/>
      <c r="H405" s="80"/>
      <c r="I405" s="80"/>
      <c r="J405" s="80"/>
      <c r="K405" s="80"/>
      <c r="L405" s="80"/>
      <c r="M405" s="80"/>
      <c r="N405" s="46"/>
      <c r="O405" s="77"/>
      <c r="P405" s="77"/>
      <c r="Q405" s="77"/>
      <c r="R405" s="77"/>
      <c r="S405" s="77"/>
      <c r="T405" s="77"/>
      <c r="U405" s="77"/>
      <c r="V405" s="77"/>
      <c r="W405" s="77"/>
    </row>
    <row r="406" spans="1:23" ht="13.2" x14ac:dyDescent="0.25">
      <c r="A406" s="13">
        <v>196</v>
      </c>
      <c r="B406" s="22" t="s">
        <v>735</v>
      </c>
      <c r="C406" s="24"/>
      <c r="D406" s="24" t="s">
        <v>307</v>
      </c>
      <c r="E406" s="13" t="s">
        <v>40</v>
      </c>
      <c r="F406" s="52"/>
      <c r="G406" s="46"/>
      <c r="H406" s="80"/>
      <c r="I406" s="80"/>
      <c r="J406" s="80"/>
      <c r="K406" s="80"/>
      <c r="L406" s="80"/>
      <c r="M406" s="80"/>
      <c r="N406" s="46"/>
      <c r="O406" s="77"/>
      <c r="P406" s="77"/>
      <c r="Q406" s="77"/>
      <c r="R406" s="77"/>
      <c r="S406" s="77"/>
      <c r="T406" s="77"/>
      <c r="U406" s="77"/>
      <c r="V406" s="77"/>
      <c r="W406" s="77"/>
    </row>
    <row r="407" spans="1:23" ht="13.2" x14ac:dyDescent="0.25">
      <c r="A407" s="13">
        <v>197</v>
      </c>
      <c r="B407" s="22" t="s">
        <v>736</v>
      </c>
      <c r="C407" s="24"/>
      <c r="D407" s="24" t="s">
        <v>307</v>
      </c>
      <c r="E407" s="13" t="s">
        <v>40</v>
      </c>
      <c r="F407" s="80"/>
      <c r="G407" s="46"/>
      <c r="H407" s="80"/>
      <c r="I407" s="80"/>
      <c r="J407" s="80"/>
      <c r="K407" s="80"/>
      <c r="L407" s="80"/>
      <c r="M407" s="80"/>
      <c r="N407" s="46"/>
      <c r="O407" s="77"/>
      <c r="P407" s="77"/>
      <c r="Q407" s="77"/>
      <c r="R407" s="77"/>
      <c r="S407" s="77"/>
      <c r="T407" s="77"/>
      <c r="U407" s="77"/>
      <c r="V407" s="77"/>
      <c r="W407" s="77"/>
    </row>
    <row r="408" spans="1:23" ht="13.2" x14ac:dyDescent="0.25">
      <c r="A408" s="13">
        <v>198</v>
      </c>
      <c r="B408" s="22" t="s">
        <v>737</v>
      </c>
      <c r="C408" s="24"/>
      <c r="D408" s="24" t="s">
        <v>307</v>
      </c>
      <c r="E408" s="13" t="s">
        <v>40</v>
      </c>
      <c r="F408" s="80"/>
      <c r="G408" s="46"/>
      <c r="H408" s="80"/>
      <c r="I408" s="52"/>
      <c r="J408" s="52"/>
      <c r="K408" s="80"/>
      <c r="L408" s="80"/>
      <c r="M408" s="80"/>
      <c r="N408" s="46"/>
      <c r="O408" s="77"/>
      <c r="P408" s="77"/>
      <c r="Q408" s="77"/>
      <c r="R408" s="77"/>
      <c r="S408" s="77"/>
      <c r="T408" s="77"/>
      <c r="U408" s="77"/>
      <c r="V408" s="77"/>
      <c r="W408" s="77"/>
    </row>
    <row r="409" spans="1:23" ht="13.2" x14ac:dyDescent="0.25">
      <c r="A409" s="13">
        <v>199</v>
      </c>
      <c r="B409" s="22" t="s">
        <v>738</v>
      </c>
      <c r="C409" s="24"/>
      <c r="D409" s="24" t="s">
        <v>307</v>
      </c>
      <c r="E409" s="13" t="s">
        <v>40</v>
      </c>
      <c r="F409" s="80"/>
      <c r="G409" s="46"/>
      <c r="H409" s="80"/>
      <c r="I409" s="80"/>
      <c r="J409" s="52"/>
      <c r="K409" s="52"/>
      <c r="L409" s="52"/>
      <c r="M409" s="80"/>
      <c r="N409" s="46"/>
      <c r="O409" s="77"/>
      <c r="P409" s="77"/>
      <c r="Q409" s="77"/>
      <c r="R409" s="77"/>
      <c r="S409" s="77"/>
      <c r="T409" s="77"/>
      <c r="U409" s="77"/>
      <c r="V409" s="77"/>
      <c r="W409" s="77"/>
    </row>
    <row r="410" spans="1:23" ht="13.2" x14ac:dyDescent="0.25">
      <c r="A410" s="13">
        <v>200</v>
      </c>
      <c r="B410" s="22" t="s">
        <v>739</v>
      </c>
      <c r="C410" s="24"/>
      <c r="D410" s="24" t="s">
        <v>307</v>
      </c>
      <c r="E410" s="13" t="s">
        <v>40</v>
      </c>
      <c r="F410" s="52"/>
      <c r="G410" s="46"/>
      <c r="H410" s="46"/>
      <c r="I410" s="46"/>
      <c r="J410" s="46"/>
      <c r="K410" s="46"/>
      <c r="L410" s="46"/>
      <c r="M410" s="46"/>
      <c r="N410" s="46"/>
      <c r="O410" s="77"/>
      <c r="P410" s="77"/>
      <c r="Q410" s="77"/>
      <c r="R410" s="77"/>
      <c r="S410" s="77"/>
      <c r="T410" s="77"/>
      <c r="U410" s="77"/>
      <c r="V410" s="77"/>
      <c r="W410" s="77"/>
    </row>
    <row r="411" spans="1:23" ht="13.2" x14ac:dyDescent="0.25">
      <c r="A411" s="13">
        <v>201</v>
      </c>
      <c r="B411" s="22" t="s">
        <v>740</v>
      </c>
      <c r="C411" s="24"/>
      <c r="D411" s="24" t="s">
        <v>307</v>
      </c>
      <c r="E411" s="13" t="s">
        <v>40</v>
      </c>
      <c r="F411" s="52"/>
      <c r="G411" s="46"/>
      <c r="H411" s="46"/>
      <c r="I411" s="46"/>
      <c r="J411" s="46"/>
      <c r="K411" s="46"/>
      <c r="L411" s="46"/>
      <c r="M411" s="46"/>
      <c r="N411" s="46"/>
      <c r="O411" s="77"/>
      <c r="P411" s="77"/>
      <c r="Q411" s="77"/>
      <c r="R411" s="77"/>
      <c r="S411" s="77"/>
      <c r="T411" s="77"/>
      <c r="U411" s="77"/>
      <c r="V411" s="77"/>
      <c r="W411" s="77"/>
    </row>
    <row r="412" spans="1:23" ht="13.2" x14ac:dyDescent="0.25">
      <c r="A412" s="13">
        <v>202</v>
      </c>
      <c r="B412" s="22" t="s">
        <v>550</v>
      </c>
      <c r="C412" s="24"/>
      <c r="D412" s="24" t="s">
        <v>307</v>
      </c>
      <c r="E412" s="13" t="s">
        <v>40</v>
      </c>
      <c r="F412" s="52"/>
      <c r="G412" s="46"/>
      <c r="H412" s="46"/>
      <c r="I412" s="46"/>
      <c r="J412" s="46"/>
      <c r="K412" s="46"/>
      <c r="L412" s="46"/>
      <c r="M412" s="46"/>
      <c r="N412" s="46"/>
      <c r="O412" s="77"/>
      <c r="P412" s="77"/>
      <c r="Q412" s="77"/>
      <c r="R412" s="77"/>
      <c r="S412" s="77"/>
      <c r="T412" s="77"/>
      <c r="U412" s="77"/>
      <c r="V412" s="77"/>
      <c r="W412" s="77"/>
    </row>
    <row r="413" spans="1:23" ht="13.2" x14ac:dyDescent="0.25">
      <c r="A413" s="13">
        <v>203</v>
      </c>
      <c r="B413" s="22" t="s">
        <v>741</v>
      </c>
      <c r="C413" s="24"/>
      <c r="D413" s="24" t="s">
        <v>307</v>
      </c>
      <c r="E413" s="13" t="s">
        <v>40</v>
      </c>
      <c r="F413" s="80"/>
      <c r="G413" s="46"/>
      <c r="H413" s="46"/>
      <c r="I413" s="46"/>
      <c r="J413" s="46"/>
      <c r="K413" s="46"/>
      <c r="L413" s="46"/>
      <c r="M413" s="46"/>
      <c r="N413" s="46"/>
      <c r="O413" s="77"/>
      <c r="P413" s="77"/>
      <c r="Q413" s="77"/>
      <c r="R413" s="77"/>
      <c r="S413" s="77"/>
      <c r="T413" s="77"/>
      <c r="U413" s="77"/>
      <c r="V413" s="77"/>
      <c r="W413" s="77"/>
    </row>
    <row r="414" spans="1:23" ht="13.2" x14ac:dyDescent="0.25">
      <c r="A414" s="13">
        <v>204</v>
      </c>
      <c r="B414" s="22" t="s">
        <v>742</v>
      </c>
      <c r="C414" s="24"/>
      <c r="D414" s="24" t="s">
        <v>307</v>
      </c>
      <c r="E414" s="13" t="s">
        <v>40</v>
      </c>
      <c r="F414" s="80"/>
      <c r="G414" s="46"/>
      <c r="H414" s="46"/>
      <c r="I414" s="13"/>
      <c r="J414" s="13"/>
      <c r="K414" s="13"/>
      <c r="L414" s="46"/>
      <c r="M414" s="46"/>
      <c r="N414" s="46"/>
      <c r="O414" s="77"/>
      <c r="P414" s="77"/>
      <c r="Q414" s="77"/>
      <c r="R414" s="77"/>
      <c r="S414" s="77"/>
      <c r="T414" s="77"/>
      <c r="U414" s="77"/>
      <c r="V414" s="77"/>
      <c r="W414" s="77"/>
    </row>
    <row r="415" spans="1:23" ht="13.2" x14ac:dyDescent="0.25">
      <c r="A415" s="13">
        <v>205</v>
      </c>
      <c r="B415" s="22" t="s">
        <v>743</v>
      </c>
      <c r="C415" s="24"/>
      <c r="D415" s="24" t="s">
        <v>307</v>
      </c>
      <c r="E415" s="13" t="s">
        <v>40</v>
      </c>
      <c r="F415" s="80"/>
      <c r="G415" s="46"/>
      <c r="H415" s="13"/>
      <c r="I415" s="13"/>
      <c r="J415" s="13"/>
      <c r="K415" s="13"/>
      <c r="L415" s="46"/>
      <c r="M415" s="46"/>
      <c r="N415" s="46"/>
      <c r="O415" s="77"/>
      <c r="P415" s="77"/>
      <c r="Q415" s="77"/>
      <c r="R415" s="77"/>
      <c r="S415" s="77"/>
      <c r="T415" s="77"/>
      <c r="U415" s="77"/>
      <c r="V415" s="77"/>
      <c r="W415" s="77"/>
    </row>
    <row r="416" spans="1:23" ht="13.2" x14ac:dyDescent="0.25">
      <c r="A416" s="13">
        <v>206</v>
      </c>
      <c r="B416" s="22" t="s">
        <v>744</v>
      </c>
      <c r="C416" s="24"/>
      <c r="D416" s="24" t="s">
        <v>307</v>
      </c>
      <c r="E416" s="13" t="s">
        <v>40</v>
      </c>
      <c r="F416" s="13"/>
      <c r="G416" s="46"/>
      <c r="H416" s="46"/>
      <c r="I416" s="46"/>
      <c r="J416" s="46"/>
      <c r="K416" s="46"/>
      <c r="L416" s="46"/>
      <c r="M416" s="46"/>
      <c r="N416" s="46"/>
      <c r="O416" s="77"/>
      <c r="P416" s="77"/>
      <c r="Q416" s="77"/>
      <c r="R416" s="77"/>
      <c r="S416" s="77"/>
      <c r="T416" s="77"/>
      <c r="U416" s="77"/>
      <c r="V416" s="77"/>
      <c r="W416" s="77"/>
    </row>
    <row r="417" spans="1:23" ht="13.2" x14ac:dyDescent="0.25">
      <c r="A417" s="13">
        <v>207</v>
      </c>
      <c r="B417" s="22" t="s">
        <v>745</v>
      </c>
      <c r="C417" s="24"/>
      <c r="D417" s="24" t="s">
        <v>307</v>
      </c>
      <c r="E417" s="13" t="s">
        <v>40</v>
      </c>
      <c r="F417" s="46"/>
      <c r="G417" s="46"/>
      <c r="H417" s="46"/>
      <c r="I417" s="46"/>
      <c r="J417" s="46"/>
      <c r="K417" s="46"/>
      <c r="L417" s="46"/>
      <c r="M417" s="46"/>
      <c r="N417" s="46"/>
      <c r="O417" s="77"/>
      <c r="P417" s="77"/>
      <c r="Q417" s="77"/>
      <c r="R417" s="77"/>
      <c r="S417" s="77"/>
      <c r="T417" s="77"/>
      <c r="U417" s="77"/>
      <c r="V417" s="77"/>
      <c r="W417" s="77"/>
    </row>
    <row r="418" spans="1:23" ht="13.2" x14ac:dyDescent="0.25">
      <c r="A418" s="13">
        <v>208</v>
      </c>
      <c r="B418" s="22" t="s">
        <v>746</v>
      </c>
      <c r="C418" s="24"/>
      <c r="D418" s="24" t="s">
        <v>307</v>
      </c>
      <c r="E418" s="13" t="s">
        <v>40</v>
      </c>
      <c r="F418" s="13"/>
      <c r="G418" s="46"/>
      <c r="H418" s="13"/>
      <c r="I418" s="13"/>
      <c r="J418" s="13"/>
      <c r="K418" s="13"/>
      <c r="L418" s="13"/>
      <c r="M418" s="46"/>
      <c r="N418" s="46"/>
      <c r="O418" s="77"/>
      <c r="P418" s="77"/>
      <c r="Q418" s="77"/>
      <c r="R418" s="77"/>
      <c r="S418" s="77"/>
      <c r="T418" s="77"/>
      <c r="U418" s="77"/>
      <c r="V418" s="77"/>
      <c r="W418" s="77"/>
    </row>
    <row r="419" spans="1:23" ht="13.2" x14ac:dyDescent="0.25">
      <c r="A419" s="13">
        <v>209</v>
      </c>
      <c r="B419" s="22" t="s">
        <v>747</v>
      </c>
      <c r="C419" s="24"/>
      <c r="D419" s="24" t="s">
        <v>307</v>
      </c>
      <c r="E419" s="13" t="s">
        <v>40</v>
      </c>
      <c r="F419" s="46"/>
      <c r="G419" s="46"/>
      <c r="H419" s="46"/>
      <c r="I419" s="46"/>
      <c r="J419" s="13"/>
      <c r="K419" s="46"/>
      <c r="L419" s="46"/>
      <c r="M419" s="46"/>
      <c r="N419" s="46"/>
      <c r="O419" s="77"/>
      <c r="P419" s="77"/>
      <c r="Q419" s="77"/>
      <c r="R419" s="77"/>
      <c r="S419" s="77"/>
      <c r="T419" s="77"/>
      <c r="U419" s="77"/>
      <c r="V419" s="77"/>
      <c r="W419" s="77"/>
    </row>
    <row r="420" spans="1:23" ht="13.2" x14ac:dyDescent="0.25">
      <c r="A420" s="13">
        <v>210</v>
      </c>
      <c r="B420" s="22" t="s">
        <v>748</v>
      </c>
      <c r="C420" s="24"/>
      <c r="D420" s="24" t="s">
        <v>307</v>
      </c>
      <c r="E420" s="13" t="s">
        <v>40</v>
      </c>
      <c r="F420" s="80"/>
      <c r="G420" s="46"/>
      <c r="H420" s="46"/>
      <c r="I420" s="46"/>
      <c r="J420" s="46"/>
      <c r="K420" s="13"/>
      <c r="L420" s="46"/>
      <c r="M420" s="46"/>
      <c r="N420" s="46"/>
      <c r="O420" s="77"/>
      <c r="P420" s="77"/>
      <c r="Q420" s="77"/>
      <c r="R420" s="77"/>
      <c r="S420" s="77"/>
      <c r="T420" s="77"/>
      <c r="U420" s="77"/>
      <c r="V420" s="77"/>
      <c r="W420" s="77"/>
    </row>
    <row r="421" spans="1:23" ht="13.2" x14ac:dyDescent="0.25">
      <c r="A421" s="13">
        <v>211</v>
      </c>
      <c r="B421" s="22" t="s">
        <v>749</v>
      </c>
      <c r="C421" s="24"/>
      <c r="D421" s="24" t="s">
        <v>307</v>
      </c>
      <c r="E421" s="13" t="s">
        <v>40</v>
      </c>
      <c r="F421" s="80"/>
      <c r="G421" s="45"/>
      <c r="H421" s="45"/>
      <c r="I421" s="27"/>
      <c r="J421" s="27"/>
      <c r="K421" s="27"/>
      <c r="L421" s="45"/>
      <c r="M421" s="45"/>
      <c r="N421" s="45"/>
      <c r="O421" s="77"/>
      <c r="P421" s="77"/>
      <c r="Q421" s="77"/>
      <c r="R421" s="77"/>
      <c r="S421" s="77"/>
      <c r="T421" s="77"/>
      <c r="U421" s="77"/>
      <c r="V421" s="77"/>
      <c r="W421" s="77"/>
    </row>
    <row r="422" spans="1:23" ht="13.2" x14ac:dyDescent="0.25">
      <c r="A422" s="13">
        <v>212</v>
      </c>
      <c r="B422" s="22" t="s">
        <v>750</v>
      </c>
      <c r="C422" s="24"/>
      <c r="D422" s="24" t="s">
        <v>307</v>
      </c>
      <c r="E422" s="13" t="s">
        <v>40</v>
      </c>
      <c r="F422" s="80"/>
      <c r="G422" s="45"/>
      <c r="H422" s="45"/>
      <c r="I422" s="45"/>
      <c r="J422" s="27"/>
      <c r="K422" s="45"/>
      <c r="L422" s="27"/>
      <c r="M422" s="27"/>
      <c r="N422" s="45"/>
      <c r="O422" s="77"/>
      <c r="P422" s="77"/>
      <c r="Q422" s="77"/>
      <c r="R422" s="77"/>
      <c r="S422" s="77"/>
      <c r="T422" s="77"/>
      <c r="U422" s="77"/>
      <c r="V422" s="77"/>
      <c r="W422" s="77"/>
    </row>
    <row r="423" spans="1:23" ht="13.2" x14ac:dyDescent="0.25">
      <c r="A423" s="13">
        <v>213</v>
      </c>
      <c r="B423" s="22" t="s">
        <v>751</v>
      </c>
      <c r="C423" s="24"/>
      <c r="D423" s="24" t="s">
        <v>307</v>
      </c>
      <c r="E423" s="13" t="s">
        <v>40</v>
      </c>
      <c r="F423" s="80"/>
      <c r="G423" s="45"/>
      <c r="H423" s="45"/>
      <c r="I423" s="45"/>
      <c r="J423" s="45"/>
      <c r="K423" s="45"/>
      <c r="L423" s="45"/>
      <c r="M423" s="45"/>
      <c r="N423" s="45"/>
      <c r="O423" s="77"/>
      <c r="P423" s="77"/>
      <c r="Q423" s="77"/>
      <c r="R423" s="77"/>
      <c r="S423" s="77"/>
      <c r="T423" s="77"/>
      <c r="U423" s="77"/>
      <c r="V423" s="77"/>
      <c r="W423" s="77"/>
    </row>
    <row r="424" spans="1:23" ht="13.2" x14ac:dyDescent="0.25">
      <c r="A424" s="13">
        <v>214</v>
      </c>
      <c r="B424" s="22" t="s">
        <v>752</v>
      </c>
      <c r="C424" s="19"/>
      <c r="D424" s="19" t="s">
        <v>307</v>
      </c>
      <c r="E424" s="13" t="s">
        <v>40</v>
      </c>
      <c r="F424" s="52"/>
      <c r="G424" s="45"/>
      <c r="H424" s="45"/>
      <c r="I424" s="45"/>
      <c r="J424" s="45"/>
      <c r="K424" s="45"/>
      <c r="L424" s="45"/>
      <c r="M424" s="45"/>
      <c r="N424" s="45"/>
      <c r="O424" s="77"/>
      <c r="P424" s="77"/>
      <c r="Q424" s="77"/>
      <c r="R424" s="77"/>
      <c r="S424" s="77"/>
      <c r="T424" s="77"/>
      <c r="U424" s="77"/>
      <c r="V424" s="77"/>
      <c r="W424" s="77"/>
    </row>
    <row r="425" spans="1:23" ht="13.2" x14ac:dyDescent="0.25">
      <c r="A425" s="13">
        <v>215</v>
      </c>
      <c r="B425" s="22" t="s">
        <v>753</v>
      </c>
      <c r="C425" s="19"/>
      <c r="D425" s="19" t="s">
        <v>307</v>
      </c>
      <c r="E425" s="13" t="s">
        <v>40</v>
      </c>
      <c r="F425" s="80"/>
      <c r="G425" s="45"/>
      <c r="H425" s="45"/>
      <c r="I425" s="45"/>
      <c r="J425" s="45"/>
      <c r="K425" s="45"/>
      <c r="L425" s="45"/>
      <c r="M425" s="45"/>
      <c r="N425" s="45"/>
      <c r="O425" s="77"/>
      <c r="P425" s="77"/>
      <c r="Q425" s="77"/>
      <c r="R425" s="77"/>
      <c r="S425" s="77"/>
      <c r="T425" s="77"/>
      <c r="U425" s="77"/>
      <c r="V425" s="77"/>
      <c r="W425" s="77"/>
    </row>
    <row r="426" spans="1:23" ht="13.2" x14ac:dyDescent="0.25">
      <c r="A426" s="13">
        <v>216</v>
      </c>
      <c r="B426" s="22" t="s">
        <v>754</v>
      </c>
      <c r="C426" s="19"/>
      <c r="D426" s="19" t="s">
        <v>307</v>
      </c>
      <c r="E426" s="13" t="s">
        <v>40</v>
      </c>
      <c r="F426" s="52"/>
      <c r="G426" s="45"/>
      <c r="H426" s="45"/>
      <c r="I426" s="45"/>
      <c r="J426" s="45"/>
      <c r="K426" s="45"/>
      <c r="L426" s="45"/>
      <c r="M426" s="45"/>
      <c r="N426" s="45"/>
      <c r="O426" s="77"/>
      <c r="P426" s="77"/>
      <c r="Q426" s="77"/>
      <c r="R426" s="77"/>
      <c r="S426" s="77"/>
      <c r="T426" s="77"/>
      <c r="U426" s="77"/>
      <c r="V426" s="77"/>
      <c r="W426" s="77"/>
    </row>
    <row r="427" spans="1:23" ht="13.2" x14ac:dyDescent="0.25">
      <c r="A427" s="13">
        <v>217</v>
      </c>
      <c r="B427" s="22" t="s">
        <v>755</v>
      </c>
      <c r="C427" s="19"/>
      <c r="D427" s="19" t="s">
        <v>307</v>
      </c>
      <c r="E427" s="13" t="s">
        <v>40</v>
      </c>
      <c r="F427" s="52"/>
      <c r="G427" s="45"/>
      <c r="H427" s="45"/>
      <c r="I427" s="45"/>
      <c r="J427" s="45"/>
      <c r="K427" s="45"/>
      <c r="L427" s="45"/>
      <c r="M427" s="45"/>
      <c r="N427" s="45"/>
      <c r="O427" s="77"/>
      <c r="P427" s="77"/>
      <c r="Q427" s="77"/>
      <c r="R427" s="77"/>
      <c r="S427" s="77"/>
      <c r="T427" s="77"/>
      <c r="U427" s="77"/>
      <c r="V427" s="77"/>
      <c r="W427" s="77"/>
    </row>
    <row r="428" spans="1:23" ht="13.2" x14ac:dyDescent="0.25">
      <c r="A428" s="13">
        <v>218</v>
      </c>
      <c r="B428" s="22" t="s">
        <v>756</v>
      </c>
      <c r="C428" s="19"/>
      <c r="D428" s="19" t="s">
        <v>307</v>
      </c>
      <c r="E428" s="13" t="s">
        <v>40</v>
      </c>
      <c r="F428" s="52"/>
      <c r="G428" s="45"/>
      <c r="H428" s="45"/>
      <c r="I428" s="45"/>
      <c r="J428" s="45"/>
      <c r="K428" s="45"/>
      <c r="L428" s="45"/>
      <c r="M428" s="45"/>
      <c r="N428" s="45"/>
      <c r="O428" s="77"/>
      <c r="P428" s="77"/>
      <c r="Q428" s="77"/>
      <c r="R428" s="77"/>
      <c r="S428" s="77"/>
      <c r="T428" s="77"/>
      <c r="U428" s="77"/>
      <c r="V428" s="77"/>
      <c r="W428" s="77"/>
    </row>
    <row r="429" spans="1:23" ht="13.2" x14ac:dyDescent="0.25">
      <c r="A429" s="13">
        <v>219</v>
      </c>
      <c r="B429" s="22" t="s">
        <v>757</v>
      </c>
      <c r="C429" s="19"/>
      <c r="D429" s="19" t="s">
        <v>134</v>
      </c>
      <c r="E429" s="13" t="s">
        <v>40</v>
      </c>
      <c r="F429" s="80"/>
      <c r="G429" s="45"/>
      <c r="H429" s="27"/>
      <c r="I429" s="27"/>
      <c r="J429" s="27"/>
      <c r="K429" s="27"/>
      <c r="L429" s="27"/>
      <c r="M429" s="27"/>
      <c r="N429" s="45"/>
      <c r="O429" s="77"/>
      <c r="P429" s="77"/>
      <c r="Q429" s="77"/>
      <c r="R429" s="77"/>
      <c r="S429" s="77"/>
      <c r="T429" s="77"/>
      <c r="U429" s="77"/>
      <c r="V429" s="77"/>
      <c r="W429" s="77"/>
    </row>
    <row r="430" spans="1:23" ht="13.2" x14ac:dyDescent="0.25">
      <c r="A430" s="13">
        <v>220</v>
      </c>
      <c r="B430" s="22" t="s">
        <v>758</v>
      </c>
      <c r="C430" s="19"/>
      <c r="D430" s="19" t="s">
        <v>134</v>
      </c>
      <c r="E430" s="13" t="s">
        <v>40</v>
      </c>
      <c r="F430" s="52"/>
      <c r="G430" s="45"/>
      <c r="H430" s="45"/>
      <c r="I430" s="45"/>
      <c r="J430" s="45"/>
      <c r="K430" s="45"/>
      <c r="L430" s="45"/>
      <c r="M430" s="45"/>
      <c r="N430" s="45"/>
      <c r="O430" s="77"/>
      <c r="P430" s="77"/>
      <c r="Q430" s="77"/>
      <c r="R430" s="77"/>
      <c r="S430" s="77"/>
      <c r="T430" s="77"/>
      <c r="U430" s="77"/>
      <c r="V430" s="77"/>
      <c r="W430" s="77"/>
    </row>
    <row r="431" spans="1:23" ht="13.2" x14ac:dyDescent="0.25">
      <c r="A431" s="13">
        <v>221</v>
      </c>
      <c r="B431" s="22" t="s">
        <v>759</v>
      </c>
      <c r="C431" s="19"/>
      <c r="D431" s="19" t="s">
        <v>134</v>
      </c>
      <c r="E431" s="13" t="s">
        <v>40</v>
      </c>
      <c r="F431" s="52"/>
      <c r="G431" s="45"/>
      <c r="H431" s="45"/>
      <c r="I431" s="45"/>
      <c r="J431" s="45"/>
      <c r="K431" s="45"/>
      <c r="L431" s="45"/>
      <c r="M431" s="45"/>
      <c r="N431" s="45"/>
      <c r="O431" s="77"/>
      <c r="P431" s="77"/>
      <c r="Q431" s="77"/>
      <c r="R431" s="77"/>
      <c r="S431" s="77"/>
      <c r="T431" s="77"/>
      <c r="U431" s="77"/>
      <c r="V431" s="77"/>
      <c r="W431" s="77"/>
    </row>
    <row r="432" spans="1:23" ht="13.2" x14ac:dyDescent="0.25">
      <c r="A432" s="13">
        <v>222</v>
      </c>
      <c r="B432" s="22" t="s">
        <v>760</v>
      </c>
      <c r="C432" s="19"/>
      <c r="D432" s="19" t="s">
        <v>134</v>
      </c>
      <c r="E432" s="13" t="s">
        <v>40</v>
      </c>
      <c r="F432" s="52"/>
      <c r="G432" s="45"/>
      <c r="H432" s="45"/>
      <c r="I432" s="45"/>
      <c r="J432" s="45"/>
      <c r="K432" s="45"/>
      <c r="L432" s="45"/>
      <c r="M432" s="45"/>
      <c r="N432" s="45"/>
      <c r="O432" s="77"/>
      <c r="P432" s="77"/>
      <c r="Q432" s="77"/>
      <c r="R432" s="77"/>
      <c r="S432" s="77"/>
      <c r="T432" s="77"/>
      <c r="U432" s="77"/>
      <c r="V432" s="77"/>
      <c r="W432" s="77"/>
    </row>
    <row r="433" spans="1:23" ht="13.2" x14ac:dyDescent="0.25">
      <c r="A433" s="27">
        <v>223</v>
      </c>
      <c r="B433" s="22" t="s">
        <v>761</v>
      </c>
      <c r="C433" s="19"/>
      <c r="D433" s="19" t="s">
        <v>134</v>
      </c>
      <c r="E433" s="13" t="s">
        <v>40</v>
      </c>
      <c r="F433" s="53"/>
      <c r="G433" s="53"/>
      <c r="H433" s="53"/>
      <c r="I433" s="133"/>
      <c r="J433" s="133"/>
      <c r="K433" s="133"/>
      <c r="L433" s="133"/>
      <c r="M433" s="133"/>
      <c r="N433" s="133"/>
      <c r="O433" s="77"/>
      <c r="P433" s="77"/>
      <c r="Q433" s="77"/>
      <c r="R433" s="77"/>
      <c r="S433" s="77"/>
      <c r="T433" s="77"/>
      <c r="U433" s="77"/>
      <c r="V433" s="77"/>
      <c r="W433" s="77"/>
    </row>
    <row r="434" spans="1:23" ht="13.2" x14ac:dyDescent="0.25">
      <c r="A434" s="27">
        <v>224</v>
      </c>
      <c r="B434" s="22" t="s">
        <v>762</v>
      </c>
      <c r="C434" s="19"/>
      <c r="D434" s="19" t="s">
        <v>134</v>
      </c>
      <c r="E434" s="13" t="s">
        <v>40</v>
      </c>
      <c r="F434" s="53"/>
      <c r="G434" s="53"/>
      <c r="H434" s="53"/>
      <c r="I434" s="133"/>
      <c r="J434" s="133"/>
      <c r="K434" s="133"/>
      <c r="L434" s="133"/>
      <c r="M434" s="133"/>
      <c r="N434" s="133"/>
      <c r="O434" s="77"/>
      <c r="P434" s="77"/>
      <c r="Q434" s="77"/>
      <c r="R434" s="77"/>
      <c r="S434" s="77"/>
      <c r="T434" s="77"/>
      <c r="U434" s="77"/>
      <c r="V434" s="77"/>
      <c r="W434" s="77"/>
    </row>
    <row r="435" spans="1:23" ht="13.2" x14ac:dyDescent="0.25">
      <c r="A435" s="27">
        <v>225</v>
      </c>
      <c r="B435" s="22" t="s">
        <v>763</v>
      </c>
      <c r="C435" s="19"/>
      <c r="D435" s="19" t="s">
        <v>134</v>
      </c>
      <c r="E435" s="13" t="s">
        <v>40</v>
      </c>
      <c r="F435" s="133"/>
      <c r="G435" s="53"/>
      <c r="H435" s="53"/>
      <c r="I435" s="53"/>
      <c r="J435" s="53"/>
      <c r="K435" s="53"/>
      <c r="L435" s="53"/>
      <c r="M435" s="53"/>
      <c r="N435" s="53"/>
      <c r="O435" s="77"/>
      <c r="P435" s="77"/>
      <c r="Q435" s="77"/>
      <c r="R435" s="77"/>
      <c r="S435" s="77"/>
      <c r="T435" s="77"/>
      <c r="U435" s="77"/>
      <c r="V435" s="77"/>
      <c r="W435" s="77"/>
    </row>
    <row r="436" spans="1:23" ht="13.2" x14ac:dyDescent="0.25">
      <c r="A436" s="27">
        <v>226</v>
      </c>
      <c r="B436" s="22" t="s">
        <v>764</v>
      </c>
      <c r="C436" s="19"/>
      <c r="D436" s="19" t="s">
        <v>134</v>
      </c>
      <c r="E436" s="13" t="s">
        <v>40</v>
      </c>
      <c r="F436" s="133"/>
      <c r="G436" s="53"/>
      <c r="H436" s="53"/>
      <c r="I436" s="53"/>
      <c r="J436" s="53"/>
      <c r="K436" s="53"/>
      <c r="L436" s="53"/>
      <c r="M436" s="53"/>
      <c r="N436" s="53"/>
      <c r="O436" s="77"/>
      <c r="P436" s="77"/>
      <c r="Q436" s="77"/>
      <c r="R436" s="77"/>
      <c r="S436" s="77"/>
      <c r="T436" s="77"/>
      <c r="U436" s="77"/>
      <c r="V436" s="77"/>
      <c r="W436" s="77"/>
    </row>
    <row r="437" spans="1:23" ht="13.2" x14ac:dyDescent="0.25">
      <c r="A437" s="81"/>
      <c r="B437" s="83"/>
      <c r="C437" s="55"/>
      <c r="D437" s="55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77"/>
      <c r="P437" s="77"/>
      <c r="Q437" s="77"/>
      <c r="R437" s="77"/>
      <c r="S437" s="77"/>
      <c r="T437" s="77"/>
      <c r="U437" s="77"/>
      <c r="V437" s="77"/>
      <c r="W437" s="77"/>
    </row>
    <row r="438" spans="1:23" ht="13.2" x14ac:dyDescent="0.25">
      <c r="A438" s="124"/>
      <c r="B438" s="6" t="s">
        <v>2</v>
      </c>
      <c r="C438" s="10" t="s">
        <v>3</v>
      </c>
      <c r="D438" s="10" t="s">
        <v>4</v>
      </c>
      <c r="E438" s="4" t="s">
        <v>5</v>
      </c>
      <c r="F438" s="130" t="s">
        <v>54</v>
      </c>
      <c r="G438" s="130" t="s">
        <v>19</v>
      </c>
      <c r="H438" s="130" t="s">
        <v>20</v>
      </c>
      <c r="I438" s="130" t="s">
        <v>21</v>
      </c>
      <c r="J438" s="130" t="s">
        <v>22</v>
      </c>
      <c r="K438" s="130" t="s">
        <v>23</v>
      </c>
      <c r="L438" s="130" t="s">
        <v>24</v>
      </c>
      <c r="M438" s="130" t="s">
        <v>25</v>
      </c>
      <c r="N438" s="130" t="s">
        <v>26</v>
      </c>
      <c r="O438" s="77"/>
      <c r="P438" s="77"/>
      <c r="Q438" s="77"/>
      <c r="R438" s="77"/>
      <c r="S438" s="77"/>
      <c r="T438" s="77"/>
      <c r="U438" s="77"/>
      <c r="V438" s="77"/>
      <c r="W438" s="77"/>
    </row>
    <row r="439" spans="1:23" ht="13.2" x14ac:dyDescent="0.25">
      <c r="A439" s="124"/>
      <c r="B439" s="22" t="s">
        <v>719</v>
      </c>
      <c r="C439" s="19"/>
      <c r="D439" s="19" t="s">
        <v>304</v>
      </c>
      <c r="E439" s="13" t="s">
        <v>32</v>
      </c>
      <c r="F439" s="46"/>
      <c r="G439" s="46"/>
      <c r="H439" s="46"/>
      <c r="I439" s="46"/>
      <c r="J439" s="46"/>
      <c r="K439" s="46"/>
      <c r="L439" s="46"/>
      <c r="M439" s="46"/>
      <c r="N439" s="46"/>
      <c r="O439" s="77"/>
      <c r="P439" s="77"/>
      <c r="Q439" s="77"/>
      <c r="R439" s="77"/>
      <c r="S439" s="77"/>
      <c r="T439" s="77"/>
      <c r="U439" s="77"/>
      <c r="V439" s="77"/>
      <c r="W439" s="77"/>
    </row>
    <row r="440" spans="1:23" ht="13.2" x14ac:dyDescent="0.25">
      <c r="A440" s="124"/>
      <c r="B440" s="22" t="s">
        <v>720</v>
      </c>
      <c r="C440" s="51"/>
      <c r="D440" s="51" t="s">
        <v>307</v>
      </c>
      <c r="E440" s="13" t="s">
        <v>32</v>
      </c>
      <c r="F440" s="52"/>
      <c r="G440" s="80"/>
      <c r="H440" s="80"/>
      <c r="I440" s="80"/>
      <c r="J440" s="80"/>
      <c r="K440" s="80"/>
      <c r="L440" s="80"/>
      <c r="M440" s="80"/>
      <c r="N440" s="80"/>
      <c r="O440" s="77"/>
      <c r="P440" s="77"/>
      <c r="Q440" s="77"/>
      <c r="R440" s="77"/>
      <c r="S440" s="77"/>
      <c r="T440" s="77"/>
      <c r="U440" s="77"/>
      <c r="V440" s="77"/>
      <c r="W440" s="77"/>
    </row>
    <row r="441" spans="1:23" ht="13.2" x14ac:dyDescent="0.25">
      <c r="A441" s="124"/>
      <c r="B441" s="22" t="s">
        <v>721</v>
      </c>
      <c r="C441" s="24"/>
      <c r="D441" s="24" t="s">
        <v>307</v>
      </c>
      <c r="E441" s="13" t="s">
        <v>32</v>
      </c>
      <c r="F441" s="80"/>
      <c r="G441" s="46"/>
      <c r="H441" s="80"/>
      <c r="I441" s="52"/>
      <c r="J441" s="80"/>
      <c r="K441" s="52"/>
      <c r="L441" s="52"/>
      <c r="M441" s="80"/>
      <c r="N441" s="80"/>
      <c r="O441" s="77"/>
      <c r="P441" s="77"/>
      <c r="Q441" s="77"/>
      <c r="R441" s="77"/>
      <c r="S441" s="77"/>
      <c r="T441" s="77"/>
      <c r="U441" s="77"/>
      <c r="V441" s="77"/>
      <c r="W441" s="77"/>
    </row>
    <row r="442" spans="1:23" ht="13.2" x14ac:dyDescent="0.25">
      <c r="A442" s="124"/>
      <c r="B442" s="22" t="s">
        <v>722</v>
      </c>
      <c r="C442" s="24"/>
      <c r="D442" s="24" t="s">
        <v>307</v>
      </c>
      <c r="E442" s="13" t="s">
        <v>32</v>
      </c>
      <c r="F442" s="80"/>
      <c r="G442" s="46"/>
      <c r="H442" s="80"/>
      <c r="I442" s="52"/>
      <c r="J442" s="52"/>
      <c r="K442" s="80"/>
      <c r="L442" s="80"/>
      <c r="M442" s="80"/>
      <c r="N442" s="80"/>
      <c r="O442" s="77"/>
      <c r="P442" s="77"/>
      <c r="Q442" s="77"/>
      <c r="R442" s="77"/>
      <c r="S442" s="77"/>
      <c r="T442" s="77"/>
      <c r="U442" s="77"/>
      <c r="V442" s="77"/>
      <c r="W442" s="77"/>
    </row>
    <row r="443" spans="1:23" ht="13.2" x14ac:dyDescent="0.25">
      <c r="A443" s="124"/>
      <c r="B443" s="22" t="s">
        <v>723</v>
      </c>
      <c r="C443" s="24"/>
      <c r="D443" s="24" t="s">
        <v>307</v>
      </c>
      <c r="E443" s="13" t="s">
        <v>32</v>
      </c>
      <c r="F443" s="80"/>
      <c r="G443" s="46"/>
      <c r="H443" s="80"/>
      <c r="I443" s="80"/>
      <c r="J443" s="52"/>
      <c r="K443" s="80"/>
      <c r="L443" s="80"/>
      <c r="M443" s="80"/>
      <c r="N443" s="80"/>
      <c r="O443" s="77"/>
      <c r="P443" s="77"/>
      <c r="Q443" s="77"/>
      <c r="R443" s="77"/>
      <c r="S443" s="77"/>
      <c r="T443" s="77"/>
      <c r="U443" s="77"/>
      <c r="V443" s="77"/>
      <c r="W443" s="77"/>
    </row>
    <row r="444" spans="1:23" ht="13.2" x14ac:dyDescent="0.25">
      <c r="A444" s="124"/>
      <c r="B444" s="22" t="s">
        <v>724</v>
      </c>
      <c r="C444" s="24"/>
      <c r="D444" s="24" t="s">
        <v>307</v>
      </c>
      <c r="E444" s="13" t="s">
        <v>32</v>
      </c>
      <c r="F444" s="80"/>
      <c r="G444" s="46"/>
      <c r="H444" s="80"/>
      <c r="I444" s="80"/>
      <c r="J444" s="52"/>
      <c r="K444" s="52"/>
      <c r="L444" s="52"/>
      <c r="M444" s="80"/>
      <c r="N444" s="80"/>
      <c r="O444" s="77"/>
      <c r="P444" s="77"/>
      <c r="Q444" s="77"/>
      <c r="R444" s="77"/>
      <c r="S444" s="77"/>
      <c r="T444" s="77"/>
      <c r="U444" s="77"/>
      <c r="V444" s="77"/>
      <c r="W444" s="77"/>
    </row>
    <row r="445" spans="1:23" ht="13.2" x14ac:dyDescent="0.25">
      <c r="A445" s="124"/>
      <c r="B445" s="22" t="s">
        <v>725</v>
      </c>
      <c r="C445" s="24"/>
      <c r="D445" s="24" t="s">
        <v>307</v>
      </c>
      <c r="E445" s="13" t="s">
        <v>32</v>
      </c>
      <c r="F445" s="80"/>
      <c r="G445" s="46"/>
      <c r="H445" s="80"/>
      <c r="I445" s="80"/>
      <c r="J445" s="80"/>
      <c r="K445" s="80"/>
      <c r="L445" s="52"/>
      <c r="M445" s="52"/>
      <c r="N445" s="52"/>
      <c r="O445" s="77"/>
      <c r="P445" s="77"/>
      <c r="Q445" s="77"/>
      <c r="R445" s="77"/>
      <c r="S445" s="77"/>
      <c r="T445" s="77"/>
      <c r="U445" s="77"/>
      <c r="V445" s="77"/>
      <c r="W445" s="77"/>
    </row>
    <row r="446" spans="1:23" ht="13.2" x14ac:dyDescent="0.25">
      <c r="A446" s="124"/>
      <c r="B446" s="22" t="s">
        <v>726</v>
      </c>
      <c r="C446" s="24"/>
      <c r="D446" s="24" t="s">
        <v>307</v>
      </c>
      <c r="E446" s="13" t="s">
        <v>32</v>
      </c>
      <c r="F446" s="13"/>
      <c r="G446" s="46"/>
      <c r="H446" s="80"/>
      <c r="I446" s="80"/>
      <c r="J446" s="80"/>
      <c r="K446" s="80"/>
      <c r="L446" s="80"/>
      <c r="M446" s="80"/>
      <c r="N446" s="80"/>
      <c r="O446" s="77"/>
      <c r="P446" s="77"/>
      <c r="Q446" s="77"/>
      <c r="R446" s="77"/>
      <c r="S446" s="77"/>
      <c r="T446" s="77"/>
      <c r="U446" s="77"/>
      <c r="V446" s="77"/>
      <c r="W446" s="77"/>
    </row>
    <row r="447" spans="1:23" ht="13.2" x14ac:dyDescent="0.25">
      <c r="A447" s="124"/>
      <c r="B447" s="22" t="s">
        <v>727</v>
      </c>
      <c r="C447" s="24"/>
      <c r="D447" s="24" t="s">
        <v>307</v>
      </c>
      <c r="E447" s="13" t="s">
        <v>32</v>
      </c>
      <c r="F447" s="13"/>
      <c r="G447" s="46"/>
      <c r="H447" s="80"/>
      <c r="I447" s="80"/>
      <c r="J447" s="80"/>
      <c r="K447" s="80"/>
      <c r="L447" s="80"/>
      <c r="M447" s="80"/>
      <c r="N447" s="80"/>
      <c r="O447" s="77"/>
      <c r="P447" s="77"/>
      <c r="Q447" s="77"/>
      <c r="R447" s="77"/>
      <c r="S447" s="77"/>
      <c r="T447" s="77"/>
      <c r="U447" s="77"/>
      <c r="V447" s="77"/>
      <c r="W447" s="77"/>
    </row>
    <row r="448" spans="1:23" ht="13.2" x14ac:dyDescent="0.25">
      <c r="A448" s="124"/>
      <c r="B448" s="22" t="s">
        <v>728</v>
      </c>
      <c r="C448" s="24"/>
      <c r="D448" s="24" t="s">
        <v>307</v>
      </c>
      <c r="E448" s="13" t="s">
        <v>32</v>
      </c>
      <c r="F448" s="80"/>
      <c r="G448" s="46"/>
      <c r="H448" s="80"/>
      <c r="I448" s="80"/>
      <c r="J448" s="80"/>
      <c r="K448" s="80"/>
      <c r="L448" s="80"/>
      <c r="M448" s="80"/>
      <c r="N448" s="80"/>
      <c r="O448" s="77"/>
      <c r="P448" s="77"/>
      <c r="Q448" s="77"/>
      <c r="R448" s="77"/>
      <c r="S448" s="77"/>
      <c r="T448" s="77"/>
      <c r="U448" s="77"/>
      <c r="V448" s="77"/>
      <c r="W448" s="77"/>
    </row>
    <row r="449" spans="1:23" ht="13.2" x14ac:dyDescent="0.25">
      <c r="A449" s="124"/>
      <c r="B449" s="22" t="s">
        <v>729</v>
      </c>
      <c r="C449" s="19"/>
      <c r="D449" s="19" t="s">
        <v>307</v>
      </c>
      <c r="E449" s="13" t="s">
        <v>32</v>
      </c>
      <c r="F449" s="13"/>
      <c r="G449" s="46"/>
      <c r="H449" s="80"/>
      <c r="I449" s="80"/>
      <c r="J449" s="80"/>
      <c r="K449" s="80"/>
      <c r="L449" s="80"/>
      <c r="M449" s="80"/>
      <c r="N449" s="80"/>
      <c r="O449" s="77"/>
      <c r="P449" s="77"/>
      <c r="Q449" s="77"/>
      <c r="R449" s="77"/>
      <c r="S449" s="77"/>
      <c r="T449" s="77"/>
      <c r="U449" s="77"/>
      <c r="V449" s="77"/>
      <c r="W449" s="77"/>
    </row>
    <row r="450" spans="1:23" ht="13.2" x14ac:dyDescent="0.25">
      <c r="A450" s="124"/>
      <c r="B450" s="22" t="s">
        <v>730</v>
      </c>
      <c r="C450" s="24"/>
      <c r="D450" s="24" t="s">
        <v>307</v>
      </c>
      <c r="E450" s="13" t="s">
        <v>32</v>
      </c>
      <c r="F450" s="13"/>
      <c r="G450" s="46"/>
      <c r="H450" s="80"/>
      <c r="I450" s="80"/>
      <c r="J450" s="80"/>
      <c r="K450" s="80"/>
      <c r="L450" s="80"/>
      <c r="M450" s="80"/>
      <c r="N450" s="80"/>
      <c r="O450" s="77"/>
      <c r="P450" s="77"/>
      <c r="Q450" s="77"/>
      <c r="R450" s="77"/>
      <c r="S450" s="77"/>
      <c r="T450" s="77"/>
      <c r="U450" s="77"/>
      <c r="V450" s="77"/>
      <c r="W450" s="77"/>
    </row>
    <row r="451" spans="1:23" ht="13.2" x14ac:dyDescent="0.25">
      <c r="A451" s="124"/>
      <c r="B451" s="22" t="s">
        <v>731</v>
      </c>
      <c r="C451" s="24"/>
      <c r="D451" s="24" t="s">
        <v>307</v>
      </c>
      <c r="E451" s="13" t="s">
        <v>32</v>
      </c>
      <c r="F451" s="80"/>
      <c r="G451" s="46"/>
      <c r="H451" s="52"/>
      <c r="I451" s="52"/>
      <c r="J451" s="52"/>
      <c r="K451" s="80"/>
      <c r="L451" s="80"/>
      <c r="M451" s="80"/>
      <c r="N451" s="80"/>
      <c r="O451" s="77"/>
      <c r="P451" s="77"/>
      <c r="Q451" s="77"/>
      <c r="R451" s="77"/>
      <c r="S451" s="77"/>
      <c r="T451" s="77"/>
      <c r="U451" s="77"/>
      <c r="V451" s="77"/>
      <c r="W451" s="77"/>
    </row>
    <row r="452" spans="1:23" ht="13.2" x14ac:dyDescent="0.25">
      <c r="A452" s="124"/>
      <c r="B452" s="22" t="s">
        <v>732</v>
      </c>
      <c r="C452" s="24"/>
      <c r="D452" s="24" t="s">
        <v>307</v>
      </c>
      <c r="E452" s="13" t="s">
        <v>32</v>
      </c>
      <c r="F452" s="46"/>
      <c r="G452" s="46"/>
      <c r="H452" s="46"/>
      <c r="I452" s="13"/>
      <c r="J452" s="13"/>
      <c r="K452" s="46"/>
      <c r="L452" s="13"/>
      <c r="M452" s="46"/>
      <c r="N452" s="80"/>
      <c r="O452" s="77"/>
      <c r="P452" s="77"/>
      <c r="Q452" s="77"/>
      <c r="R452" s="77"/>
      <c r="S452" s="77"/>
      <c r="T452" s="77"/>
      <c r="U452" s="77"/>
      <c r="V452" s="77"/>
      <c r="W452" s="77"/>
    </row>
    <row r="453" spans="1:23" ht="13.2" x14ac:dyDescent="0.25">
      <c r="A453" s="124"/>
      <c r="B453" s="22" t="s">
        <v>733</v>
      </c>
      <c r="C453" s="24"/>
      <c r="D453" s="24" t="s">
        <v>307</v>
      </c>
      <c r="E453" s="13" t="s">
        <v>32</v>
      </c>
      <c r="F453" s="80"/>
      <c r="G453" s="46"/>
      <c r="H453" s="80"/>
      <c r="I453" s="80"/>
      <c r="J453" s="80"/>
      <c r="K453" s="52"/>
      <c r="L453" s="52"/>
      <c r="M453" s="80"/>
      <c r="N453" s="80"/>
      <c r="O453" s="77"/>
      <c r="P453" s="77"/>
      <c r="Q453" s="77"/>
      <c r="R453" s="77"/>
      <c r="S453" s="77"/>
      <c r="T453" s="77"/>
      <c r="U453" s="77"/>
      <c r="V453" s="77"/>
      <c r="W453" s="77"/>
    </row>
    <row r="454" spans="1:23" ht="13.2" x14ac:dyDescent="0.25">
      <c r="A454" s="124"/>
      <c r="B454" s="22" t="s">
        <v>734</v>
      </c>
      <c r="C454" s="24"/>
      <c r="D454" s="24" t="s">
        <v>307</v>
      </c>
      <c r="E454" s="13" t="s">
        <v>32</v>
      </c>
      <c r="F454" s="80"/>
      <c r="G454" s="46"/>
      <c r="H454" s="80"/>
      <c r="I454" s="80"/>
      <c r="J454" s="80"/>
      <c r="K454" s="52"/>
      <c r="L454" s="52"/>
      <c r="M454" s="80"/>
      <c r="N454" s="80"/>
      <c r="O454" s="77"/>
      <c r="P454" s="77"/>
      <c r="Q454" s="77"/>
      <c r="R454" s="77"/>
      <c r="S454" s="77"/>
      <c r="T454" s="77"/>
      <c r="U454" s="77"/>
      <c r="V454" s="77"/>
      <c r="W454" s="77"/>
    </row>
    <row r="455" spans="1:23" ht="13.2" x14ac:dyDescent="0.25">
      <c r="A455" s="124"/>
      <c r="B455" s="22" t="s">
        <v>735</v>
      </c>
      <c r="C455" s="24"/>
      <c r="D455" s="24" t="s">
        <v>307</v>
      </c>
      <c r="E455" s="13" t="s">
        <v>32</v>
      </c>
      <c r="F455" s="13"/>
      <c r="G455" s="46"/>
      <c r="H455" s="80"/>
      <c r="I455" s="80"/>
      <c r="J455" s="80"/>
      <c r="K455" s="80"/>
      <c r="L455" s="80"/>
      <c r="M455" s="80"/>
      <c r="N455" s="80"/>
      <c r="O455" s="77"/>
      <c r="P455" s="77"/>
      <c r="Q455" s="77"/>
      <c r="R455" s="77"/>
      <c r="S455" s="77"/>
      <c r="T455" s="77"/>
      <c r="U455" s="77"/>
      <c r="V455" s="77"/>
      <c r="W455" s="77"/>
    </row>
    <row r="456" spans="1:23" ht="13.2" x14ac:dyDescent="0.25">
      <c r="A456" s="124"/>
      <c r="B456" s="22" t="s">
        <v>736</v>
      </c>
      <c r="C456" s="24"/>
      <c r="D456" s="24" t="s">
        <v>307</v>
      </c>
      <c r="E456" s="13" t="s">
        <v>32</v>
      </c>
      <c r="F456" s="80"/>
      <c r="G456" s="46"/>
      <c r="H456" s="80"/>
      <c r="I456" s="80"/>
      <c r="J456" s="52"/>
      <c r="K456" s="52"/>
      <c r="L456" s="52"/>
      <c r="M456" s="80"/>
      <c r="N456" s="80"/>
      <c r="O456" s="77"/>
      <c r="P456" s="77"/>
      <c r="Q456" s="77"/>
      <c r="R456" s="77"/>
      <c r="S456" s="77"/>
      <c r="T456" s="77"/>
      <c r="U456" s="77"/>
      <c r="V456" s="77"/>
      <c r="W456" s="77"/>
    </row>
    <row r="457" spans="1:23" ht="13.2" x14ac:dyDescent="0.25">
      <c r="A457" s="124"/>
      <c r="B457" s="22" t="s">
        <v>737</v>
      </c>
      <c r="C457" s="24"/>
      <c r="D457" s="24" t="s">
        <v>307</v>
      </c>
      <c r="E457" s="13" t="s">
        <v>32</v>
      </c>
      <c r="F457" s="80"/>
      <c r="G457" s="46"/>
      <c r="H457" s="80"/>
      <c r="I457" s="52"/>
      <c r="J457" s="52"/>
      <c r="K457" s="52"/>
      <c r="L457" s="52"/>
      <c r="M457" s="80"/>
      <c r="N457" s="80"/>
      <c r="O457" s="77"/>
      <c r="P457" s="77"/>
      <c r="Q457" s="77"/>
      <c r="R457" s="77"/>
      <c r="S457" s="77"/>
      <c r="T457" s="77"/>
      <c r="U457" s="77"/>
      <c r="V457" s="77"/>
      <c r="W457" s="77"/>
    </row>
    <row r="458" spans="1:23" ht="13.2" x14ac:dyDescent="0.25">
      <c r="A458" s="124"/>
      <c r="B458" s="22" t="s">
        <v>738</v>
      </c>
      <c r="C458" s="24"/>
      <c r="D458" s="24" t="s">
        <v>307</v>
      </c>
      <c r="E458" s="13" t="s">
        <v>32</v>
      </c>
      <c r="F458" s="80"/>
      <c r="G458" s="46"/>
      <c r="H458" s="80"/>
      <c r="I458" s="80"/>
      <c r="J458" s="80"/>
      <c r="K458" s="80"/>
      <c r="L458" s="80"/>
      <c r="M458" s="80"/>
      <c r="N458" s="80"/>
      <c r="O458" s="77"/>
      <c r="P458" s="77"/>
      <c r="Q458" s="77"/>
      <c r="R458" s="77"/>
      <c r="S458" s="77"/>
      <c r="T458" s="77"/>
      <c r="U458" s="77"/>
      <c r="V458" s="77"/>
      <c r="W458" s="77"/>
    </row>
    <row r="459" spans="1:23" ht="13.2" x14ac:dyDescent="0.25">
      <c r="A459" s="124"/>
      <c r="B459" s="22" t="s">
        <v>739</v>
      </c>
      <c r="C459" s="24"/>
      <c r="D459" s="24" t="s">
        <v>307</v>
      </c>
      <c r="E459" s="13" t="s">
        <v>32</v>
      </c>
      <c r="F459" s="46"/>
      <c r="G459" s="46"/>
      <c r="H459" s="46"/>
      <c r="I459" s="80"/>
      <c r="J459" s="46"/>
      <c r="K459" s="46"/>
      <c r="L459" s="46"/>
      <c r="M459" s="46"/>
      <c r="N459" s="46"/>
      <c r="O459" s="77"/>
      <c r="P459" s="77"/>
      <c r="Q459" s="77"/>
      <c r="R459" s="77"/>
      <c r="S459" s="77"/>
      <c r="T459" s="77"/>
      <c r="U459" s="77"/>
      <c r="V459" s="77"/>
      <c r="W459" s="77"/>
    </row>
    <row r="460" spans="1:23" ht="13.2" x14ac:dyDescent="0.25">
      <c r="A460" s="124"/>
      <c r="B460" s="22" t="s">
        <v>740</v>
      </c>
      <c r="C460" s="24"/>
      <c r="D460" s="24" t="s">
        <v>307</v>
      </c>
      <c r="E460" s="13" t="s">
        <v>32</v>
      </c>
      <c r="F460" s="13"/>
      <c r="G460" s="46"/>
      <c r="H460" s="46"/>
      <c r="I460" s="80"/>
      <c r="J460" s="46"/>
      <c r="K460" s="46"/>
      <c r="L460" s="46"/>
      <c r="M460" s="46"/>
      <c r="N460" s="46"/>
      <c r="O460" s="77"/>
      <c r="P460" s="77"/>
      <c r="Q460" s="77"/>
      <c r="R460" s="77"/>
      <c r="S460" s="77"/>
      <c r="T460" s="77"/>
      <c r="U460" s="77"/>
      <c r="V460" s="77"/>
      <c r="W460" s="77"/>
    </row>
    <row r="461" spans="1:23" ht="13.2" x14ac:dyDescent="0.25">
      <c r="A461" s="124"/>
      <c r="B461" s="22" t="s">
        <v>550</v>
      </c>
      <c r="C461" s="24"/>
      <c r="D461" s="24" t="s">
        <v>307</v>
      </c>
      <c r="E461" s="13" t="s">
        <v>32</v>
      </c>
      <c r="F461" s="46"/>
      <c r="G461" s="46"/>
      <c r="H461" s="80"/>
      <c r="I461" s="52"/>
      <c r="J461" s="52"/>
      <c r="K461" s="52"/>
      <c r="L461" s="52"/>
      <c r="M461" s="80"/>
      <c r="N461" s="46"/>
      <c r="O461" s="77"/>
      <c r="P461" s="77"/>
      <c r="Q461" s="77"/>
      <c r="R461" s="77"/>
      <c r="S461" s="77"/>
      <c r="T461" s="77"/>
      <c r="U461" s="77"/>
      <c r="V461" s="77"/>
      <c r="W461" s="77"/>
    </row>
    <row r="462" spans="1:23" ht="13.2" x14ac:dyDescent="0.25">
      <c r="A462" s="124"/>
      <c r="B462" s="22" t="s">
        <v>741</v>
      </c>
      <c r="C462" s="24"/>
      <c r="D462" s="24" t="s">
        <v>307</v>
      </c>
      <c r="E462" s="13" t="s">
        <v>32</v>
      </c>
      <c r="F462" s="46"/>
      <c r="G462" s="46"/>
      <c r="H462" s="80"/>
      <c r="I462" s="52"/>
      <c r="J462" s="52"/>
      <c r="K462" s="52"/>
      <c r="L462" s="52"/>
      <c r="M462" s="80"/>
      <c r="N462" s="46"/>
      <c r="O462" s="77"/>
      <c r="P462" s="77"/>
      <c r="Q462" s="77"/>
      <c r="R462" s="77"/>
      <c r="S462" s="77"/>
      <c r="T462" s="77"/>
      <c r="U462" s="77"/>
      <c r="V462" s="77"/>
      <c r="W462" s="77"/>
    </row>
    <row r="463" spans="1:23" ht="13.2" x14ac:dyDescent="0.25">
      <c r="A463" s="124"/>
      <c r="B463" s="22" t="s">
        <v>742</v>
      </c>
      <c r="C463" s="24"/>
      <c r="D463" s="24" t="s">
        <v>307</v>
      </c>
      <c r="E463" s="13" t="s">
        <v>32</v>
      </c>
      <c r="F463" s="46"/>
      <c r="G463" s="46"/>
      <c r="H463" s="80"/>
      <c r="I463" s="52"/>
      <c r="J463" s="52"/>
      <c r="K463" s="52"/>
      <c r="L463" s="80"/>
      <c r="M463" s="46"/>
      <c r="N463" s="46"/>
      <c r="O463" s="77"/>
      <c r="P463" s="77"/>
      <c r="Q463" s="77"/>
      <c r="R463" s="77"/>
      <c r="S463" s="77"/>
      <c r="T463" s="77"/>
      <c r="U463" s="77"/>
      <c r="V463" s="77"/>
      <c r="W463" s="77"/>
    </row>
    <row r="464" spans="1:23" ht="13.2" x14ac:dyDescent="0.25">
      <c r="A464" s="124"/>
      <c r="B464" s="22" t="s">
        <v>743</v>
      </c>
      <c r="C464" s="24"/>
      <c r="D464" s="24" t="s">
        <v>307</v>
      </c>
      <c r="E464" s="13" t="s">
        <v>32</v>
      </c>
      <c r="F464" s="46"/>
      <c r="G464" s="46"/>
      <c r="H464" s="52"/>
      <c r="I464" s="52"/>
      <c r="J464" s="52"/>
      <c r="K464" s="52"/>
      <c r="L464" s="52"/>
      <c r="M464" s="46"/>
      <c r="N464" s="46"/>
      <c r="O464" s="77"/>
      <c r="P464" s="77"/>
      <c r="Q464" s="77"/>
      <c r="R464" s="77"/>
      <c r="S464" s="77"/>
      <c r="T464" s="77"/>
      <c r="U464" s="77"/>
      <c r="V464" s="77"/>
      <c r="W464" s="77"/>
    </row>
    <row r="465" spans="1:23" ht="13.2" x14ac:dyDescent="0.25">
      <c r="A465" s="124"/>
      <c r="B465" s="22" t="s">
        <v>744</v>
      </c>
      <c r="C465" s="24"/>
      <c r="D465" s="24" t="s">
        <v>307</v>
      </c>
      <c r="E465" s="13" t="s">
        <v>32</v>
      </c>
      <c r="F465" s="46"/>
      <c r="G465" s="46"/>
      <c r="H465" s="13"/>
      <c r="I465" s="13"/>
      <c r="J465" s="13"/>
      <c r="K465" s="13"/>
      <c r="L465" s="13"/>
      <c r="M465" s="46"/>
      <c r="N465" s="46"/>
      <c r="O465" s="77"/>
      <c r="P465" s="77"/>
      <c r="Q465" s="77"/>
      <c r="R465" s="77"/>
      <c r="S465" s="77"/>
      <c r="T465" s="77"/>
      <c r="U465" s="77"/>
      <c r="V465" s="77"/>
      <c r="W465" s="77"/>
    </row>
    <row r="466" spans="1:23" ht="13.2" x14ac:dyDescent="0.25">
      <c r="A466" s="124"/>
      <c r="B466" s="22" t="s">
        <v>745</v>
      </c>
      <c r="C466" s="24"/>
      <c r="D466" s="24" t="s">
        <v>307</v>
      </c>
      <c r="E466" s="13" t="s">
        <v>32</v>
      </c>
      <c r="F466" s="46"/>
      <c r="G466" s="46"/>
      <c r="H466" s="80"/>
      <c r="I466" s="52"/>
      <c r="J466" s="52"/>
      <c r="K466" s="52"/>
      <c r="L466" s="52"/>
      <c r="M466" s="80"/>
      <c r="N466" s="46"/>
      <c r="O466" s="77"/>
      <c r="P466" s="77"/>
      <c r="Q466" s="77"/>
      <c r="R466" s="77"/>
      <c r="S466" s="77"/>
      <c r="T466" s="77"/>
      <c r="U466" s="77"/>
      <c r="V466" s="77"/>
      <c r="W466" s="77"/>
    </row>
    <row r="467" spans="1:23" ht="13.2" x14ac:dyDescent="0.25">
      <c r="A467" s="124"/>
      <c r="B467" s="22" t="s">
        <v>746</v>
      </c>
      <c r="C467" s="24"/>
      <c r="D467" s="24" t="s">
        <v>307</v>
      </c>
      <c r="E467" s="13" t="s">
        <v>32</v>
      </c>
      <c r="F467" s="46"/>
      <c r="G467" s="46"/>
      <c r="H467" s="13"/>
      <c r="I467" s="13"/>
      <c r="J467" s="13"/>
      <c r="K467" s="13"/>
      <c r="L467" s="13"/>
      <c r="M467" s="46"/>
      <c r="N467" s="46"/>
      <c r="O467" s="77"/>
      <c r="P467" s="77"/>
      <c r="Q467" s="77"/>
      <c r="R467" s="77"/>
      <c r="S467" s="77"/>
      <c r="T467" s="77"/>
      <c r="U467" s="77"/>
      <c r="V467" s="77"/>
      <c r="W467" s="77"/>
    </row>
    <row r="468" spans="1:23" ht="13.2" x14ac:dyDescent="0.25">
      <c r="A468" s="124"/>
      <c r="B468" s="22" t="s">
        <v>747</v>
      </c>
      <c r="C468" s="24"/>
      <c r="D468" s="24" t="s">
        <v>307</v>
      </c>
      <c r="E468" s="13" t="s">
        <v>32</v>
      </c>
      <c r="F468" s="46"/>
      <c r="G468" s="46"/>
      <c r="H468" s="46"/>
      <c r="I468" s="13"/>
      <c r="J468" s="13"/>
      <c r="K468" s="13"/>
      <c r="L468" s="46"/>
      <c r="M468" s="46"/>
      <c r="N468" s="46"/>
      <c r="O468" s="77"/>
      <c r="P468" s="77"/>
      <c r="Q468" s="77"/>
      <c r="R468" s="77"/>
      <c r="S468" s="77"/>
      <c r="T468" s="77"/>
      <c r="U468" s="77"/>
      <c r="V468" s="77"/>
      <c r="W468" s="77"/>
    </row>
    <row r="469" spans="1:23" ht="13.2" x14ac:dyDescent="0.25">
      <c r="A469" s="124"/>
      <c r="B469" s="22" t="s">
        <v>748</v>
      </c>
      <c r="C469" s="24"/>
      <c r="D469" s="24" t="s">
        <v>307</v>
      </c>
      <c r="E469" s="13" t="s">
        <v>32</v>
      </c>
      <c r="F469" s="46"/>
      <c r="G469" s="46"/>
      <c r="H469" s="80"/>
      <c r="I469" s="80"/>
      <c r="J469" s="80"/>
      <c r="K469" s="52"/>
      <c r="L469" s="80"/>
      <c r="M469" s="80"/>
      <c r="N469" s="46"/>
      <c r="O469" s="77"/>
      <c r="P469" s="77"/>
      <c r="Q469" s="77"/>
      <c r="R469" s="77"/>
      <c r="S469" s="77"/>
      <c r="T469" s="77"/>
      <c r="U469" s="77"/>
      <c r="V469" s="77"/>
      <c r="W469" s="77"/>
    </row>
    <row r="470" spans="1:23" ht="13.2" x14ac:dyDescent="0.25">
      <c r="A470" s="124"/>
      <c r="B470" s="22" t="s">
        <v>749</v>
      </c>
      <c r="C470" s="24"/>
      <c r="D470" s="24" t="s">
        <v>307</v>
      </c>
      <c r="E470" s="13" t="s">
        <v>32</v>
      </c>
      <c r="F470" s="45"/>
      <c r="G470" s="45"/>
      <c r="H470" s="41"/>
      <c r="I470" s="27"/>
      <c r="J470" s="27"/>
      <c r="K470" s="27"/>
      <c r="L470" s="41"/>
      <c r="M470" s="45"/>
      <c r="N470" s="45"/>
      <c r="O470" s="77"/>
      <c r="P470" s="77"/>
      <c r="Q470" s="77"/>
      <c r="R470" s="77"/>
      <c r="S470" s="77"/>
      <c r="T470" s="77"/>
      <c r="U470" s="77"/>
      <c r="V470" s="77"/>
      <c r="W470" s="77"/>
    </row>
    <row r="471" spans="1:23" ht="13.2" x14ac:dyDescent="0.25">
      <c r="A471" s="124"/>
      <c r="B471" s="22" t="s">
        <v>750</v>
      </c>
      <c r="C471" s="24"/>
      <c r="D471" s="24" t="s">
        <v>307</v>
      </c>
      <c r="E471" s="13" t="s">
        <v>32</v>
      </c>
      <c r="F471" s="45"/>
      <c r="G471" s="45"/>
      <c r="H471" s="41"/>
      <c r="I471" s="41"/>
      <c r="J471" s="41"/>
      <c r="K471" s="41"/>
      <c r="L471" s="78"/>
      <c r="M471" s="78"/>
      <c r="N471" s="45"/>
      <c r="O471" s="77"/>
      <c r="P471" s="77"/>
      <c r="Q471" s="77"/>
      <c r="R471" s="77"/>
      <c r="S471" s="77"/>
      <c r="T471" s="77"/>
      <c r="U471" s="77"/>
      <c r="V471" s="77"/>
      <c r="W471" s="77"/>
    </row>
    <row r="472" spans="1:23" ht="13.2" x14ac:dyDescent="0.25">
      <c r="A472" s="124"/>
      <c r="B472" s="22" t="s">
        <v>751</v>
      </c>
      <c r="C472" s="24"/>
      <c r="D472" s="24" t="s">
        <v>307</v>
      </c>
      <c r="E472" s="13" t="s">
        <v>32</v>
      </c>
      <c r="F472" s="45"/>
      <c r="G472" s="45"/>
      <c r="H472" s="41"/>
      <c r="I472" s="78"/>
      <c r="J472" s="78"/>
      <c r="K472" s="78"/>
      <c r="L472" s="78"/>
      <c r="M472" s="41"/>
      <c r="N472" s="45"/>
      <c r="O472" s="77"/>
      <c r="P472" s="77"/>
      <c r="Q472" s="77"/>
      <c r="R472" s="77"/>
      <c r="S472" s="77"/>
      <c r="T472" s="77"/>
      <c r="U472" s="77"/>
      <c r="V472" s="77"/>
      <c r="W472" s="77"/>
    </row>
    <row r="473" spans="1:23" ht="13.2" x14ac:dyDescent="0.25">
      <c r="A473" s="124"/>
      <c r="B473" s="22" t="s">
        <v>752</v>
      </c>
      <c r="C473" s="19"/>
      <c r="D473" s="19" t="s">
        <v>307</v>
      </c>
      <c r="E473" s="13" t="s">
        <v>32</v>
      </c>
      <c r="F473" s="45"/>
      <c r="G473" s="45"/>
      <c r="H473" s="41"/>
      <c r="I473" s="45"/>
      <c r="J473" s="45"/>
      <c r="K473" s="45"/>
      <c r="L473" s="41"/>
      <c r="M473" s="45"/>
      <c r="N473" s="45"/>
      <c r="O473" s="77"/>
      <c r="P473" s="77"/>
      <c r="Q473" s="77"/>
      <c r="R473" s="77"/>
      <c r="S473" s="77"/>
      <c r="T473" s="77"/>
      <c r="U473" s="77"/>
      <c r="V473" s="77"/>
      <c r="W473" s="77"/>
    </row>
    <row r="474" spans="1:23" ht="13.2" x14ac:dyDescent="0.25">
      <c r="A474" s="124"/>
      <c r="B474" s="22" t="s">
        <v>753</v>
      </c>
      <c r="C474" s="19"/>
      <c r="D474" s="19" t="s">
        <v>307</v>
      </c>
      <c r="E474" s="13" t="s">
        <v>32</v>
      </c>
      <c r="F474" s="27"/>
      <c r="G474" s="45"/>
      <c r="H474" s="41"/>
      <c r="I474" s="45"/>
      <c r="J474" s="45"/>
      <c r="K474" s="45"/>
      <c r="L474" s="41"/>
      <c r="M474" s="45"/>
      <c r="N474" s="45"/>
      <c r="O474" s="77"/>
      <c r="P474" s="77"/>
      <c r="Q474" s="77"/>
      <c r="R474" s="77"/>
      <c r="S474" s="77"/>
      <c r="T474" s="77"/>
      <c r="U474" s="77"/>
      <c r="V474" s="77"/>
      <c r="W474" s="77"/>
    </row>
    <row r="475" spans="1:23" ht="13.2" x14ac:dyDescent="0.25">
      <c r="A475" s="124"/>
      <c r="B475" s="22" t="s">
        <v>754</v>
      </c>
      <c r="C475" s="19"/>
      <c r="D475" s="19" t="s">
        <v>307</v>
      </c>
      <c r="E475" s="13" t="s">
        <v>32</v>
      </c>
      <c r="F475" s="45"/>
      <c r="G475" s="45"/>
      <c r="H475" s="45"/>
      <c r="I475" s="41"/>
      <c r="J475" s="45"/>
      <c r="K475" s="45"/>
      <c r="L475" s="45"/>
      <c r="M475" s="45"/>
      <c r="N475" s="45"/>
      <c r="O475" s="77"/>
      <c r="P475" s="77"/>
      <c r="Q475" s="77"/>
      <c r="R475" s="77"/>
      <c r="S475" s="77"/>
      <c r="T475" s="77"/>
      <c r="U475" s="77"/>
      <c r="V475" s="77"/>
      <c r="W475" s="77"/>
    </row>
    <row r="476" spans="1:23" ht="13.2" x14ac:dyDescent="0.25">
      <c r="A476" s="124"/>
      <c r="B476" s="22" t="s">
        <v>755</v>
      </c>
      <c r="C476" s="19"/>
      <c r="D476" s="19" t="s">
        <v>307</v>
      </c>
      <c r="E476" s="13" t="s">
        <v>32</v>
      </c>
      <c r="F476" s="45"/>
      <c r="G476" s="45"/>
      <c r="H476" s="45"/>
      <c r="I476" s="41"/>
      <c r="J476" s="45"/>
      <c r="K476" s="45"/>
      <c r="L476" s="45"/>
      <c r="M476" s="45"/>
      <c r="N476" s="45"/>
      <c r="O476" s="77"/>
      <c r="P476" s="77"/>
      <c r="Q476" s="77"/>
      <c r="R476" s="77"/>
      <c r="S476" s="77"/>
      <c r="T476" s="77"/>
      <c r="U476" s="77"/>
      <c r="V476" s="77"/>
      <c r="W476" s="77"/>
    </row>
    <row r="477" spans="1:23" ht="13.2" x14ac:dyDescent="0.25">
      <c r="A477" s="124"/>
      <c r="B477" s="22" t="s">
        <v>756</v>
      </c>
      <c r="C477" s="19"/>
      <c r="D477" s="19" t="s">
        <v>307</v>
      </c>
      <c r="E477" s="13" t="s">
        <v>32</v>
      </c>
      <c r="F477" s="45"/>
      <c r="G477" s="45"/>
      <c r="H477" s="41"/>
      <c r="I477" s="45"/>
      <c r="J477" s="45"/>
      <c r="K477" s="45"/>
      <c r="L477" s="41"/>
      <c r="M477" s="45"/>
      <c r="N477" s="45"/>
      <c r="O477" s="77"/>
      <c r="P477" s="77"/>
      <c r="Q477" s="77"/>
      <c r="R477" s="77"/>
      <c r="S477" s="77"/>
      <c r="T477" s="77"/>
      <c r="U477" s="77"/>
      <c r="V477" s="77"/>
      <c r="W477" s="77"/>
    </row>
    <row r="478" spans="1:23" ht="13.2" x14ac:dyDescent="0.25">
      <c r="A478" s="124"/>
      <c r="B478" s="22" t="s">
        <v>757</v>
      </c>
      <c r="C478" s="19"/>
      <c r="D478" s="19" t="s">
        <v>134</v>
      </c>
      <c r="E478" s="13" t="s">
        <v>32</v>
      </c>
      <c r="F478" s="45"/>
      <c r="G478" s="45"/>
      <c r="H478" s="41"/>
      <c r="I478" s="45"/>
      <c r="J478" s="45"/>
      <c r="K478" s="45"/>
      <c r="L478" s="41"/>
      <c r="M478" s="45"/>
      <c r="N478" s="45"/>
      <c r="O478" s="77"/>
      <c r="P478" s="77"/>
      <c r="Q478" s="77"/>
      <c r="R478" s="77"/>
      <c r="S478" s="77"/>
      <c r="T478" s="77"/>
      <c r="U478" s="77"/>
      <c r="V478" s="77"/>
      <c r="W478" s="77"/>
    </row>
    <row r="479" spans="1:23" ht="13.2" x14ac:dyDescent="0.25">
      <c r="A479" s="124"/>
      <c r="B479" s="22" t="s">
        <v>758</v>
      </c>
      <c r="C479" s="19"/>
      <c r="D479" s="19" t="s">
        <v>134</v>
      </c>
      <c r="E479" s="13" t="s">
        <v>32</v>
      </c>
      <c r="F479" s="27"/>
      <c r="G479" s="45"/>
      <c r="H479" s="41"/>
      <c r="I479" s="45"/>
      <c r="J479" s="45"/>
      <c r="K479" s="45"/>
      <c r="L479" s="41"/>
      <c r="M479" s="45"/>
      <c r="N479" s="45"/>
      <c r="O479" s="77"/>
      <c r="P479" s="77"/>
      <c r="Q479" s="77"/>
      <c r="R479" s="77"/>
      <c r="S479" s="77"/>
      <c r="T479" s="77"/>
      <c r="U479" s="77"/>
      <c r="V479" s="77"/>
      <c r="W479" s="77"/>
    </row>
    <row r="480" spans="1:23" ht="13.2" x14ac:dyDescent="0.25">
      <c r="A480" s="124"/>
      <c r="B480" s="22" t="s">
        <v>759</v>
      </c>
      <c r="C480" s="19"/>
      <c r="D480" s="19" t="s">
        <v>134</v>
      </c>
      <c r="E480" s="13" t="s">
        <v>32</v>
      </c>
      <c r="F480" s="27"/>
      <c r="G480" s="45"/>
      <c r="H480" s="41"/>
      <c r="I480" s="45"/>
      <c r="J480" s="45"/>
      <c r="K480" s="45"/>
      <c r="L480" s="41"/>
      <c r="M480" s="45"/>
      <c r="N480" s="45"/>
      <c r="O480" s="77"/>
      <c r="P480" s="77"/>
      <c r="Q480" s="77"/>
      <c r="R480" s="77"/>
      <c r="S480" s="77"/>
      <c r="T480" s="77"/>
      <c r="U480" s="77"/>
      <c r="V480" s="77"/>
      <c r="W480" s="77"/>
    </row>
    <row r="481" spans="1:23" ht="13.2" x14ac:dyDescent="0.25">
      <c r="A481" s="124"/>
      <c r="B481" s="22" t="s">
        <v>760</v>
      </c>
      <c r="C481" s="19"/>
      <c r="D481" s="19" t="s">
        <v>134</v>
      </c>
      <c r="E481" s="13" t="s">
        <v>32</v>
      </c>
      <c r="F481" s="27"/>
      <c r="G481" s="45"/>
      <c r="H481" s="41"/>
      <c r="I481" s="45"/>
      <c r="J481" s="45"/>
      <c r="K481" s="45"/>
      <c r="L481" s="41"/>
      <c r="M481" s="45"/>
      <c r="N481" s="45"/>
      <c r="O481" s="77"/>
      <c r="P481" s="77"/>
      <c r="Q481" s="77"/>
      <c r="R481" s="77"/>
      <c r="S481" s="77"/>
      <c r="T481" s="77"/>
      <c r="U481" s="77"/>
      <c r="V481" s="77"/>
      <c r="W481" s="77"/>
    </row>
    <row r="482" spans="1:23" ht="13.2" x14ac:dyDescent="0.25">
      <c r="A482" s="124"/>
      <c r="B482" s="22" t="s">
        <v>761</v>
      </c>
      <c r="C482" s="19"/>
      <c r="D482" s="19" t="s">
        <v>134</v>
      </c>
      <c r="E482" s="13" t="s">
        <v>32</v>
      </c>
      <c r="F482" s="53"/>
      <c r="G482" s="53"/>
      <c r="H482" s="53"/>
      <c r="I482" s="133"/>
      <c r="J482" s="133"/>
      <c r="K482" s="133"/>
      <c r="L482" s="133"/>
      <c r="M482" s="133"/>
      <c r="N482" s="133"/>
      <c r="O482" s="77"/>
      <c r="P482" s="77"/>
      <c r="Q482" s="77"/>
      <c r="R482" s="77"/>
      <c r="S482" s="77"/>
      <c r="T482" s="77"/>
      <c r="U482" s="77"/>
      <c r="V482" s="77"/>
      <c r="W482" s="77"/>
    </row>
    <row r="483" spans="1:23" ht="13.2" x14ac:dyDescent="0.25">
      <c r="A483" s="124"/>
      <c r="B483" s="22" t="s">
        <v>762</v>
      </c>
      <c r="C483" s="19"/>
      <c r="D483" s="19" t="s">
        <v>134</v>
      </c>
      <c r="E483" s="13" t="s">
        <v>32</v>
      </c>
      <c r="F483" s="53"/>
      <c r="G483" s="53"/>
      <c r="H483" s="53"/>
      <c r="I483" s="133"/>
      <c r="J483" s="133"/>
      <c r="K483" s="133"/>
      <c r="L483" s="133"/>
      <c r="M483" s="133"/>
      <c r="N483" s="133"/>
      <c r="O483" s="77"/>
      <c r="P483" s="77"/>
      <c r="Q483" s="77"/>
      <c r="R483" s="77"/>
      <c r="S483" s="77"/>
      <c r="T483" s="77"/>
      <c r="U483" s="77"/>
      <c r="V483" s="77"/>
      <c r="W483" s="77"/>
    </row>
    <row r="484" spans="1:23" ht="13.2" x14ac:dyDescent="0.25">
      <c r="A484" s="124"/>
      <c r="B484" s="22" t="s">
        <v>763</v>
      </c>
      <c r="C484" s="19"/>
      <c r="D484" s="19" t="s">
        <v>134</v>
      </c>
      <c r="E484" s="13" t="s">
        <v>32</v>
      </c>
      <c r="F484" s="53"/>
      <c r="G484" s="53"/>
      <c r="H484" s="53"/>
      <c r="I484" s="53"/>
      <c r="J484" s="53"/>
      <c r="K484" s="53"/>
      <c r="L484" s="53"/>
      <c r="M484" s="53"/>
      <c r="N484" s="53"/>
      <c r="O484" s="77"/>
      <c r="P484" s="77"/>
      <c r="Q484" s="77"/>
      <c r="R484" s="77"/>
      <c r="S484" s="77"/>
      <c r="T484" s="77"/>
      <c r="U484" s="77"/>
      <c r="V484" s="77"/>
      <c r="W484" s="77"/>
    </row>
    <row r="485" spans="1:23" ht="13.2" x14ac:dyDescent="0.25">
      <c r="A485" s="124"/>
      <c r="B485" s="22" t="s">
        <v>764</v>
      </c>
      <c r="C485" s="19"/>
      <c r="D485" s="19" t="s">
        <v>134</v>
      </c>
      <c r="E485" s="13" t="s">
        <v>32</v>
      </c>
      <c r="F485" s="133"/>
      <c r="G485" s="53"/>
      <c r="H485" s="53"/>
      <c r="I485" s="53"/>
      <c r="J485" s="53"/>
      <c r="K485" s="53"/>
      <c r="L485" s="53"/>
      <c r="M485" s="53"/>
      <c r="N485" s="53"/>
      <c r="O485" s="77"/>
      <c r="P485" s="77"/>
      <c r="Q485" s="77"/>
      <c r="R485" s="77"/>
      <c r="S485" s="77"/>
      <c r="T485" s="77"/>
      <c r="U485" s="77"/>
      <c r="V485" s="77"/>
      <c r="W485" s="77"/>
    </row>
    <row r="486" spans="1:23" ht="13.2" x14ac:dyDescent="0.25">
      <c r="A486" s="81"/>
      <c r="B486" s="83"/>
      <c r="C486" s="55"/>
      <c r="D486" s="55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77"/>
      <c r="P486" s="77"/>
      <c r="Q486" s="77"/>
      <c r="R486" s="77"/>
      <c r="S486" s="77"/>
      <c r="T486" s="77"/>
      <c r="U486" s="77"/>
      <c r="V486" s="77"/>
      <c r="W486" s="77"/>
    </row>
    <row r="487" spans="1:23" ht="13.2" x14ac:dyDescent="0.25">
      <c r="A487" s="148"/>
      <c r="B487" s="6" t="s">
        <v>2</v>
      </c>
      <c r="C487" s="10" t="s">
        <v>3</v>
      </c>
      <c r="D487" s="10" t="s">
        <v>4</v>
      </c>
      <c r="E487" s="4" t="s">
        <v>5</v>
      </c>
      <c r="F487" s="130" t="s">
        <v>54</v>
      </c>
      <c r="G487" s="130" t="s">
        <v>19</v>
      </c>
      <c r="H487" s="130" t="s">
        <v>20</v>
      </c>
      <c r="I487" s="130" t="s">
        <v>21</v>
      </c>
      <c r="J487" s="130" t="s">
        <v>22</v>
      </c>
      <c r="K487" s="130" t="s">
        <v>23</v>
      </c>
      <c r="L487" s="130" t="s">
        <v>24</v>
      </c>
      <c r="M487" s="130" t="s">
        <v>25</v>
      </c>
      <c r="N487" s="130" t="s">
        <v>26</v>
      </c>
      <c r="O487" s="77"/>
      <c r="P487" s="77"/>
      <c r="Q487" s="77"/>
      <c r="R487" s="77"/>
      <c r="S487" s="77"/>
      <c r="T487" s="77"/>
      <c r="U487" s="77"/>
      <c r="V487" s="77"/>
      <c r="W487" s="77"/>
    </row>
    <row r="488" spans="1:23" ht="13.2" x14ac:dyDescent="0.25">
      <c r="A488" s="27">
        <v>227</v>
      </c>
      <c r="B488" s="22" t="s">
        <v>827</v>
      </c>
      <c r="C488" s="19"/>
      <c r="D488" s="19" t="s">
        <v>134</v>
      </c>
      <c r="E488" s="27" t="s">
        <v>40</v>
      </c>
      <c r="F488" s="27"/>
      <c r="G488" s="53"/>
      <c r="H488" s="53"/>
      <c r="I488" s="53"/>
      <c r="J488" s="53"/>
      <c r="K488" s="53"/>
      <c r="L488" s="53"/>
      <c r="M488" s="53"/>
      <c r="N488" s="53"/>
      <c r="O488" s="77"/>
      <c r="P488" s="77"/>
      <c r="Q488" s="77"/>
      <c r="R488" s="77"/>
      <c r="S488" s="77"/>
      <c r="T488" s="77"/>
      <c r="U488" s="77"/>
      <c r="V488" s="77"/>
      <c r="W488" s="77"/>
    </row>
    <row r="489" spans="1:23" ht="13.2" x14ac:dyDescent="0.25">
      <c r="A489" s="13">
        <v>228</v>
      </c>
      <c r="B489" s="22" t="s">
        <v>828</v>
      </c>
      <c r="C489" s="19"/>
      <c r="D489" s="19" t="s">
        <v>543</v>
      </c>
      <c r="E489" s="27" t="s">
        <v>40</v>
      </c>
      <c r="F489" s="52"/>
      <c r="G489" s="45"/>
      <c r="H489" s="45"/>
      <c r="I489" s="45"/>
      <c r="J489" s="45"/>
      <c r="K489" s="45"/>
      <c r="L489" s="45"/>
      <c r="M489" s="45"/>
      <c r="N489" s="45"/>
      <c r="O489" s="77"/>
      <c r="P489" s="77"/>
      <c r="Q489" s="77"/>
      <c r="R489" s="77"/>
      <c r="S489" s="77"/>
      <c r="T489" s="77"/>
      <c r="U489" s="77"/>
      <c r="V489" s="77"/>
      <c r="W489" s="77"/>
    </row>
    <row r="490" spans="1:23" ht="13.2" x14ac:dyDescent="0.25">
      <c r="A490" s="13">
        <v>229</v>
      </c>
      <c r="B490" s="22" t="s">
        <v>829</v>
      </c>
      <c r="C490" s="19"/>
      <c r="D490" s="19" t="s">
        <v>543</v>
      </c>
      <c r="E490" s="27" t="s">
        <v>40</v>
      </c>
      <c r="F490" s="52"/>
      <c r="G490" s="45"/>
      <c r="H490" s="45"/>
      <c r="I490" s="45"/>
      <c r="J490" s="45"/>
      <c r="K490" s="45"/>
      <c r="L490" s="45"/>
      <c r="M490" s="45"/>
      <c r="N490" s="45"/>
      <c r="O490" s="77"/>
      <c r="P490" s="77"/>
      <c r="Q490" s="77"/>
      <c r="R490" s="77"/>
      <c r="S490" s="77"/>
      <c r="T490" s="77"/>
      <c r="U490" s="77"/>
      <c r="V490" s="77"/>
      <c r="W490" s="77"/>
    </row>
    <row r="491" spans="1:23" ht="13.2" x14ac:dyDescent="0.25">
      <c r="A491" s="27">
        <v>230</v>
      </c>
      <c r="B491" s="22" t="s">
        <v>830</v>
      </c>
      <c r="C491" s="19"/>
      <c r="D491" s="19" t="s">
        <v>543</v>
      </c>
      <c r="E491" s="27" t="s">
        <v>40</v>
      </c>
      <c r="F491" s="13"/>
      <c r="G491" s="45"/>
      <c r="H491" s="45"/>
      <c r="I491" s="45"/>
      <c r="J491" s="45"/>
      <c r="K491" s="45"/>
      <c r="L491" s="45"/>
      <c r="M491" s="45"/>
      <c r="N491" s="45"/>
      <c r="O491" s="77"/>
      <c r="P491" s="77"/>
      <c r="Q491" s="77"/>
      <c r="R491" s="77"/>
      <c r="S491" s="77"/>
      <c r="T491" s="77"/>
      <c r="U491" s="77"/>
      <c r="V491" s="77"/>
      <c r="W491" s="77"/>
    </row>
    <row r="492" spans="1:23" ht="13.2" x14ac:dyDescent="0.25">
      <c r="A492" s="27">
        <v>231</v>
      </c>
      <c r="B492" s="22" t="s">
        <v>831</v>
      </c>
      <c r="C492" s="19"/>
      <c r="D492" s="19" t="s">
        <v>543</v>
      </c>
      <c r="E492" s="27" t="s">
        <v>40</v>
      </c>
      <c r="F492" s="13"/>
      <c r="G492" s="45"/>
      <c r="H492" s="45"/>
      <c r="I492" s="45"/>
      <c r="J492" s="45"/>
      <c r="K492" s="45"/>
      <c r="L492" s="45"/>
      <c r="M492" s="45"/>
      <c r="N492" s="45"/>
      <c r="O492" s="77"/>
      <c r="P492" s="77"/>
      <c r="Q492" s="77"/>
      <c r="R492" s="77"/>
      <c r="S492" s="77"/>
      <c r="T492" s="77"/>
      <c r="U492" s="77"/>
      <c r="V492" s="77"/>
      <c r="W492" s="77"/>
    </row>
    <row r="493" spans="1:23" ht="13.2" x14ac:dyDescent="0.25">
      <c r="A493" s="27">
        <v>232</v>
      </c>
      <c r="B493" s="22" t="s">
        <v>832</v>
      </c>
      <c r="C493" s="19"/>
      <c r="D493" s="19" t="s">
        <v>543</v>
      </c>
      <c r="E493" s="27" t="s">
        <v>40</v>
      </c>
      <c r="F493" s="13"/>
      <c r="G493" s="45"/>
      <c r="H493" s="45"/>
      <c r="I493" s="45"/>
      <c r="J493" s="45"/>
      <c r="K493" s="45"/>
      <c r="L493" s="45"/>
      <c r="M493" s="45"/>
      <c r="N493" s="45"/>
      <c r="O493" s="77"/>
      <c r="P493" s="77"/>
      <c r="Q493" s="77"/>
      <c r="R493" s="77"/>
      <c r="S493" s="77"/>
      <c r="T493" s="77"/>
      <c r="U493" s="77"/>
      <c r="V493" s="77"/>
      <c r="W493" s="77"/>
    </row>
    <row r="494" spans="1:23" ht="13.2" x14ac:dyDescent="0.25">
      <c r="A494" s="27">
        <v>233</v>
      </c>
      <c r="B494" s="22" t="s">
        <v>833</v>
      </c>
      <c r="C494" s="19"/>
      <c r="D494" s="19" t="s">
        <v>543</v>
      </c>
      <c r="E494" s="27" t="s">
        <v>40</v>
      </c>
      <c r="F494" s="13"/>
      <c r="G494" s="45"/>
      <c r="H494" s="45"/>
      <c r="I494" s="45"/>
      <c r="J494" s="45"/>
      <c r="K494" s="45"/>
      <c r="L494" s="45"/>
      <c r="M494" s="45"/>
      <c r="N494" s="45"/>
      <c r="O494" s="77"/>
      <c r="P494" s="77"/>
      <c r="Q494" s="77"/>
      <c r="R494" s="77"/>
      <c r="S494" s="77"/>
      <c r="T494" s="77"/>
      <c r="U494" s="77"/>
      <c r="V494" s="77"/>
      <c r="W494" s="77"/>
    </row>
    <row r="495" spans="1:23" ht="13.2" x14ac:dyDescent="0.25">
      <c r="A495" s="13">
        <v>234</v>
      </c>
      <c r="B495" s="22" t="s">
        <v>544</v>
      </c>
      <c r="C495" s="19"/>
      <c r="D495" s="19" t="s">
        <v>544</v>
      </c>
      <c r="E495" s="27" t="s">
        <v>40</v>
      </c>
      <c r="F495" s="46"/>
      <c r="G495" s="46"/>
      <c r="H495" s="46"/>
      <c r="I495" s="13"/>
      <c r="J495" s="13"/>
      <c r="K495" s="13"/>
      <c r="L495" s="46"/>
      <c r="M495" s="46"/>
      <c r="N495" s="46"/>
      <c r="O495" s="77"/>
      <c r="P495" s="77"/>
      <c r="Q495" s="77"/>
      <c r="R495" s="77"/>
      <c r="S495" s="77"/>
      <c r="T495" s="77"/>
      <c r="U495" s="77"/>
      <c r="V495" s="77"/>
      <c r="W495" s="77"/>
    </row>
    <row r="496" spans="1:23" ht="13.2" x14ac:dyDescent="0.25">
      <c r="A496" s="13">
        <v>235</v>
      </c>
      <c r="B496" s="22" t="s">
        <v>835</v>
      </c>
      <c r="C496" s="19"/>
      <c r="D496" s="19" t="s">
        <v>278</v>
      </c>
      <c r="E496" s="27" t="s">
        <v>40</v>
      </c>
      <c r="F496" s="13"/>
      <c r="G496" s="146"/>
      <c r="H496" s="146"/>
      <c r="I496" s="146"/>
      <c r="J496" s="146"/>
      <c r="K496" s="146"/>
      <c r="L496" s="148"/>
      <c r="M496" s="146"/>
      <c r="N496" s="146"/>
      <c r="O496" s="77"/>
      <c r="P496" s="77"/>
      <c r="Q496" s="77"/>
      <c r="R496" s="77"/>
      <c r="S496" s="77"/>
      <c r="T496" s="77"/>
      <c r="U496" s="77"/>
      <c r="V496" s="77"/>
      <c r="W496" s="77"/>
    </row>
    <row r="497" spans="1:23" ht="13.2" x14ac:dyDescent="0.25">
      <c r="A497" s="27">
        <v>236</v>
      </c>
      <c r="B497" s="22" t="s">
        <v>837</v>
      </c>
      <c r="C497" s="19"/>
      <c r="D497" s="19" t="s">
        <v>545</v>
      </c>
      <c r="E497" s="27" t="s">
        <v>40</v>
      </c>
      <c r="F497" s="13"/>
      <c r="G497" s="151"/>
      <c r="H497" s="151"/>
      <c r="I497" s="151"/>
      <c r="J497" s="151"/>
      <c r="K497" s="151"/>
      <c r="L497" s="151"/>
      <c r="M497" s="151"/>
      <c r="N497" s="151"/>
      <c r="O497" s="77"/>
      <c r="P497" s="77"/>
      <c r="Q497" s="77"/>
      <c r="R497" s="77"/>
      <c r="S497" s="77"/>
      <c r="T497" s="77"/>
      <c r="U497" s="77"/>
      <c r="V497" s="77"/>
      <c r="W497" s="77"/>
    </row>
    <row r="498" spans="1:23" ht="13.2" x14ac:dyDescent="0.25">
      <c r="A498" s="27">
        <v>237</v>
      </c>
      <c r="B498" s="22" t="s">
        <v>839</v>
      </c>
      <c r="C498" s="19"/>
      <c r="D498" s="19" t="s">
        <v>546</v>
      </c>
      <c r="E498" s="27" t="s">
        <v>40</v>
      </c>
      <c r="F498" s="146"/>
      <c r="G498" s="27"/>
      <c r="H498" s="27"/>
      <c r="I498" s="27"/>
      <c r="J498" s="27"/>
      <c r="K498" s="153"/>
      <c r="L498" s="153"/>
      <c r="M498" s="153"/>
      <c r="N498" s="153"/>
      <c r="O498" s="77"/>
      <c r="P498" s="77"/>
      <c r="Q498" s="77"/>
      <c r="R498" s="77"/>
      <c r="S498" s="77"/>
      <c r="T498" s="77"/>
      <c r="U498" s="77"/>
      <c r="V498" s="77"/>
      <c r="W498" s="77"/>
    </row>
    <row r="499" spans="1:23" ht="13.2" x14ac:dyDescent="0.25">
      <c r="A499" s="27">
        <v>238</v>
      </c>
      <c r="B499" s="22" t="s">
        <v>843</v>
      </c>
      <c r="C499" s="19"/>
      <c r="D499" s="19" t="s">
        <v>546</v>
      </c>
      <c r="E499" s="27" t="s">
        <v>40</v>
      </c>
      <c r="F499" s="146"/>
      <c r="G499" s="153"/>
      <c r="H499" s="27"/>
      <c r="I499" s="27"/>
      <c r="J499" s="27"/>
      <c r="K499" s="27"/>
      <c r="L499" s="153"/>
      <c r="M499" s="153"/>
      <c r="N499" s="153"/>
      <c r="O499" s="77"/>
      <c r="P499" s="77"/>
      <c r="Q499" s="77"/>
      <c r="R499" s="77"/>
      <c r="S499" s="77"/>
      <c r="T499" s="77"/>
      <c r="U499" s="77"/>
      <c r="V499" s="77"/>
      <c r="W499" s="77"/>
    </row>
    <row r="500" spans="1:23" ht="13.2" x14ac:dyDescent="0.25">
      <c r="A500" s="27">
        <v>239</v>
      </c>
      <c r="B500" s="22" t="s">
        <v>846</v>
      </c>
      <c r="C500" s="19"/>
      <c r="D500" s="19" t="s">
        <v>547</v>
      </c>
      <c r="E500" s="27" t="s">
        <v>40</v>
      </c>
      <c r="F500" s="13"/>
      <c r="G500" s="153"/>
      <c r="H500" s="153"/>
      <c r="I500" s="153"/>
      <c r="J500" s="153"/>
      <c r="K500" s="153"/>
      <c r="L500" s="153"/>
      <c r="M500" s="153"/>
      <c r="N500" s="153"/>
      <c r="O500" s="77"/>
      <c r="P500" s="77"/>
      <c r="Q500" s="77"/>
      <c r="R500" s="77"/>
      <c r="S500" s="77"/>
      <c r="T500" s="77"/>
      <c r="U500" s="77"/>
      <c r="V500" s="77"/>
      <c r="W500" s="77"/>
    </row>
    <row r="501" spans="1:23" ht="13.2" x14ac:dyDescent="0.25">
      <c r="A501" s="27">
        <v>240</v>
      </c>
      <c r="B501" s="22" t="s">
        <v>850</v>
      </c>
      <c r="C501" s="19"/>
      <c r="D501" s="19" t="s">
        <v>548</v>
      </c>
      <c r="E501" s="27" t="s">
        <v>40</v>
      </c>
      <c r="F501" s="13"/>
      <c r="G501" s="153"/>
      <c r="H501" s="153"/>
      <c r="I501" s="153"/>
      <c r="J501" s="153"/>
      <c r="K501" s="153"/>
      <c r="L501" s="153"/>
      <c r="M501" s="153"/>
      <c r="N501" s="153"/>
      <c r="O501" s="77"/>
      <c r="P501" s="77"/>
      <c r="Q501" s="77"/>
      <c r="R501" s="77"/>
      <c r="S501" s="77"/>
      <c r="T501" s="77"/>
      <c r="U501" s="77"/>
      <c r="V501" s="77"/>
      <c r="W501" s="77"/>
    </row>
    <row r="502" spans="1:23" ht="13.2" x14ac:dyDescent="0.25">
      <c r="A502" s="27">
        <v>241</v>
      </c>
      <c r="B502" s="22" t="s">
        <v>852</v>
      </c>
      <c r="C502" s="19"/>
      <c r="D502" s="19" t="s">
        <v>549</v>
      </c>
      <c r="E502" s="27" t="s">
        <v>40</v>
      </c>
      <c r="F502" s="13"/>
      <c r="G502" s="153"/>
      <c r="H502" s="153"/>
      <c r="I502" s="153"/>
      <c r="J502" s="153"/>
      <c r="K502" s="153"/>
      <c r="L502" s="153"/>
      <c r="M502" s="153"/>
      <c r="N502" s="153"/>
      <c r="O502" s="77"/>
      <c r="P502" s="77"/>
      <c r="Q502" s="77"/>
      <c r="R502" s="77"/>
      <c r="S502" s="77"/>
      <c r="T502" s="77"/>
      <c r="U502" s="77"/>
      <c r="V502" s="77"/>
      <c r="W502" s="77"/>
    </row>
    <row r="503" spans="1:23" ht="13.2" x14ac:dyDescent="0.25">
      <c r="A503" s="13">
        <v>242</v>
      </c>
      <c r="B503" s="22" t="s">
        <v>854</v>
      </c>
      <c r="C503" s="24"/>
      <c r="D503" s="24" t="s">
        <v>550</v>
      </c>
      <c r="E503" s="27" t="s">
        <v>40</v>
      </c>
      <c r="F503" s="156"/>
      <c r="G503" s="146"/>
      <c r="H503" s="52"/>
      <c r="I503" s="52"/>
      <c r="J503" s="52"/>
      <c r="K503" s="52"/>
      <c r="L503" s="52"/>
      <c r="M503" s="52"/>
      <c r="N503" s="146"/>
      <c r="O503" s="77"/>
      <c r="P503" s="77"/>
      <c r="Q503" s="77"/>
      <c r="R503" s="77"/>
      <c r="S503" s="77"/>
      <c r="T503" s="77"/>
      <c r="U503" s="77"/>
      <c r="V503" s="77"/>
      <c r="W503" s="77"/>
    </row>
    <row r="504" spans="1:23" ht="13.2" x14ac:dyDescent="0.25">
      <c r="A504" s="13">
        <v>243</v>
      </c>
      <c r="B504" s="22" t="s">
        <v>859</v>
      </c>
      <c r="C504" s="19"/>
      <c r="D504" s="19" t="s">
        <v>551</v>
      </c>
      <c r="E504" s="27" t="s">
        <v>40</v>
      </c>
      <c r="F504" s="13"/>
      <c r="G504" s="146"/>
      <c r="H504" s="146"/>
      <c r="I504" s="146"/>
      <c r="J504" s="146"/>
      <c r="K504" s="146"/>
      <c r="L504" s="146"/>
      <c r="M504" s="146"/>
      <c r="N504" s="146"/>
      <c r="O504" s="77"/>
      <c r="P504" s="77"/>
      <c r="Q504" s="77"/>
      <c r="R504" s="77"/>
      <c r="S504" s="77"/>
      <c r="T504" s="77"/>
      <c r="U504" s="77"/>
      <c r="V504" s="77"/>
      <c r="W504" s="77"/>
    </row>
    <row r="505" spans="1:23" ht="13.2" x14ac:dyDescent="0.25">
      <c r="A505" s="13">
        <v>244</v>
      </c>
      <c r="B505" s="22" t="s">
        <v>861</v>
      </c>
      <c r="C505" s="19"/>
      <c r="D505" s="19" t="s">
        <v>552</v>
      </c>
      <c r="E505" s="27" t="s">
        <v>40</v>
      </c>
      <c r="F505" s="13"/>
      <c r="G505" s="146"/>
      <c r="H505" s="146"/>
      <c r="I505" s="146"/>
      <c r="J505" s="146"/>
      <c r="K505" s="146"/>
      <c r="L505" s="146"/>
      <c r="M505" s="146"/>
      <c r="N505" s="146"/>
      <c r="O505" s="77"/>
      <c r="P505" s="77"/>
      <c r="Q505" s="77"/>
      <c r="R505" s="77"/>
      <c r="S505" s="77"/>
      <c r="T505" s="77"/>
      <c r="U505" s="77"/>
      <c r="V505" s="77"/>
      <c r="W505" s="77"/>
    </row>
    <row r="506" spans="1:23" ht="13.2" x14ac:dyDescent="0.25">
      <c r="A506" s="13">
        <v>245</v>
      </c>
      <c r="B506" s="22" t="s">
        <v>862</v>
      </c>
      <c r="C506" s="19"/>
      <c r="D506" s="19" t="s">
        <v>531</v>
      </c>
      <c r="E506" s="27" t="s">
        <v>40</v>
      </c>
      <c r="F506" s="13"/>
      <c r="G506" s="146"/>
      <c r="H506" s="146"/>
      <c r="I506" s="146"/>
      <c r="J506" s="146"/>
      <c r="K506" s="146"/>
      <c r="L506" s="146"/>
      <c r="M506" s="146"/>
      <c r="N506" s="146"/>
      <c r="O506" s="77"/>
      <c r="P506" s="77"/>
      <c r="Q506" s="77"/>
      <c r="R506" s="77"/>
      <c r="S506" s="77"/>
      <c r="T506" s="77"/>
      <c r="U506" s="77"/>
      <c r="V506" s="77"/>
      <c r="W506" s="77"/>
    </row>
    <row r="507" spans="1:23" ht="13.2" x14ac:dyDescent="0.25">
      <c r="A507" s="13">
        <v>246</v>
      </c>
      <c r="B507" s="22" t="s">
        <v>863</v>
      </c>
      <c r="C507" s="19"/>
      <c r="D507" s="19" t="s">
        <v>553</v>
      </c>
      <c r="E507" s="27" t="s">
        <v>40</v>
      </c>
      <c r="F507" s="13"/>
      <c r="G507" s="148"/>
      <c r="H507" s="148"/>
      <c r="I507" s="148"/>
      <c r="J507" s="148"/>
      <c r="K507" s="148"/>
      <c r="L507" s="148"/>
      <c r="M507" s="148"/>
      <c r="N507" s="148"/>
      <c r="O507" s="77"/>
      <c r="P507" s="77"/>
      <c r="Q507" s="77"/>
      <c r="R507" s="77"/>
      <c r="S507" s="77"/>
      <c r="T507" s="77"/>
      <c r="U507" s="77"/>
      <c r="V507" s="77"/>
      <c r="W507" s="77"/>
    </row>
    <row r="508" spans="1:23" ht="13.2" x14ac:dyDescent="0.25">
      <c r="A508" s="13">
        <v>247</v>
      </c>
      <c r="B508" s="22" t="s">
        <v>864</v>
      </c>
      <c r="C508" s="19"/>
      <c r="D508" s="19" t="s">
        <v>554</v>
      </c>
      <c r="E508" s="27" t="s">
        <v>40</v>
      </c>
      <c r="F508" s="13"/>
      <c r="G508" s="146"/>
      <c r="H508" s="146"/>
      <c r="I508" s="146"/>
      <c r="J508" s="146"/>
      <c r="K508" s="146"/>
      <c r="L508" s="148"/>
      <c r="M508" s="146"/>
      <c r="N508" s="146"/>
      <c r="O508" s="77"/>
      <c r="P508" s="77"/>
      <c r="Q508" s="77"/>
      <c r="R508" s="77"/>
      <c r="S508" s="77"/>
      <c r="T508" s="77"/>
      <c r="U508" s="77"/>
      <c r="V508" s="77"/>
      <c r="W508" s="77"/>
    </row>
    <row r="509" spans="1:23" ht="13.2" x14ac:dyDescent="0.25">
      <c r="A509" s="13">
        <v>248</v>
      </c>
      <c r="B509" s="22" t="s">
        <v>865</v>
      </c>
      <c r="C509" s="19"/>
      <c r="D509" s="19" t="s">
        <v>555</v>
      </c>
      <c r="E509" s="27" t="s">
        <v>40</v>
      </c>
      <c r="F509" s="13"/>
      <c r="G509" s="146"/>
      <c r="H509" s="146"/>
      <c r="I509" s="146"/>
      <c r="J509" s="146"/>
      <c r="K509" s="146"/>
      <c r="L509" s="146"/>
      <c r="M509" s="146"/>
      <c r="N509" s="146"/>
      <c r="O509" s="77"/>
      <c r="P509" s="77"/>
      <c r="Q509" s="77"/>
      <c r="R509" s="77"/>
      <c r="S509" s="77"/>
      <c r="T509" s="77"/>
      <c r="U509" s="77"/>
      <c r="V509" s="77"/>
      <c r="W509" s="77"/>
    </row>
    <row r="510" spans="1:23" ht="13.2" x14ac:dyDescent="0.25">
      <c r="A510" s="81"/>
      <c r="B510" s="83"/>
      <c r="C510" s="55"/>
      <c r="D510" s="55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77"/>
      <c r="P510" s="77"/>
      <c r="Q510" s="77"/>
      <c r="R510" s="77"/>
      <c r="S510" s="77"/>
      <c r="T510" s="77"/>
      <c r="U510" s="77"/>
      <c r="V510" s="77"/>
      <c r="W510" s="77"/>
    </row>
    <row r="511" spans="1:23" ht="13.2" x14ac:dyDescent="0.25">
      <c r="A511" s="124"/>
      <c r="B511" s="6" t="s">
        <v>2</v>
      </c>
      <c r="C511" s="10" t="s">
        <v>3</v>
      </c>
      <c r="D511" s="10" t="s">
        <v>4</v>
      </c>
      <c r="E511" s="4" t="s">
        <v>5</v>
      </c>
      <c r="F511" s="130" t="s">
        <v>54</v>
      </c>
      <c r="G511" s="130" t="s">
        <v>19</v>
      </c>
      <c r="H511" s="130" t="s">
        <v>20</v>
      </c>
      <c r="I511" s="130" t="s">
        <v>21</v>
      </c>
      <c r="J511" s="130" t="s">
        <v>22</v>
      </c>
      <c r="K511" s="130" t="s">
        <v>23</v>
      </c>
      <c r="L511" s="130" t="s">
        <v>24</v>
      </c>
      <c r="M511" s="130" t="s">
        <v>25</v>
      </c>
      <c r="N511" s="130" t="s">
        <v>26</v>
      </c>
      <c r="O511" s="77"/>
      <c r="P511" s="77"/>
      <c r="Q511" s="77"/>
      <c r="R511" s="77"/>
      <c r="S511" s="77"/>
      <c r="T511" s="77"/>
      <c r="U511" s="77"/>
      <c r="V511" s="77"/>
      <c r="W511" s="77"/>
    </row>
    <row r="512" spans="1:23" ht="13.2" x14ac:dyDescent="0.25">
      <c r="A512" s="124"/>
      <c r="B512" s="22" t="s">
        <v>827</v>
      </c>
      <c r="C512" s="19"/>
      <c r="D512" s="19" t="s">
        <v>134</v>
      </c>
      <c r="E512" s="27" t="s">
        <v>32</v>
      </c>
      <c r="F512" s="27"/>
      <c r="G512" s="53"/>
      <c r="H512" s="53"/>
      <c r="I512" s="53"/>
      <c r="J512" s="53"/>
      <c r="K512" s="53"/>
      <c r="L512" s="53"/>
      <c r="M512" s="53"/>
      <c r="N512" s="53"/>
      <c r="O512" s="77"/>
      <c r="P512" s="77"/>
      <c r="Q512" s="77"/>
      <c r="R512" s="77"/>
      <c r="S512" s="77"/>
      <c r="T512" s="77"/>
      <c r="U512" s="77"/>
      <c r="V512" s="77"/>
      <c r="W512" s="77"/>
    </row>
    <row r="513" spans="1:23" ht="13.2" x14ac:dyDescent="0.25">
      <c r="A513" s="124"/>
      <c r="B513" s="22" t="s">
        <v>828</v>
      </c>
      <c r="C513" s="19"/>
      <c r="D513" s="19" t="s">
        <v>543</v>
      </c>
      <c r="E513" s="27" t="s">
        <v>32</v>
      </c>
      <c r="F513" s="45"/>
      <c r="G513" s="45"/>
      <c r="H513" s="41"/>
      <c r="I513" s="27"/>
      <c r="J513" s="27"/>
      <c r="K513" s="27"/>
      <c r="L513" s="78"/>
      <c r="M513" s="45"/>
      <c r="N513" s="45"/>
      <c r="O513" s="77"/>
      <c r="P513" s="77"/>
      <c r="Q513" s="77"/>
      <c r="R513" s="77"/>
      <c r="S513" s="77"/>
      <c r="T513" s="77"/>
      <c r="U513" s="77"/>
      <c r="V513" s="77"/>
      <c r="W513" s="77"/>
    </row>
    <row r="514" spans="1:23" ht="13.2" x14ac:dyDescent="0.25">
      <c r="A514" s="124"/>
      <c r="B514" s="22" t="s">
        <v>829</v>
      </c>
      <c r="C514" s="19"/>
      <c r="D514" s="19" t="s">
        <v>543</v>
      </c>
      <c r="E514" s="27" t="s">
        <v>32</v>
      </c>
      <c r="F514" s="27"/>
      <c r="G514" s="45"/>
      <c r="H514" s="41"/>
      <c r="I514" s="27"/>
      <c r="J514" s="27"/>
      <c r="K514" s="27"/>
      <c r="L514" s="41"/>
      <c r="M514" s="45"/>
      <c r="N514" s="45"/>
      <c r="O514" s="77"/>
      <c r="P514" s="77"/>
      <c r="Q514" s="77"/>
      <c r="R514" s="77"/>
      <c r="S514" s="77"/>
      <c r="T514" s="77"/>
      <c r="U514" s="77"/>
      <c r="V514" s="77"/>
      <c r="W514" s="77"/>
    </row>
    <row r="515" spans="1:23" ht="13.2" x14ac:dyDescent="0.25">
      <c r="A515" s="124"/>
      <c r="B515" s="22" t="s">
        <v>830</v>
      </c>
      <c r="C515" s="19"/>
      <c r="D515" s="19" t="s">
        <v>543</v>
      </c>
      <c r="E515" s="27" t="s">
        <v>32</v>
      </c>
      <c r="F515" s="45"/>
      <c r="G515" s="45"/>
      <c r="H515" s="45"/>
      <c r="I515" s="27"/>
      <c r="J515" s="27"/>
      <c r="K515" s="27"/>
      <c r="L515" s="27"/>
      <c r="M515" s="45"/>
      <c r="N515" s="45"/>
      <c r="O515" s="77"/>
      <c r="P515" s="77"/>
      <c r="Q515" s="77"/>
      <c r="R515" s="77"/>
      <c r="S515" s="77"/>
      <c r="T515" s="77"/>
      <c r="U515" s="77"/>
      <c r="V515" s="77"/>
      <c r="W515" s="77"/>
    </row>
    <row r="516" spans="1:23" ht="13.2" x14ac:dyDescent="0.25">
      <c r="A516" s="124"/>
      <c r="B516" s="22" t="s">
        <v>831</v>
      </c>
      <c r="C516" s="19"/>
      <c r="D516" s="19" t="s">
        <v>543</v>
      </c>
      <c r="E516" s="27" t="s">
        <v>32</v>
      </c>
      <c r="F516" s="45"/>
      <c r="G516" s="45"/>
      <c r="H516" s="45"/>
      <c r="I516" s="27"/>
      <c r="J516" s="27"/>
      <c r="K516" s="27"/>
      <c r="L516" s="27"/>
      <c r="M516" s="45"/>
      <c r="N516" s="45"/>
      <c r="O516" s="77"/>
      <c r="P516" s="77"/>
      <c r="Q516" s="77"/>
      <c r="R516" s="77"/>
      <c r="S516" s="77"/>
      <c r="T516" s="77"/>
      <c r="U516" s="77"/>
      <c r="V516" s="77"/>
      <c r="W516" s="77"/>
    </row>
    <row r="517" spans="1:23" ht="13.2" x14ac:dyDescent="0.25">
      <c r="A517" s="124"/>
      <c r="B517" s="22" t="s">
        <v>832</v>
      </c>
      <c r="C517" s="19"/>
      <c r="D517" s="19" t="s">
        <v>543</v>
      </c>
      <c r="E517" s="27" t="s">
        <v>32</v>
      </c>
      <c r="F517" s="45"/>
      <c r="G517" s="45"/>
      <c r="H517" s="45"/>
      <c r="I517" s="45"/>
      <c r="J517" s="45"/>
      <c r="K517" s="45"/>
      <c r="L517" s="45"/>
      <c r="M517" s="45"/>
      <c r="N517" s="45"/>
      <c r="O517" s="77"/>
      <c r="P517" s="77"/>
      <c r="Q517" s="77"/>
      <c r="R517" s="77"/>
      <c r="S517" s="77"/>
      <c r="T517" s="77"/>
      <c r="U517" s="77"/>
      <c r="V517" s="77"/>
      <c r="W517" s="77"/>
    </row>
    <row r="518" spans="1:23" ht="13.2" x14ac:dyDescent="0.25">
      <c r="A518" s="124"/>
      <c r="B518" s="22" t="s">
        <v>833</v>
      </c>
      <c r="C518" s="19"/>
      <c r="D518" s="19" t="s">
        <v>543</v>
      </c>
      <c r="E518" s="27" t="s">
        <v>32</v>
      </c>
      <c r="F518" s="45"/>
      <c r="G518" s="45"/>
      <c r="H518" s="45"/>
      <c r="I518" s="45"/>
      <c r="J518" s="45"/>
      <c r="K518" s="45"/>
      <c r="L518" s="45"/>
      <c r="M518" s="45"/>
      <c r="N518" s="45"/>
      <c r="O518" s="77"/>
      <c r="P518" s="77"/>
      <c r="Q518" s="77"/>
      <c r="R518" s="77"/>
      <c r="S518" s="77"/>
      <c r="T518" s="77"/>
      <c r="U518" s="77"/>
      <c r="V518" s="77"/>
      <c r="W518" s="77"/>
    </row>
    <row r="519" spans="1:23" ht="13.2" x14ac:dyDescent="0.25">
      <c r="A519" s="124"/>
      <c r="B519" s="22" t="s">
        <v>544</v>
      </c>
      <c r="C519" s="19"/>
      <c r="D519" s="19" t="s">
        <v>544</v>
      </c>
      <c r="E519" s="27" t="s">
        <v>32</v>
      </c>
      <c r="F519" s="46"/>
      <c r="G519" s="46"/>
      <c r="H519" s="46"/>
      <c r="I519" s="13"/>
      <c r="J519" s="13"/>
      <c r="K519" s="13"/>
      <c r="L519" s="46"/>
      <c r="M519" s="46"/>
      <c r="N519" s="46"/>
      <c r="O519" s="77"/>
      <c r="P519" s="77"/>
      <c r="Q519" s="77"/>
      <c r="R519" s="77"/>
      <c r="S519" s="77"/>
      <c r="T519" s="77"/>
      <c r="U519" s="77"/>
      <c r="V519" s="77"/>
      <c r="W519" s="77"/>
    </row>
    <row r="520" spans="1:23" ht="13.2" x14ac:dyDescent="0.25">
      <c r="A520" s="124"/>
      <c r="B520" s="22" t="s">
        <v>835</v>
      </c>
      <c r="C520" s="19"/>
      <c r="D520" s="19" t="s">
        <v>278</v>
      </c>
      <c r="E520" s="27" t="s">
        <v>32</v>
      </c>
      <c r="F520" s="13"/>
      <c r="G520" s="146"/>
      <c r="H520" s="146"/>
      <c r="I520" s="146"/>
      <c r="J520" s="146"/>
      <c r="K520" s="146"/>
      <c r="L520" s="146"/>
      <c r="M520" s="146"/>
      <c r="N520" s="146"/>
      <c r="O520" s="77"/>
      <c r="P520" s="77"/>
      <c r="Q520" s="77"/>
      <c r="R520" s="77"/>
      <c r="S520" s="77"/>
      <c r="T520" s="77"/>
      <c r="U520" s="77"/>
      <c r="V520" s="77"/>
      <c r="W520" s="77"/>
    </row>
    <row r="521" spans="1:23" ht="13.2" x14ac:dyDescent="0.25">
      <c r="A521" s="124"/>
      <c r="B521" s="22" t="s">
        <v>837</v>
      </c>
      <c r="C521" s="19"/>
      <c r="D521" s="19" t="s">
        <v>545</v>
      </c>
      <c r="E521" s="27" t="s">
        <v>32</v>
      </c>
      <c r="F521" s="153"/>
      <c r="G521" s="151"/>
      <c r="H521" s="151"/>
      <c r="I521" s="151"/>
      <c r="J521" s="151"/>
      <c r="K521" s="151"/>
      <c r="L521" s="151"/>
      <c r="M521" s="151"/>
      <c r="N521" s="151"/>
      <c r="O521" s="77"/>
      <c r="P521" s="77"/>
      <c r="Q521" s="77"/>
      <c r="R521" s="77"/>
      <c r="S521" s="77"/>
      <c r="T521" s="77"/>
      <c r="U521" s="77"/>
      <c r="V521" s="77"/>
      <c r="W521" s="77"/>
    </row>
    <row r="522" spans="1:23" ht="13.2" x14ac:dyDescent="0.25">
      <c r="A522" s="124"/>
      <c r="B522" s="22" t="s">
        <v>839</v>
      </c>
      <c r="C522" s="19"/>
      <c r="D522" s="19" t="s">
        <v>546</v>
      </c>
      <c r="E522" s="27" t="s">
        <v>32</v>
      </c>
      <c r="F522" s="153"/>
      <c r="G522" s="27"/>
      <c r="H522" s="27"/>
      <c r="I522" s="27"/>
      <c r="J522" s="27"/>
      <c r="K522" s="153"/>
      <c r="L522" s="153"/>
      <c r="M522" s="153"/>
      <c r="N522" s="153"/>
      <c r="O522" s="77"/>
      <c r="P522" s="77"/>
      <c r="Q522" s="77"/>
      <c r="R522" s="77"/>
      <c r="S522" s="77"/>
      <c r="T522" s="77"/>
      <c r="U522" s="77"/>
      <c r="V522" s="77"/>
      <c r="W522" s="77"/>
    </row>
    <row r="523" spans="1:23" ht="13.2" x14ac:dyDescent="0.25">
      <c r="A523" s="124"/>
      <c r="B523" s="22" t="s">
        <v>843</v>
      </c>
      <c r="C523" s="19"/>
      <c r="D523" s="19" t="s">
        <v>546</v>
      </c>
      <c r="E523" s="27" t="s">
        <v>32</v>
      </c>
      <c r="F523" s="153"/>
      <c r="G523" s="153"/>
      <c r="H523" s="27"/>
      <c r="I523" s="27"/>
      <c r="J523" s="27"/>
      <c r="K523" s="27"/>
      <c r="L523" s="153"/>
      <c r="M523" s="153"/>
      <c r="N523" s="153"/>
      <c r="O523" s="77"/>
      <c r="P523" s="77"/>
      <c r="Q523" s="77"/>
      <c r="R523" s="77"/>
      <c r="S523" s="77"/>
      <c r="T523" s="77"/>
      <c r="U523" s="77"/>
      <c r="V523" s="77"/>
      <c r="W523" s="77"/>
    </row>
    <row r="524" spans="1:23" ht="13.2" x14ac:dyDescent="0.25">
      <c r="A524" s="124"/>
      <c r="B524" s="22" t="s">
        <v>846</v>
      </c>
      <c r="C524" s="19"/>
      <c r="D524" s="19" t="s">
        <v>547</v>
      </c>
      <c r="E524" s="27" t="s">
        <v>32</v>
      </c>
      <c r="F524" s="153"/>
      <c r="G524" s="153"/>
      <c r="H524" s="153"/>
      <c r="I524" s="27"/>
      <c r="J524" s="27"/>
      <c r="K524" s="27"/>
      <c r="L524" s="27"/>
      <c r="M524" s="27"/>
      <c r="N524" s="153"/>
      <c r="O524" s="77"/>
      <c r="P524" s="77"/>
      <c r="Q524" s="77"/>
      <c r="R524" s="77"/>
      <c r="S524" s="77"/>
      <c r="T524" s="77"/>
      <c r="U524" s="77"/>
      <c r="V524" s="77"/>
      <c r="W524" s="77"/>
    </row>
    <row r="525" spans="1:23" ht="13.2" x14ac:dyDescent="0.25">
      <c r="A525" s="124"/>
      <c r="B525" s="22" t="s">
        <v>850</v>
      </c>
      <c r="C525" s="19"/>
      <c r="D525" s="19" t="s">
        <v>548</v>
      </c>
      <c r="E525" s="27" t="s">
        <v>32</v>
      </c>
      <c r="F525" s="27"/>
      <c r="G525" s="153"/>
      <c r="H525" s="153"/>
      <c r="I525" s="27"/>
      <c r="J525" s="27"/>
      <c r="K525" s="27"/>
      <c r="L525" s="153"/>
      <c r="M525" s="153"/>
      <c r="N525" s="153"/>
      <c r="O525" s="77"/>
      <c r="P525" s="77"/>
      <c r="Q525" s="77"/>
      <c r="R525" s="77"/>
      <c r="S525" s="77"/>
      <c r="T525" s="77"/>
      <c r="U525" s="77"/>
      <c r="V525" s="77"/>
      <c r="W525" s="77"/>
    </row>
    <row r="526" spans="1:23" ht="13.2" x14ac:dyDescent="0.25">
      <c r="A526" s="124"/>
      <c r="B526" s="22" t="s">
        <v>852</v>
      </c>
      <c r="C526" s="19"/>
      <c r="D526" s="19" t="s">
        <v>549</v>
      </c>
      <c r="E526" s="27" t="s">
        <v>32</v>
      </c>
      <c r="F526" s="27"/>
      <c r="G526" s="153"/>
      <c r="H526" s="153"/>
      <c r="I526" s="153"/>
      <c r="J526" s="153"/>
      <c r="K526" s="153"/>
      <c r="L526" s="153"/>
      <c r="M526" s="153"/>
      <c r="N526" s="153"/>
      <c r="O526" s="77"/>
      <c r="P526" s="77"/>
      <c r="Q526" s="77"/>
      <c r="R526" s="77"/>
      <c r="S526" s="77"/>
      <c r="T526" s="77"/>
      <c r="U526" s="77"/>
      <c r="V526" s="77"/>
      <c r="W526" s="77"/>
    </row>
    <row r="527" spans="1:23" ht="13.2" x14ac:dyDescent="0.25">
      <c r="A527" s="124"/>
      <c r="B527" s="22" t="s">
        <v>854</v>
      </c>
      <c r="C527" s="24"/>
      <c r="D527" s="24" t="s">
        <v>550</v>
      </c>
      <c r="E527" s="27" t="s">
        <v>32</v>
      </c>
      <c r="F527" s="156"/>
      <c r="G527" s="146"/>
      <c r="H527" s="52"/>
      <c r="I527" s="52"/>
      <c r="J527" s="52"/>
      <c r="K527" s="52"/>
      <c r="L527" s="52"/>
      <c r="M527" s="52"/>
      <c r="N527" s="52"/>
      <c r="O527" s="77"/>
      <c r="P527" s="77"/>
      <c r="Q527" s="77"/>
      <c r="R527" s="77"/>
      <c r="S527" s="77"/>
      <c r="T527" s="77"/>
      <c r="U527" s="77"/>
      <c r="V527" s="77"/>
      <c r="W527" s="77"/>
    </row>
    <row r="528" spans="1:23" ht="13.2" x14ac:dyDescent="0.25">
      <c r="A528" s="124"/>
      <c r="B528" s="22" t="s">
        <v>859</v>
      </c>
      <c r="C528" s="19"/>
      <c r="D528" s="19" t="s">
        <v>551</v>
      </c>
      <c r="E528" s="27" t="s">
        <v>32</v>
      </c>
      <c r="F528" s="146"/>
      <c r="G528" s="146"/>
      <c r="H528" s="146"/>
      <c r="I528" s="146"/>
      <c r="J528" s="146"/>
      <c r="K528" s="146"/>
      <c r="L528" s="146"/>
      <c r="M528" s="146"/>
      <c r="N528" s="146"/>
      <c r="O528" s="77"/>
      <c r="P528" s="77"/>
      <c r="Q528" s="77"/>
      <c r="R528" s="77"/>
      <c r="S528" s="77"/>
      <c r="T528" s="77"/>
      <c r="U528" s="77"/>
      <c r="V528" s="77"/>
      <c r="W528" s="77"/>
    </row>
    <row r="529" spans="1:23" ht="13.2" x14ac:dyDescent="0.25">
      <c r="A529" s="124"/>
      <c r="B529" s="22" t="s">
        <v>861</v>
      </c>
      <c r="C529" s="19"/>
      <c r="D529" s="19" t="s">
        <v>552</v>
      </c>
      <c r="E529" s="27" t="s">
        <v>32</v>
      </c>
      <c r="F529" s="13"/>
      <c r="G529" s="146"/>
      <c r="H529" s="146"/>
      <c r="I529" s="146"/>
      <c r="J529" s="146"/>
      <c r="K529" s="146"/>
      <c r="L529" s="146"/>
      <c r="M529" s="146"/>
      <c r="N529" s="146"/>
      <c r="O529" s="77"/>
      <c r="P529" s="77"/>
      <c r="Q529" s="77"/>
      <c r="R529" s="77"/>
      <c r="S529" s="77"/>
      <c r="T529" s="77"/>
      <c r="U529" s="77"/>
      <c r="V529" s="77"/>
      <c r="W529" s="77"/>
    </row>
    <row r="530" spans="1:23" ht="13.2" x14ac:dyDescent="0.25">
      <c r="A530" s="124"/>
      <c r="B530" s="22" t="s">
        <v>862</v>
      </c>
      <c r="C530" s="19"/>
      <c r="D530" s="19" t="s">
        <v>531</v>
      </c>
      <c r="E530" s="27" t="s">
        <v>32</v>
      </c>
      <c r="F530" s="146"/>
      <c r="G530" s="146"/>
      <c r="H530" s="146"/>
      <c r="I530" s="146"/>
      <c r="J530" s="146"/>
      <c r="K530" s="146"/>
      <c r="L530" s="146"/>
      <c r="M530" s="146"/>
      <c r="N530" s="146"/>
      <c r="O530" s="77"/>
      <c r="P530" s="77"/>
      <c r="Q530" s="77"/>
      <c r="R530" s="77"/>
      <c r="S530" s="77"/>
      <c r="T530" s="77"/>
      <c r="U530" s="77"/>
      <c r="V530" s="77"/>
      <c r="W530" s="77"/>
    </row>
    <row r="531" spans="1:23" ht="13.2" x14ac:dyDescent="0.25">
      <c r="A531" s="124"/>
      <c r="B531" s="22" t="s">
        <v>863</v>
      </c>
      <c r="C531" s="19"/>
      <c r="D531" s="19" t="s">
        <v>553</v>
      </c>
      <c r="E531" s="27" t="s">
        <v>32</v>
      </c>
      <c r="F531" s="148"/>
      <c r="G531" s="148"/>
      <c r="H531" s="146"/>
      <c r="I531" s="13"/>
      <c r="J531" s="13"/>
      <c r="K531" s="13"/>
      <c r="L531" s="146"/>
      <c r="M531" s="146"/>
      <c r="N531" s="148"/>
      <c r="O531" s="77"/>
      <c r="P531" s="77"/>
      <c r="Q531" s="77"/>
      <c r="R531" s="77"/>
      <c r="S531" s="77"/>
      <c r="T531" s="77"/>
      <c r="U531" s="77"/>
      <c r="V531" s="77"/>
      <c r="W531" s="77"/>
    </row>
    <row r="532" spans="1:23" ht="13.2" x14ac:dyDescent="0.25">
      <c r="A532" s="124"/>
      <c r="B532" s="22" t="s">
        <v>864</v>
      </c>
      <c r="C532" s="19"/>
      <c r="D532" s="19" t="s">
        <v>554</v>
      </c>
      <c r="E532" s="27" t="s">
        <v>32</v>
      </c>
      <c r="F532" s="146"/>
      <c r="G532" s="146"/>
      <c r="H532" s="146"/>
      <c r="I532" s="146"/>
      <c r="J532" s="146"/>
      <c r="K532" s="146"/>
      <c r="L532" s="146"/>
      <c r="M532" s="146"/>
      <c r="N532" s="146"/>
      <c r="O532" s="77"/>
      <c r="P532" s="77"/>
      <c r="Q532" s="77"/>
      <c r="R532" s="77"/>
      <c r="S532" s="77"/>
      <c r="T532" s="77"/>
      <c r="U532" s="77"/>
      <c r="V532" s="77"/>
      <c r="W532" s="77"/>
    </row>
    <row r="533" spans="1:23" ht="13.2" x14ac:dyDescent="0.25">
      <c r="A533" s="124"/>
      <c r="B533" s="22" t="s">
        <v>865</v>
      </c>
      <c r="C533" s="19"/>
      <c r="D533" s="19" t="s">
        <v>555</v>
      </c>
      <c r="E533" s="27" t="s">
        <v>32</v>
      </c>
      <c r="F533" s="146"/>
      <c r="G533" s="146"/>
      <c r="H533" s="146"/>
      <c r="I533" s="146"/>
      <c r="J533" s="146"/>
      <c r="K533" s="146"/>
      <c r="L533" s="146"/>
      <c r="M533" s="146"/>
      <c r="N533" s="146"/>
      <c r="O533" s="77"/>
      <c r="P533" s="77"/>
      <c r="Q533" s="77"/>
      <c r="R533" s="77"/>
      <c r="S533" s="77"/>
      <c r="T533" s="77"/>
      <c r="U533" s="77"/>
      <c r="V533" s="77"/>
      <c r="W533" s="77"/>
    </row>
    <row r="534" spans="1:23" ht="13.2" x14ac:dyDescent="0.25">
      <c r="A534" s="124"/>
      <c r="B534" s="65"/>
      <c r="C534" s="44"/>
      <c r="D534" s="4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</row>
    <row r="535" spans="1:23" ht="13.2" x14ac:dyDescent="0.25">
      <c r="A535" s="124"/>
      <c r="B535" s="65"/>
      <c r="C535" s="44"/>
      <c r="D535" s="4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</row>
    <row r="536" spans="1:23" ht="13.2" x14ac:dyDescent="0.25">
      <c r="A536" s="124"/>
      <c r="B536" s="65"/>
      <c r="C536" s="44"/>
      <c r="D536" s="4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</row>
    <row r="537" spans="1:23" ht="13.2" x14ac:dyDescent="0.25">
      <c r="A537" s="124"/>
      <c r="B537" s="65"/>
      <c r="C537" s="44"/>
      <c r="D537" s="4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</row>
    <row r="538" spans="1:23" ht="13.2" x14ac:dyDescent="0.25">
      <c r="A538" s="124"/>
      <c r="B538" s="65"/>
      <c r="C538" s="44"/>
      <c r="D538" s="4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</row>
    <row r="539" spans="1:23" ht="13.2" x14ac:dyDescent="0.25">
      <c r="A539" s="124"/>
      <c r="B539" s="65"/>
      <c r="C539" s="44"/>
      <c r="D539" s="4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</row>
    <row r="540" spans="1:23" ht="13.2" x14ac:dyDescent="0.25">
      <c r="A540" s="124"/>
      <c r="B540" s="65"/>
      <c r="C540" s="44"/>
      <c r="D540" s="4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</row>
    <row r="541" spans="1:23" ht="13.2" x14ac:dyDescent="0.25">
      <c r="A541" s="124"/>
      <c r="B541" s="65"/>
      <c r="C541" s="44"/>
      <c r="D541" s="4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</row>
    <row r="542" spans="1:23" ht="13.2" x14ac:dyDescent="0.25">
      <c r="A542" s="124"/>
      <c r="B542" s="65"/>
      <c r="C542" s="44"/>
      <c r="D542" s="4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</row>
    <row r="543" spans="1:23" ht="13.2" x14ac:dyDescent="0.25">
      <c r="A543" s="124"/>
      <c r="B543" s="65"/>
      <c r="C543" s="44"/>
      <c r="D543" s="4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</row>
    <row r="544" spans="1:23" ht="13.2" x14ac:dyDescent="0.25">
      <c r="A544" s="124"/>
      <c r="B544" s="65"/>
      <c r="C544" s="44"/>
      <c r="D544" s="4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</row>
    <row r="545" spans="1:23" ht="13.2" x14ac:dyDescent="0.25">
      <c r="A545" s="124"/>
      <c r="B545" s="65"/>
      <c r="C545" s="44"/>
      <c r="D545" s="4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</row>
    <row r="546" spans="1:23" ht="13.2" x14ac:dyDescent="0.25">
      <c r="A546" s="124"/>
      <c r="B546" s="65"/>
      <c r="C546" s="44"/>
      <c r="D546" s="4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</row>
    <row r="547" spans="1:23" ht="13.2" x14ac:dyDescent="0.25">
      <c r="A547" s="124"/>
      <c r="B547" s="65"/>
      <c r="C547" s="44"/>
      <c r="D547" s="4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</row>
    <row r="548" spans="1:23" ht="13.2" x14ac:dyDescent="0.25">
      <c r="A548" s="124"/>
      <c r="B548" s="65"/>
      <c r="C548" s="44"/>
      <c r="D548" s="4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</row>
    <row r="549" spans="1:23" ht="13.2" x14ac:dyDescent="0.25">
      <c r="A549" s="124"/>
      <c r="B549" s="65"/>
      <c r="C549" s="44"/>
      <c r="D549" s="4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</row>
    <row r="550" spans="1:23" ht="13.2" x14ac:dyDescent="0.25">
      <c r="A550" s="124"/>
      <c r="B550" s="65"/>
      <c r="C550" s="44"/>
      <c r="D550" s="4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</row>
    <row r="551" spans="1:23" ht="13.2" x14ac:dyDescent="0.25">
      <c r="A551" s="124"/>
      <c r="B551" s="65"/>
      <c r="C551" s="44"/>
      <c r="D551" s="4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</row>
    <row r="552" spans="1:23" ht="13.2" x14ac:dyDescent="0.25">
      <c r="A552" s="124"/>
      <c r="B552" s="65"/>
      <c r="C552" s="44"/>
      <c r="D552" s="4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</row>
    <row r="553" spans="1:23" ht="13.2" x14ac:dyDescent="0.25">
      <c r="A553" s="124"/>
      <c r="B553" s="65"/>
      <c r="C553" s="44"/>
      <c r="D553" s="4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</row>
    <row r="554" spans="1:23" ht="13.2" x14ac:dyDescent="0.25">
      <c r="A554" s="124"/>
      <c r="B554" s="65"/>
      <c r="C554" s="44"/>
      <c r="D554" s="4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</row>
    <row r="555" spans="1:23" ht="13.2" x14ac:dyDescent="0.25">
      <c r="A555" s="124"/>
      <c r="B555" s="65"/>
      <c r="C555" s="44"/>
      <c r="D555" s="4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</row>
    <row r="556" spans="1:23" ht="13.2" x14ac:dyDescent="0.25">
      <c r="A556" s="124"/>
      <c r="B556" s="65"/>
      <c r="C556" s="44"/>
      <c r="D556" s="4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</row>
    <row r="557" spans="1:23" ht="13.2" x14ac:dyDescent="0.25">
      <c r="A557" s="124"/>
      <c r="B557" s="65"/>
      <c r="C557" s="44"/>
      <c r="D557" s="4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</row>
    <row r="558" spans="1:23" ht="13.2" x14ac:dyDescent="0.25">
      <c r="A558" s="124"/>
      <c r="B558" s="65"/>
      <c r="C558" s="44"/>
      <c r="D558" s="4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</row>
    <row r="559" spans="1:23" ht="13.2" x14ac:dyDescent="0.25">
      <c r="A559" s="124"/>
      <c r="B559" s="65"/>
      <c r="C559" s="44"/>
      <c r="D559" s="4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</row>
    <row r="560" spans="1:23" ht="13.2" x14ac:dyDescent="0.25">
      <c r="A560" s="124"/>
      <c r="B560" s="65"/>
      <c r="C560" s="44"/>
      <c r="D560" s="4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</row>
    <row r="561" spans="1:23" ht="13.2" x14ac:dyDescent="0.25">
      <c r="A561" s="124"/>
      <c r="B561" s="65"/>
      <c r="C561" s="44"/>
      <c r="D561" s="4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</row>
    <row r="562" spans="1:23" ht="13.2" x14ac:dyDescent="0.25">
      <c r="A562" s="124"/>
      <c r="B562" s="65"/>
      <c r="C562" s="44"/>
      <c r="D562" s="4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</row>
    <row r="563" spans="1:23" ht="13.2" x14ac:dyDescent="0.25">
      <c r="A563" s="124"/>
      <c r="B563" s="65"/>
      <c r="C563" s="44"/>
      <c r="D563" s="4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</row>
    <row r="564" spans="1:23" ht="13.2" x14ac:dyDescent="0.25">
      <c r="A564" s="124"/>
      <c r="B564" s="65"/>
      <c r="C564" s="44"/>
      <c r="D564" s="4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</row>
    <row r="565" spans="1:23" ht="13.2" x14ac:dyDescent="0.25">
      <c r="A565" s="124"/>
      <c r="B565" s="65"/>
      <c r="C565" s="44"/>
      <c r="D565" s="4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</row>
    <row r="566" spans="1:23" ht="13.2" x14ac:dyDescent="0.25">
      <c r="A566" s="124"/>
      <c r="B566" s="65"/>
      <c r="C566" s="44"/>
      <c r="D566" s="4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</row>
    <row r="567" spans="1:23" ht="13.2" x14ac:dyDescent="0.25">
      <c r="A567" s="124"/>
      <c r="B567" s="65"/>
      <c r="C567" s="44"/>
      <c r="D567" s="4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</row>
    <row r="568" spans="1:23" ht="13.2" x14ac:dyDescent="0.25">
      <c r="A568" s="124"/>
      <c r="B568" s="65"/>
      <c r="C568" s="44"/>
      <c r="D568" s="4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</row>
    <row r="569" spans="1:23" ht="13.2" x14ac:dyDescent="0.25">
      <c r="A569" s="124"/>
      <c r="B569" s="65"/>
      <c r="C569" s="44"/>
      <c r="D569" s="4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</row>
    <row r="570" spans="1:23" ht="13.2" x14ac:dyDescent="0.25">
      <c r="A570" s="124"/>
      <c r="B570" s="65"/>
      <c r="C570" s="44"/>
      <c r="D570" s="4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</row>
    <row r="571" spans="1:23" ht="13.2" x14ac:dyDescent="0.25">
      <c r="A571" s="124"/>
      <c r="B571" s="65"/>
      <c r="C571" s="44"/>
      <c r="D571" s="4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</row>
    <row r="572" spans="1:23" ht="13.2" x14ac:dyDescent="0.25">
      <c r="A572" s="124"/>
      <c r="B572" s="65"/>
      <c r="C572" s="44"/>
      <c r="D572" s="4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</row>
    <row r="573" spans="1:23" ht="13.2" x14ac:dyDescent="0.25">
      <c r="A573" s="124"/>
      <c r="B573" s="65"/>
      <c r="C573" s="44"/>
      <c r="D573" s="4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</row>
    <row r="574" spans="1:23" ht="13.2" x14ac:dyDescent="0.25">
      <c r="A574" s="124"/>
      <c r="B574" s="65"/>
      <c r="C574" s="44"/>
      <c r="D574" s="4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</row>
    <row r="575" spans="1:23" ht="13.2" x14ac:dyDescent="0.25">
      <c r="A575" s="124"/>
      <c r="B575" s="65"/>
      <c r="C575" s="44"/>
      <c r="D575" s="4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</row>
    <row r="576" spans="1:23" ht="13.2" x14ac:dyDescent="0.25">
      <c r="A576" s="124"/>
      <c r="B576" s="65"/>
      <c r="C576" s="44"/>
      <c r="D576" s="4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</row>
    <row r="577" spans="1:23" ht="13.2" x14ac:dyDescent="0.25">
      <c r="A577" s="124"/>
      <c r="B577" s="65"/>
      <c r="C577" s="44"/>
      <c r="D577" s="4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</row>
    <row r="578" spans="1:23" ht="13.2" x14ac:dyDescent="0.25">
      <c r="A578" s="124"/>
      <c r="B578" s="65"/>
      <c r="C578" s="44"/>
      <c r="D578" s="4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</row>
    <row r="579" spans="1:23" ht="13.2" x14ac:dyDescent="0.25">
      <c r="A579" s="124"/>
      <c r="B579" s="65"/>
      <c r="C579" s="44"/>
      <c r="D579" s="4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</row>
    <row r="580" spans="1:23" ht="13.2" x14ac:dyDescent="0.25">
      <c r="A580" s="124"/>
      <c r="B580" s="65"/>
      <c r="C580" s="44"/>
      <c r="D580" s="4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</row>
    <row r="581" spans="1:23" ht="13.2" x14ac:dyDescent="0.25">
      <c r="A581" s="124"/>
      <c r="B581" s="65"/>
      <c r="C581" s="44"/>
      <c r="D581" s="4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</row>
    <row r="582" spans="1:23" ht="13.2" x14ac:dyDescent="0.25">
      <c r="A582" s="124"/>
      <c r="B582" s="65"/>
      <c r="C582" s="44"/>
      <c r="D582" s="4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</row>
    <row r="583" spans="1:23" ht="13.2" x14ac:dyDescent="0.25">
      <c r="A583" s="124"/>
      <c r="B583" s="65"/>
      <c r="C583" s="44"/>
      <c r="D583" s="4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</row>
    <row r="584" spans="1:23" ht="13.2" x14ac:dyDescent="0.25">
      <c r="A584" s="124"/>
      <c r="B584" s="65"/>
      <c r="C584" s="44"/>
      <c r="D584" s="4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</row>
    <row r="585" spans="1:23" ht="13.2" x14ac:dyDescent="0.25">
      <c r="A585" s="124"/>
      <c r="B585" s="65"/>
      <c r="C585" s="44"/>
      <c r="D585" s="4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</row>
    <row r="586" spans="1:23" ht="13.2" x14ac:dyDescent="0.25">
      <c r="A586" s="124"/>
      <c r="B586" s="65"/>
      <c r="C586" s="44"/>
      <c r="D586" s="4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</row>
    <row r="587" spans="1:23" ht="13.2" x14ac:dyDescent="0.25">
      <c r="A587" s="124"/>
      <c r="B587" s="65"/>
      <c r="C587" s="44"/>
      <c r="D587" s="4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</row>
    <row r="588" spans="1:23" ht="13.2" x14ac:dyDescent="0.25">
      <c r="A588" s="124"/>
      <c r="B588" s="65"/>
      <c r="C588" s="44"/>
      <c r="D588" s="4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</row>
    <row r="589" spans="1:23" ht="13.2" x14ac:dyDescent="0.25">
      <c r="A589" s="124"/>
      <c r="B589" s="65"/>
      <c r="C589" s="44"/>
      <c r="D589" s="4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</row>
    <row r="590" spans="1:23" ht="13.2" x14ac:dyDescent="0.25">
      <c r="A590" s="124"/>
      <c r="B590" s="65"/>
      <c r="C590" s="44"/>
      <c r="D590" s="4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</row>
    <row r="591" spans="1:23" ht="13.2" x14ac:dyDescent="0.25">
      <c r="A591" s="124"/>
      <c r="B591" s="65"/>
      <c r="C591" s="44"/>
      <c r="D591" s="4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</row>
    <row r="592" spans="1:23" ht="13.2" x14ac:dyDescent="0.25">
      <c r="A592" s="124"/>
      <c r="B592" s="65"/>
      <c r="C592" s="44"/>
      <c r="D592" s="4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</row>
    <row r="593" spans="1:23" ht="13.2" x14ac:dyDescent="0.25">
      <c r="A593" s="124"/>
      <c r="B593" s="65"/>
      <c r="C593" s="44"/>
      <c r="D593" s="4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</row>
    <row r="594" spans="1:23" ht="13.2" x14ac:dyDescent="0.25">
      <c r="A594" s="124"/>
      <c r="B594" s="65"/>
      <c r="C594" s="44"/>
      <c r="D594" s="4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</row>
    <row r="595" spans="1:23" ht="13.2" x14ac:dyDescent="0.25">
      <c r="A595" s="124"/>
      <c r="B595" s="65"/>
      <c r="C595" s="44"/>
      <c r="D595" s="4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</row>
    <row r="596" spans="1:23" ht="13.2" x14ac:dyDescent="0.25">
      <c r="A596" s="124"/>
      <c r="B596" s="65"/>
      <c r="C596" s="44"/>
      <c r="D596" s="4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</row>
    <row r="597" spans="1:23" ht="13.2" x14ac:dyDescent="0.25">
      <c r="A597" s="124"/>
      <c r="B597" s="65"/>
      <c r="C597" s="44"/>
      <c r="D597" s="4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</row>
    <row r="598" spans="1:23" ht="13.2" x14ac:dyDescent="0.25">
      <c r="A598" s="124"/>
      <c r="B598" s="65"/>
      <c r="C598" s="44"/>
      <c r="D598" s="4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</row>
    <row r="599" spans="1:23" ht="13.2" x14ac:dyDescent="0.25">
      <c r="A599" s="124"/>
      <c r="B599" s="65"/>
      <c r="C599" s="44"/>
      <c r="D599" s="4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</row>
    <row r="600" spans="1:23" ht="13.2" x14ac:dyDescent="0.25">
      <c r="A600" s="124"/>
      <c r="B600" s="65"/>
      <c r="C600" s="44"/>
      <c r="D600" s="4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</row>
    <row r="601" spans="1:23" ht="13.2" x14ac:dyDescent="0.25">
      <c r="A601" s="124"/>
      <c r="B601" s="65"/>
      <c r="C601" s="44"/>
      <c r="D601" s="4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</row>
    <row r="602" spans="1:23" ht="13.2" x14ac:dyDescent="0.25">
      <c r="A602" s="124"/>
      <c r="B602" s="65"/>
      <c r="C602" s="44"/>
      <c r="D602" s="4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</row>
    <row r="603" spans="1:23" ht="13.2" x14ac:dyDescent="0.25">
      <c r="A603" s="124"/>
      <c r="B603" s="65"/>
      <c r="C603" s="44"/>
      <c r="D603" s="4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</row>
    <row r="604" spans="1:23" ht="13.2" x14ac:dyDescent="0.25">
      <c r="A604" s="124"/>
      <c r="B604" s="65"/>
      <c r="C604" s="44"/>
      <c r="D604" s="4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</row>
    <row r="605" spans="1:23" ht="13.2" x14ac:dyDescent="0.25">
      <c r="A605" s="124"/>
      <c r="B605" s="65"/>
      <c r="C605" s="44"/>
      <c r="D605" s="4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</row>
    <row r="606" spans="1:23" ht="13.2" x14ac:dyDescent="0.25">
      <c r="A606" s="124"/>
      <c r="B606" s="65"/>
      <c r="C606" s="44"/>
      <c r="D606" s="4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</row>
    <row r="607" spans="1:23" ht="13.2" x14ac:dyDescent="0.25">
      <c r="A607" s="124"/>
      <c r="B607" s="65"/>
      <c r="C607" s="44"/>
      <c r="D607" s="4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</row>
    <row r="608" spans="1:23" ht="13.2" x14ac:dyDescent="0.25">
      <c r="A608" s="124"/>
      <c r="B608" s="65"/>
      <c r="C608" s="44"/>
      <c r="D608" s="4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</row>
    <row r="609" spans="1:23" ht="13.2" x14ac:dyDescent="0.25">
      <c r="A609" s="124"/>
      <c r="B609" s="65"/>
      <c r="C609" s="44"/>
      <c r="D609" s="4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</row>
    <row r="610" spans="1:23" ht="13.2" x14ac:dyDescent="0.25">
      <c r="A610" s="124"/>
      <c r="B610" s="65"/>
      <c r="C610" s="44"/>
      <c r="D610" s="4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</row>
    <row r="611" spans="1:23" ht="13.2" x14ac:dyDescent="0.25">
      <c r="A611" s="124"/>
      <c r="B611" s="65"/>
      <c r="C611" s="44"/>
      <c r="D611" s="4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</row>
    <row r="612" spans="1:23" ht="13.2" x14ac:dyDescent="0.25">
      <c r="A612" s="124"/>
      <c r="B612" s="65"/>
      <c r="C612" s="44"/>
      <c r="D612" s="4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</row>
    <row r="613" spans="1:23" ht="13.2" x14ac:dyDescent="0.25">
      <c r="A613" s="124"/>
      <c r="B613" s="65"/>
      <c r="C613" s="44"/>
      <c r="D613" s="4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</row>
    <row r="614" spans="1:23" ht="13.2" x14ac:dyDescent="0.25">
      <c r="A614" s="124"/>
      <c r="B614" s="65"/>
      <c r="C614" s="44"/>
      <c r="D614" s="4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</row>
    <row r="615" spans="1:23" ht="13.2" x14ac:dyDescent="0.25">
      <c r="A615" s="124"/>
      <c r="B615" s="65"/>
      <c r="C615" s="44"/>
      <c r="D615" s="4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</row>
    <row r="616" spans="1:23" ht="13.2" x14ac:dyDescent="0.25">
      <c r="A616" s="124"/>
      <c r="B616" s="65"/>
      <c r="C616" s="44"/>
      <c r="D616" s="4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</row>
    <row r="617" spans="1:23" ht="13.2" x14ac:dyDescent="0.25">
      <c r="A617" s="124"/>
      <c r="B617" s="65"/>
      <c r="C617" s="44"/>
      <c r="D617" s="4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</row>
    <row r="618" spans="1:23" ht="13.2" x14ac:dyDescent="0.25">
      <c r="A618" s="124"/>
      <c r="B618" s="65"/>
      <c r="C618" s="44"/>
      <c r="D618" s="4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</row>
    <row r="619" spans="1:23" ht="13.2" x14ac:dyDescent="0.25">
      <c r="A619" s="124"/>
      <c r="B619" s="65"/>
      <c r="C619" s="44"/>
      <c r="D619" s="4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</row>
    <row r="620" spans="1:23" ht="13.2" x14ac:dyDescent="0.25">
      <c r="A620" s="124"/>
      <c r="B620" s="65"/>
      <c r="C620" s="44"/>
      <c r="D620" s="4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</row>
    <row r="621" spans="1:23" ht="13.2" x14ac:dyDescent="0.25">
      <c r="A621" s="124"/>
      <c r="B621" s="65"/>
      <c r="C621" s="44"/>
      <c r="D621" s="4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</row>
    <row r="622" spans="1:23" ht="13.2" x14ac:dyDescent="0.25">
      <c r="A622" s="124"/>
      <c r="B622" s="65"/>
      <c r="C622" s="44"/>
      <c r="D622" s="4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</row>
    <row r="623" spans="1:23" ht="13.2" x14ac:dyDescent="0.25">
      <c r="A623" s="124"/>
      <c r="B623" s="65"/>
      <c r="C623" s="44"/>
      <c r="D623" s="4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</row>
    <row r="624" spans="1:23" ht="13.2" x14ac:dyDescent="0.25">
      <c r="A624" s="124"/>
      <c r="B624" s="65"/>
      <c r="C624" s="44"/>
      <c r="D624" s="4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</row>
    <row r="625" spans="1:23" ht="13.2" x14ac:dyDescent="0.25">
      <c r="A625" s="124"/>
      <c r="B625" s="65"/>
      <c r="C625" s="44"/>
      <c r="D625" s="4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</row>
    <row r="626" spans="1:23" ht="13.2" x14ac:dyDescent="0.25">
      <c r="A626" s="124"/>
      <c r="B626" s="65"/>
      <c r="C626" s="44"/>
      <c r="D626" s="4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</row>
    <row r="627" spans="1:23" ht="13.2" x14ac:dyDescent="0.25">
      <c r="A627" s="124"/>
      <c r="B627" s="65"/>
      <c r="C627" s="44"/>
      <c r="D627" s="4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</row>
    <row r="628" spans="1:23" ht="13.2" x14ac:dyDescent="0.25">
      <c r="A628" s="124"/>
      <c r="B628" s="65"/>
      <c r="C628" s="44"/>
      <c r="D628" s="4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</row>
    <row r="629" spans="1:23" ht="13.2" x14ac:dyDescent="0.25">
      <c r="A629" s="124"/>
      <c r="B629" s="65"/>
      <c r="C629" s="44"/>
      <c r="D629" s="4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</row>
    <row r="630" spans="1:23" ht="13.2" x14ac:dyDescent="0.25">
      <c r="A630" s="124"/>
      <c r="B630" s="65"/>
      <c r="C630" s="44"/>
      <c r="D630" s="4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</row>
    <row r="631" spans="1:23" ht="13.2" x14ac:dyDescent="0.25">
      <c r="A631" s="124"/>
      <c r="B631" s="65"/>
      <c r="C631" s="44"/>
      <c r="D631" s="4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</row>
    <row r="632" spans="1:23" ht="13.2" x14ac:dyDescent="0.25">
      <c r="A632" s="124"/>
      <c r="B632" s="65"/>
      <c r="C632" s="44"/>
      <c r="D632" s="4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</row>
    <row r="633" spans="1:23" ht="13.2" x14ac:dyDescent="0.25">
      <c r="A633" s="124"/>
      <c r="B633" s="65"/>
      <c r="C633" s="44"/>
      <c r="D633" s="4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</row>
    <row r="634" spans="1:23" ht="13.2" x14ac:dyDescent="0.25">
      <c r="A634" s="124"/>
      <c r="B634" s="65"/>
      <c r="C634" s="44"/>
      <c r="D634" s="4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</row>
    <row r="635" spans="1:23" ht="13.2" x14ac:dyDescent="0.25">
      <c r="A635" s="124"/>
      <c r="B635" s="65"/>
      <c r="C635" s="44"/>
      <c r="D635" s="4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</row>
    <row r="636" spans="1:23" ht="13.2" x14ac:dyDescent="0.25">
      <c r="A636" s="124"/>
      <c r="B636" s="65"/>
      <c r="C636" s="44"/>
      <c r="D636" s="4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</row>
    <row r="637" spans="1:23" ht="13.2" x14ac:dyDescent="0.25">
      <c r="A637" s="124"/>
      <c r="B637" s="65"/>
      <c r="C637" s="44"/>
      <c r="D637" s="4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</row>
    <row r="638" spans="1:23" ht="13.2" x14ac:dyDescent="0.25">
      <c r="A638" s="124"/>
      <c r="B638" s="65"/>
      <c r="C638" s="44"/>
      <c r="D638" s="4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</row>
    <row r="639" spans="1:23" ht="13.2" x14ac:dyDescent="0.25">
      <c r="A639" s="124"/>
      <c r="B639" s="65"/>
      <c r="C639" s="44"/>
      <c r="D639" s="4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</row>
    <row r="640" spans="1:23" ht="13.2" x14ac:dyDescent="0.25">
      <c r="A640" s="124"/>
      <c r="B640" s="65"/>
      <c r="C640" s="44"/>
      <c r="D640" s="4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</row>
    <row r="641" spans="1:23" ht="13.2" x14ac:dyDescent="0.25">
      <c r="A641" s="124"/>
      <c r="B641" s="65"/>
      <c r="C641" s="44"/>
      <c r="D641" s="4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</row>
    <row r="642" spans="1:23" ht="13.2" x14ac:dyDescent="0.25">
      <c r="A642" s="124"/>
      <c r="B642" s="65"/>
      <c r="C642" s="44"/>
      <c r="D642" s="4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</row>
    <row r="643" spans="1:23" ht="13.2" x14ac:dyDescent="0.25">
      <c r="A643" s="124"/>
      <c r="B643" s="65"/>
      <c r="C643" s="44"/>
      <c r="D643" s="4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</row>
    <row r="644" spans="1:23" ht="13.2" x14ac:dyDescent="0.25">
      <c r="A644" s="124"/>
      <c r="B644" s="65"/>
      <c r="C644" s="44"/>
      <c r="D644" s="4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</row>
    <row r="645" spans="1:23" ht="13.2" x14ac:dyDescent="0.25">
      <c r="A645" s="124"/>
      <c r="B645" s="65"/>
      <c r="C645" s="44"/>
      <c r="D645" s="4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</row>
    <row r="646" spans="1:23" ht="13.2" x14ac:dyDescent="0.25">
      <c r="A646" s="124"/>
      <c r="B646" s="65"/>
      <c r="C646" s="44"/>
      <c r="D646" s="4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</row>
    <row r="647" spans="1:23" ht="13.2" x14ac:dyDescent="0.25">
      <c r="A647" s="124"/>
      <c r="B647" s="65"/>
      <c r="C647" s="44"/>
      <c r="D647" s="4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</row>
    <row r="648" spans="1:23" ht="13.2" x14ac:dyDescent="0.25">
      <c r="A648" s="124"/>
      <c r="B648" s="65"/>
      <c r="C648" s="44"/>
      <c r="D648" s="4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</row>
    <row r="649" spans="1:23" ht="13.2" x14ac:dyDescent="0.25">
      <c r="A649" s="124"/>
      <c r="B649" s="65"/>
      <c r="C649" s="44"/>
      <c r="D649" s="4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</row>
    <row r="650" spans="1:23" ht="13.2" x14ac:dyDescent="0.25">
      <c r="A650" s="124"/>
      <c r="B650" s="65"/>
      <c r="C650" s="44"/>
      <c r="D650" s="4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</row>
    <row r="651" spans="1:23" ht="13.2" x14ac:dyDescent="0.25">
      <c r="A651" s="124"/>
      <c r="B651" s="65"/>
      <c r="C651" s="44"/>
      <c r="D651" s="4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</row>
    <row r="652" spans="1:23" ht="13.2" x14ac:dyDescent="0.25">
      <c r="A652" s="124"/>
      <c r="B652" s="65"/>
      <c r="C652" s="44"/>
      <c r="D652" s="4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</row>
    <row r="653" spans="1:23" ht="13.2" x14ac:dyDescent="0.25">
      <c r="A653" s="124"/>
      <c r="B653" s="65"/>
      <c r="C653" s="44"/>
      <c r="D653" s="4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</row>
    <row r="654" spans="1:23" ht="13.2" x14ac:dyDescent="0.25">
      <c r="A654" s="124"/>
      <c r="B654" s="65"/>
      <c r="C654" s="44"/>
      <c r="D654" s="4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</row>
    <row r="655" spans="1:23" ht="13.2" x14ac:dyDescent="0.25">
      <c r="A655" s="124"/>
      <c r="B655" s="65"/>
      <c r="C655" s="44"/>
      <c r="D655" s="4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</row>
    <row r="656" spans="1:23" ht="13.2" x14ac:dyDescent="0.25">
      <c r="A656" s="124"/>
      <c r="B656" s="65"/>
      <c r="C656" s="44"/>
      <c r="D656" s="4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</row>
    <row r="657" spans="1:23" ht="13.2" x14ac:dyDescent="0.25">
      <c r="A657" s="124"/>
      <c r="B657" s="65"/>
      <c r="C657" s="44"/>
      <c r="D657" s="4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</row>
    <row r="658" spans="1:23" ht="13.2" x14ac:dyDescent="0.25">
      <c r="A658" s="124"/>
      <c r="B658" s="65"/>
      <c r="C658" s="44"/>
      <c r="D658" s="4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</row>
    <row r="659" spans="1:23" ht="13.2" x14ac:dyDescent="0.25">
      <c r="A659" s="124"/>
      <c r="B659" s="65"/>
      <c r="C659" s="44"/>
      <c r="D659" s="4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</row>
    <row r="660" spans="1:23" ht="13.2" x14ac:dyDescent="0.25">
      <c r="A660" s="124"/>
      <c r="B660" s="65"/>
      <c r="C660" s="44"/>
      <c r="D660" s="4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</row>
    <row r="661" spans="1:23" ht="13.2" x14ac:dyDescent="0.25">
      <c r="A661" s="124"/>
      <c r="B661" s="65"/>
      <c r="C661" s="44"/>
      <c r="D661" s="4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</row>
    <row r="662" spans="1:23" ht="13.2" x14ac:dyDescent="0.25">
      <c r="A662" s="124"/>
      <c r="B662" s="65"/>
      <c r="C662" s="44"/>
      <c r="D662" s="4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</row>
    <row r="663" spans="1:23" ht="13.2" x14ac:dyDescent="0.25">
      <c r="A663" s="124"/>
      <c r="B663" s="65"/>
      <c r="C663" s="44"/>
      <c r="D663" s="4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</row>
    <row r="664" spans="1:23" ht="13.2" x14ac:dyDescent="0.25">
      <c r="A664" s="124"/>
      <c r="B664" s="65"/>
      <c r="C664" s="44"/>
      <c r="D664" s="4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</row>
    <row r="665" spans="1:23" ht="13.2" x14ac:dyDescent="0.25">
      <c r="A665" s="124"/>
      <c r="B665" s="65"/>
      <c r="C665" s="44"/>
      <c r="D665" s="4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</row>
    <row r="666" spans="1:23" ht="13.2" x14ac:dyDescent="0.25">
      <c r="A666" s="124"/>
      <c r="B666" s="65"/>
      <c r="C666" s="44"/>
      <c r="D666" s="4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</row>
    <row r="667" spans="1:23" ht="13.2" x14ac:dyDescent="0.25">
      <c r="A667" s="124"/>
      <c r="B667" s="65"/>
      <c r="C667" s="44"/>
      <c r="D667" s="4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</row>
    <row r="668" spans="1:23" ht="13.2" x14ac:dyDescent="0.25">
      <c r="A668" s="124"/>
      <c r="B668" s="65"/>
      <c r="C668" s="44"/>
      <c r="D668" s="4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</row>
    <row r="669" spans="1:23" ht="13.2" x14ac:dyDescent="0.25">
      <c r="A669" s="124"/>
      <c r="B669" s="65"/>
      <c r="C669" s="44"/>
      <c r="D669" s="4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</row>
    <row r="670" spans="1:23" ht="13.2" x14ac:dyDescent="0.25">
      <c r="A670" s="124"/>
      <c r="B670" s="65"/>
      <c r="C670" s="44"/>
      <c r="D670" s="4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</row>
    <row r="671" spans="1:23" ht="13.2" x14ac:dyDescent="0.25">
      <c r="A671" s="124"/>
      <c r="B671" s="65"/>
      <c r="C671" s="44"/>
      <c r="D671" s="4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</row>
    <row r="672" spans="1:23" ht="13.2" x14ac:dyDescent="0.25">
      <c r="A672" s="124"/>
      <c r="B672" s="65"/>
      <c r="C672" s="44"/>
      <c r="D672" s="4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</row>
    <row r="673" spans="1:23" ht="13.2" x14ac:dyDescent="0.25">
      <c r="A673" s="124"/>
      <c r="B673" s="65"/>
      <c r="C673" s="44"/>
      <c r="D673" s="4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</row>
    <row r="674" spans="1:23" ht="13.2" x14ac:dyDescent="0.25">
      <c r="A674" s="124"/>
      <c r="B674" s="65"/>
      <c r="C674" s="44"/>
      <c r="D674" s="4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</row>
    <row r="675" spans="1:23" ht="13.2" x14ac:dyDescent="0.25">
      <c r="A675" s="124"/>
      <c r="B675" s="65"/>
      <c r="C675" s="44"/>
      <c r="D675" s="4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</row>
    <row r="676" spans="1:23" ht="13.2" x14ac:dyDescent="0.25">
      <c r="A676" s="124"/>
      <c r="B676" s="65"/>
      <c r="C676" s="44"/>
      <c r="D676" s="4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</row>
    <row r="677" spans="1:23" ht="13.2" x14ac:dyDescent="0.25">
      <c r="A677" s="124"/>
      <c r="B677" s="65"/>
      <c r="C677" s="44"/>
      <c r="D677" s="4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</row>
    <row r="678" spans="1:23" ht="13.2" x14ac:dyDescent="0.25">
      <c r="A678" s="124"/>
      <c r="B678" s="65"/>
      <c r="C678" s="44"/>
      <c r="D678" s="4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</row>
    <row r="679" spans="1:23" ht="13.2" x14ac:dyDescent="0.25">
      <c r="A679" s="124"/>
      <c r="B679" s="65"/>
      <c r="C679" s="44"/>
      <c r="D679" s="4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</row>
    <row r="680" spans="1:23" ht="13.2" x14ac:dyDescent="0.25">
      <c r="A680" s="124"/>
      <c r="B680" s="65"/>
      <c r="C680" s="44"/>
      <c r="D680" s="4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</row>
    <row r="681" spans="1:23" ht="13.2" x14ac:dyDescent="0.25">
      <c r="A681" s="124"/>
      <c r="B681" s="65"/>
      <c r="C681" s="44"/>
      <c r="D681" s="4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</row>
    <row r="682" spans="1:23" ht="13.2" x14ac:dyDescent="0.25">
      <c r="A682" s="124"/>
      <c r="B682" s="65"/>
      <c r="C682" s="44"/>
      <c r="D682" s="4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</row>
    <row r="683" spans="1:23" ht="13.2" x14ac:dyDescent="0.25">
      <c r="A683" s="124"/>
      <c r="B683" s="65"/>
      <c r="C683" s="44"/>
      <c r="D683" s="4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</row>
    <row r="684" spans="1:23" ht="13.2" x14ac:dyDescent="0.25">
      <c r="A684" s="124"/>
      <c r="B684" s="65"/>
      <c r="C684" s="44"/>
      <c r="D684" s="4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</row>
    <row r="685" spans="1:23" ht="13.2" x14ac:dyDescent="0.25">
      <c r="A685" s="124"/>
      <c r="B685" s="65"/>
      <c r="C685" s="44"/>
      <c r="D685" s="4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</row>
    <row r="686" spans="1:23" ht="13.2" x14ac:dyDescent="0.25">
      <c r="A686" s="124"/>
      <c r="B686" s="65"/>
      <c r="C686" s="44"/>
      <c r="D686" s="4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</row>
    <row r="687" spans="1:23" ht="13.2" x14ac:dyDescent="0.25">
      <c r="A687" s="124"/>
      <c r="B687" s="65"/>
      <c r="C687" s="44"/>
      <c r="D687" s="4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</row>
    <row r="688" spans="1:23" ht="13.2" x14ac:dyDescent="0.25">
      <c r="A688" s="124"/>
      <c r="B688" s="65"/>
      <c r="C688" s="44"/>
      <c r="D688" s="4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</row>
    <row r="689" spans="1:23" ht="13.2" x14ac:dyDescent="0.25">
      <c r="A689" s="124"/>
      <c r="B689" s="65"/>
      <c r="C689" s="44"/>
      <c r="D689" s="4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</row>
    <row r="690" spans="1:23" ht="13.2" x14ac:dyDescent="0.25">
      <c r="A690" s="124"/>
      <c r="B690" s="65"/>
      <c r="C690" s="44"/>
      <c r="D690" s="4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</row>
    <row r="691" spans="1:23" ht="13.2" x14ac:dyDescent="0.25">
      <c r="A691" s="124"/>
      <c r="B691" s="65"/>
      <c r="C691" s="44"/>
      <c r="D691" s="4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</row>
    <row r="692" spans="1:23" ht="13.2" x14ac:dyDescent="0.25">
      <c r="A692" s="124"/>
      <c r="B692" s="65"/>
      <c r="C692" s="44"/>
      <c r="D692" s="4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</row>
    <row r="693" spans="1:23" ht="13.2" x14ac:dyDescent="0.25">
      <c r="A693" s="124"/>
      <c r="B693" s="65"/>
      <c r="C693" s="44"/>
      <c r="D693" s="4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</row>
    <row r="694" spans="1:23" ht="13.2" x14ac:dyDescent="0.25">
      <c r="A694" s="124"/>
      <c r="B694" s="65"/>
      <c r="C694" s="44"/>
      <c r="D694" s="4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</row>
    <row r="695" spans="1:23" ht="13.2" x14ac:dyDescent="0.25">
      <c r="A695" s="124"/>
      <c r="B695" s="65"/>
      <c r="C695" s="44"/>
      <c r="D695" s="4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</row>
    <row r="696" spans="1:23" ht="13.2" x14ac:dyDescent="0.25">
      <c r="A696" s="124"/>
      <c r="B696" s="65"/>
      <c r="C696" s="44"/>
      <c r="D696" s="4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</row>
    <row r="697" spans="1:23" ht="13.2" x14ac:dyDescent="0.25">
      <c r="A697" s="124"/>
      <c r="B697" s="65"/>
      <c r="C697" s="44"/>
      <c r="D697" s="4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</row>
    <row r="698" spans="1:23" ht="13.2" x14ac:dyDescent="0.25">
      <c r="A698" s="124"/>
      <c r="B698" s="65"/>
      <c r="C698" s="44"/>
      <c r="D698" s="4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</row>
    <row r="699" spans="1:23" ht="13.2" x14ac:dyDescent="0.25">
      <c r="A699" s="124"/>
      <c r="B699" s="65"/>
      <c r="C699" s="44"/>
      <c r="D699" s="4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</row>
    <row r="700" spans="1:23" ht="13.2" x14ac:dyDescent="0.25">
      <c r="A700" s="124"/>
      <c r="B700" s="65"/>
      <c r="C700" s="44"/>
      <c r="D700" s="4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</row>
    <row r="701" spans="1:23" ht="13.2" x14ac:dyDescent="0.25">
      <c r="A701" s="124"/>
      <c r="B701" s="65"/>
      <c r="C701" s="44"/>
      <c r="D701" s="4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</row>
    <row r="702" spans="1:23" ht="13.2" x14ac:dyDescent="0.25">
      <c r="A702" s="124"/>
      <c r="B702" s="65"/>
      <c r="C702" s="44"/>
      <c r="D702" s="4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</row>
    <row r="703" spans="1:23" ht="13.2" x14ac:dyDescent="0.25">
      <c r="A703" s="124"/>
      <c r="B703" s="65"/>
      <c r="C703" s="44"/>
      <c r="D703" s="4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</row>
    <row r="704" spans="1:23" ht="13.2" x14ac:dyDescent="0.25">
      <c r="A704" s="124"/>
      <c r="B704" s="65"/>
      <c r="C704" s="44"/>
      <c r="D704" s="4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</row>
    <row r="705" spans="1:23" ht="13.2" x14ac:dyDescent="0.25">
      <c r="A705" s="124"/>
      <c r="B705" s="65"/>
      <c r="C705" s="44"/>
      <c r="D705" s="4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</row>
    <row r="706" spans="1:23" ht="13.2" x14ac:dyDescent="0.25">
      <c r="A706" s="124"/>
      <c r="B706" s="65"/>
      <c r="C706" s="44"/>
      <c r="D706" s="4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</row>
    <row r="707" spans="1:23" ht="13.2" x14ac:dyDescent="0.25">
      <c r="A707" s="124"/>
      <c r="B707" s="65"/>
      <c r="C707" s="44"/>
      <c r="D707" s="4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</row>
    <row r="708" spans="1:23" ht="13.2" x14ac:dyDescent="0.25">
      <c r="A708" s="124"/>
      <c r="B708" s="65"/>
      <c r="C708" s="44"/>
      <c r="D708" s="4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</row>
    <row r="709" spans="1:23" ht="13.2" x14ac:dyDescent="0.25">
      <c r="A709" s="124"/>
      <c r="B709" s="65"/>
      <c r="C709" s="44"/>
      <c r="D709" s="4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</row>
    <row r="710" spans="1:23" ht="13.2" x14ac:dyDescent="0.25">
      <c r="A710" s="124"/>
      <c r="B710" s="65"/>
      <c r="C710" s="44"/>
      <c r="D710" s="4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</row>
    <row r="711" spans="1:23" ht="13.2" x14ac:dyDescent="0.25">
      <c r="A711" s="124"/>
      <c r="B711" s="65"/>
      <c r="C711" s="44"/>
      <c r="D711" s="4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</row>
    <row r="712" spans="1:23" ht="13.2" x14ac:dyDescent="0.25">
      <c r="A712" s="124"/>
      <c r="B712" s="65"/>
      <c r="C712" s="44"/>
      <c r="D712" s="4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</row>
    <row r="713" spans="1:23" ht="13.2" x14ac:dyDescent="0.25">
      <c r="A713" s="124"/>
      <c r="B713" s="65"/>
      <c r="C713" s="44"/>
      <c r="D713" s="4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</row>
    <row r="714" spans="1:23" ht="13.2" x14ac:dyDescent="0.25">
      <c r="A714" s="124"/>
      <c r="B714" s="65"/>
      <c r="C714" s="44"/>
      <c r="D714" s="4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</row>
    <row r="715" spans="1:23" ht="13.2" x14ac:dyDescent="0.25">
      <c r="A715" s="124"/>
      <c r="B715" s="65"/>
      <c r="C715" s="44"/>
      <c r="D715" s="4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</row>
    <row r="716" spans="1:23" ht="13.2" x14ac:dyDescent="0.25">
      <c r="A716" s="124"/>
      <c r="B716" s="65"/>
      <c r="C716" s="44"/>
      <c r="D716" s="4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</row>
    <row r="717" spans="1:23" ht="13.2" x14ac:dyDescent="0.25">
      <c r="A717" s="124"/>
      <c r="B717" s="65"/>
      <c r="C717" s="44"/>
      <c r="D717" s="4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</row>
    <row r="718" spans="1:23" ht="13.2" x14ac:dyDescent="0.25">
      <c r="A718" s="124"/>
      <c r="B718" s="65"/>
      <c r="C718" s="44"/>
      <c r="D718" s="4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</row>
    <row r="719" spans="1:23" ht="13.2" x14ac:dyDescent="0.25">
      <c r="A719" s="124"/>
      <c r="B719" s="65"/>
      <c r="C719" s="44"/>
      <c r="D719" s="4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</row>
    <row r="720" spans="1:23" ht="13.2" x14ac:dyDescent="0.25">
      <c r="A720" s="124"/>
      <c r="B720" s="65"/>
      <c r="C720" s="44"/>
      <c r="D720" s="4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</row>
    <row r="721" spans="1:23" ht="13.2" x14ac:dyDescent="0.25">
      <c r="A721" s="124"/>
      <c r="B721" s="65"/>
      <c r="C721" s="44"/>
      <c r="D721" s="4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</row>
    <row r="722" spans="1:23" ht="13.2" x14ac:dyDescent="0.25">
      <c r="A722" s="124"/>
      <c r="B722" s="65"/>
      <c r="C722" s="44"/>
      <c r="D722" s="4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</row>
    <row r="723" spans="1:23" ht="13.2" x14ac:dyDescent="0.25">
      <c r="A723" s="124"/>
      <c r="B723" s="65"/>
      <c r="C723" s="44"/>
      <c r="D723" s="4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</row>
    <row r="724" spans="1:23" ht="13.2" x14ac:dyDescent="0.25">
      <c r="A724" s="124"/>
      <c r="B724" s="65"/>
      <c r="C724" s="44"/>
      <c r="D724" s="4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</row>
    <row r="725" spans="1:23" ht="13.2" x14ac:dyDescent="0.25">
      <c r="A725" s="124"/>
      <c r="B725" s="65"/>
      <c r="C725" s="44"/>
      <c r="D725" s="4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</row>
    <row r="726" spans="1:23" ht="13.2" x14ac:dyDescent="0.25">
      <c r="A726" s="124"/>
      <c r="B726" s="65"/>
      <c r="C726" s="44"/>
      <c r="D726" s="4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</row>
    <row r="727" spans="1:23" ht="13.2" x14ac:dyDescent="0.25">
      <c r="A727" s="124"/>
      <c r="B727" s="65"/>
      <c r="C727" s="44"/>
      <c r="D727" s="4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</row>
    <row r="728" spans="1:23" ht="13.2" x14ac:dyDescent="0.25">
      <c r="A728" s="124"/>
      <c r="B728" s="65"/>
      <c r="C728" s="44"/>
      <c r="D728" s="4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</row>
    <row r="729" spans="1:23" ht="13.2" x14ac:dyDescent="0.25">
      <c r="A729" s="124"/>
      <c r="B729" s="65"/>
      <c r="C729" s="44"/>
      <c r="D729" s="4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</row>
    <row r="730" spans="1:23" ht="13.2" x14ac:dyDescent="0.25">
      <c r="A730" s="124"/>
      <c r="B730" s="65"/>
      <c r="C730" s="44"/>
      <c r="D730" s="4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</row>
    <row r="731" spans="1:23" ht="13.2" x14ac:dyDescent="0.25">
      <c r="A731" s="124"/>
      <c r="B731" s="65"/>
      <c r="C731" s="44"/>
      <c r="D731" s="4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</row>
    <row r="732" spans="1:23" ht="13.2" x14ac:dyDescent="0.25">
      <c r="A732" s="124"/>
      <c r="B732" s="65"/>
      <c r="C732" s="44"/>
      <c r="D732" s="4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</row>
    <row r="733" spans="1:23" ht="13.2" x14ac:dyDescent="0.25">
      <c r="A733" s="124"/>
      <c r="B733" s="65"/>
      <c r="C733" s="44"/>
      <c r="D733" s="4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</row>
    <row r="734" spans="1:23" ht="13.2" x14ac:dyDescent="0.25">
      <c r="A734" s="124"/>
      <c r="B734" s="65"/>
      <c r="C734" s="44"/>
      <c r="D734" s="4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</row>
    <row r="735" spans="1:23" ht="13.2" x14ac:dyDescent="0.25">
      <c r="A735" s="124"/>
      <c r="B735" s="65"/>
      <c r="C735" s="44"/>
      <c r="D735" s="4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</row>
    <row r="736" spans="1:23" ht="13.2" x14ac:dyDescent="0.25">
      <c r="A736" s="124"/>
      <c r="B736" s="65"/>
      <c r="C736" s="44"/>
      <c r="D736" s="4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</row>
    <row r="737" spans="1:23" ht="13.2" x14ac:dyDescent="0.25">
      <c r="A737" s="124"/>
      <c r="B737" s="65"/>
      <c r="C737" s="44"/>
      <c r="D737" s="4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</row>
    <row r="738" spans="1:23" ht="13.2" x14ac:dyDescent="0.25">
      <c r="A738" s="124"/>
      <c r="B738" s="65"/>
      <c r="C738" s="44"/>
      <c r="D738" s="4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</row>
    <row r="739" spans="1:23" ht="13.2" x14ac:dyDescent="0.25">
      <c r="A739" s="124"/>
      <c r="B739" s="65"/>
      <c r="C739" s="44"/>
      <c r="D739" s="4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</row>
    <row r="740" spans="1:23" ht="13.2" x14ac:dyDescent="0.25">
      <c r="A740" s="124"/>
      <c r="B740" s="65"/>
      <c r="C740" s="44"/>
      <c r="D740" s="4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</row>
    <row r="741" spans="1:23" ht="13.2" x14ac:dyDescent="0.25">
      <c r="A741" s="124"/>
      <c r="B741" s="65"/>
      <c r="C741" s="44"/>
      <c r="D741" s="4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</row>
    <row r="742" spans="1:23" ht="13.2" x14ac:dyDescent="0.25">
      <c r="A742" s="124"/>
      <c r="B742" s="65"/>
      <c r="C742" s="44"/>
      <c r="D742" s="4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</row>
    <row r="743" spans="1:23" ht="13.2" x14ac:dyDescent="0.25">
      <c r="A743" s="124"/>
      <c r="B743" s="65"/>
      <c r="C743" s="44"/>
      <c r="D743" s="4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</row>
    <row r="744" spans="1:23" ht="13.2" x14ac:dyDescent="0.25">
      <c r="A744" s="124"/>
      <c r="B744" s="65"/>
      <c r="C744" s="44"/>
      <c r="D744" s="4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</row>
    <row r="745" spans="1:23" ht="13.2" x14ac:dyDescent="0.25">
      <c r="A745" s="124"/>
      <c r="B745" s="65"/>
      <c r="C745" s="44"/>
      <c r="D745" s="4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</row>
    <row r="746" spans="1:23" ht="13.2" x14ac:dyDescent="0.25">
      <c r="A746" s="124"/>
      <c r="B746" s="65"/>
      <c r="C746" s="44"/>
      <c r="D746" s="4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</row>
    <row r="747" spans="1:23" ht="13.2" x14ac:dyDescent="0.25">
      <c r="A747" s="124"/>
      <c r="B747" s="65"/>
      <c r="C747" s="44"/>
      <c r="D747" s="4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</row>
    <row r="748" spans="1:23" ht="13.2" x14ac:dyDescent="0.25">
      <c r="A748" s="124"/>
      <c r="B748" s="65"/>
      <c r="C748" s="44"/>
      <c r="D748" s="4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</row>
    <row r="749" spans="1:23" ht="13.2" x14ac:dyDescent="0.25">
      <c r="A749" s="124"/>
      <c r="B749" s="65"/>
      <c r="C749" s="44"/>
      <c r="D749" s="4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</row>
    <row r="750" spans="1:23" ht="13.2" x14ac:dyDescent="0.25">
      <c r="A750" s="124"/>
      <c r="B750" s="65"/>
      <c r="C750" s="44"/>
      <c r="D750" s="4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</row>
    <row r="751" spans="1:23" ht="13.2" x14ac:dyDescent="0.25">
      <c r="A751" s="124"/>
      <c r="B751" s="65"/>
      <c r="C751" s="44"/>
      <c r="D751" s="4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</row>
    <row r="752" spans="1:23" ht="13.2" x14ac:dyDescent="0.25">
      <c r="A752" s="124"/>
      <c r="B752" s="65"/>
      <c r="C752" s="44"/>
      <c r="D752" s="4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</row>
    <row r="753" spans="1:23" ht="13.2" x14ac:dyDescent="0.25">
      <c r="A753" s="124"/>
      <c r="B753" s="65"/>
      <c r="C753" s="44"/>
      <c r="D753" s="4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</row>
    <row r="754" spans="1:23" ht="13.2" x14ac:dyDescent="0.25">
      <c r="A754" s="124"/>
      <c r="B754" s="65"/>
      <c r="C754" s="44"/>
      <c r="D754" s="4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</row>
    <row r="755" spans="1:23" ht="13.2" x14ac:dyDescent="0.25">
      <c r="A755" s="124"/>
      <c r="B755" s="65"/>
      <c r="C755" s="44"/>
      <c r="D755" s="4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</row>
    <row r="756" spans="1:23" ht="13.2" x14ac:dyDescent="0.25">
      <c r="A756" s="124"/>
      <c r="B756" s="65"/>
      <c r="C756" s="44"/>
      <c r="D756" s="4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</row>
    <row r="757" spans="1:23" ht="13.2" x14ac:dyDescent="0.25">
      <c r="A757" s="124"/>
      <c r="B757" s="65"/>
      <c r="C757" s="44"/>
      <c r="D757" s="4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</row>
    <row r="758" spans="1:23" ht="13.2" x14ac:dyDescent="0.25">
      <c r="A758" s="124"/>
      <c r="B758" s="65"/>
      <c r="C758" s="44"/>
      <c r="D758" s="4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</row>
    <row r="759" spans="1:23" ht="13.2" x14ac:dyDescent="0.25">
      <c r="A759" s="124"/>
      <c r="B759" s="65"/>
      <c r="C759" s="44"/>
      <c r="D759" s="4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</row>
    <row r="760" spans="1:23" ht="13.2" x14ac:dyDescent="0.25">
      <c r="A760" s="124"/>
      <c r="B760" s="65"/>
      <c r="C760" s="44"/>
      <c r="D760" s="4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</row>
    <row r="761" spans="1:23" ht="13.2" x14ac:dyDescent="0.25">
      <c r="A761" s="124"/>
      <c r="B761" s="65"/>
      <c r="C761" s="44"/>
      <c r="D761" s="4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</row>
    <row r="762" spans="1:23" ht="13.2" x14ac:dyDescent="0.25">
      <c r="A762" s="124"/>
      <c r="B762" s="65"/>
      <c r="C762" s="44"/>
      <c r="D762" s="4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</row>
    <row r="763" spans="1:23" ht="13.2" x14ac:dyDescent="0.25">
      <c r="A763" s="124"/>
      <c r="B763" s="65"/>
      <c r="C763" s="44"/>
      <c r="D763" s="4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</row>
    <row r="764" spans="1:23" ht="13.2" x14ac:dyDescent="0.25">
      <c r="A764" s="124"/>
      <c r="B764" s="65"/>
      <c r="C764" s="44"/>
      <c r="D764" s="4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</row>
    <row r="765" spans="1:23" ht="13.2" x14ac:dyDescent="0.25">
      <c r="A765" s="124"/>
      <c r="B765" s="65"/>
      <c r="C765" s="44"/>
      <c r="D765" s="4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</row>
    <row r="766" spans="1:23" ht="13.2" x14ac:dyDescent="0.25">
      <c r="A766" s="124"/>
      <c r="B766" s="65"/>
      <c r="C766" s="44"/>
      <c r="D766" s="4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</row>
    <row r="767" spans="1:23" ht="13.2" x14ac:dyDescent="0.25">
      <c r="A767" s="124"/>
      <c r="B767" s="65"/>
      <c r="C767" s="44"/>
      <c r="D767" s="4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</row>
    <row r="768" spans="1:23" ht="13.2" x14ac:dyDescent="0.25">
      <c r="A768" s="124"/>
      <c r="B768" s="65"/>
      <c r="C768" s="44"/>
      <c r="D768" s="4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</row>
    <row r="769" spans="1:23" ht="13.2" x14ac:dyDescent="0.25">
      <c r="A769" s="124"/>
      <c r="B769" s="65"/>
      <c r="C769" s="44"/>
      <c r="D769" s="4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</row>
    <row r="770" spans="1:23" ht="13.2" x14ac:dyDescent="0.25">
      <c r="A770" s="124"/>
      <c r="B770" s="65"/>
      <c r="C770" s="44"/>
      <c r="D770" s="4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</row>
    <row r="771" spans="1:23" ht="13.2" x14ac:dyDescent="0.25">
      <c r="A771" s="124"/>
      <c r="B771" s="65"/>
      <c r="C771" s="44"/>
      <c r="D771" s="4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</row>
    <row r="772" spans="1:23" ht="13.2" x14ac:dyDescent="0.25">
      <c r="A772" s="124"/>
      <c r="B772" s="65"/>
      <c r="C772" s="44"/>
      <c r="D772" s="4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</row>
    <row r="773" spans="1:23" ht="13.2" x14ac:dyDescent="0.25">
      <c r="A773" s="124"/>
      <c r="B773" s="65"/>
      <c r="C773" s="44"/>
      <c r="D773" s="4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</row>
    <row r="774" spans="1:23" ht="13.2" x14ac:dyDescent="0.25">
      <c r="A774" s="124"/>
      <c r="B774" s="65"/>
      <c r="C774" s="44"/>
      <c r="D774" s="4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</row>
    <row r="775" spans="1:23" ht="13.2" x14ac:dyDescent="0.25">
      <c r="A775" s="124"/>
      <c r="B775" s="65"/>
      <c r="C775" s="44"/>
      <c r="D775" s="4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</row>
    <row r="776" spans="1:23" ht="13.2" x14ac:dyDescent="0.25">
      <c r="A776" s="124"/>
      <c r="B776" s="65"/>
      <c r="C776" s="44"/>
      <c r="D776" s="4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</row>
    <row r="777" spans="1:23" ht="13.2" x14ac:dyDescent="0.25">
      <c r="A777" s="124"/>
      <c r="B777" s="65"/>
      <c r="C777" s="44"/>
      <c r="D777" s="4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</row>
    <row r="778" spans="1:23" ht="13.2" x14ac:dyDescent="0.25">
      <c r="A778" s="124"/>
      <c r="B778" s="65"/>
      <c r="C778" s="44"/>
      <c r="D778" s="4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</row>
    <row r="779" spans="1:23" ht="13.2" x14ac:dyDescent="0.25">
      <c r="A779" s="124"/>
      <c r="B779" s="65"/>
      <c r="C779" s="44"/>
      <c r="D779" s="4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</row>
    <row r="780" spans="1:23" ht="13.2" x14ac:dyDescent="0.25">
      <c r="A780" s="124"/>
      <c r="B780" s="65"/>
      <c r="C780" s="44"/>
      <c r="D780" s="4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</row>
    <row r="781" spans="1:23" ht="13.2" x14ac:dyDescent="0.25">
      <c r="A781" s="124"/>
      <c r="B781" s="65"/>
      <c r="C781" s="44"/>
      <c r="D781" s="4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</row>
    <row r="782" spans="1:23" ht="13.2" x14ac:dyDescent="0.25">
      <c r="A782" s="124"/>
      <c r="B782" s="65"/>
      <c r="C782" s="44"/>
      <c r="D782" s="4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</row>
    <row r="783" spans="1:23" ht="13.2" x14ac:dyDescent="0.25">
      <c r="A783" s="124"/>
      <c r="B783" s="65"/>
      <c r="C783" s="44"/>
      <c r="D783" s="4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</row>
    <row r="784" spans="1:23" ht="13.2" x14ac:dyDescent="0.25">
      <c r="A784" s="124"/>
      <c r="B784" s="65"/>
      <c r="C784" s="44"/>
      <c r="D784" s="4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</row>
    <row r="785" spans="1:23" ht="13.2" x14ac:dyDescent="0.25">
      <c r="A785" s="124"/>
      <c r="B785" s="65"/>
      <c r="C785" s="44"/>
      <c r="D785" s="4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</row>
    <row r="786" spans="1:23" ht="13.2" x14ac:dyDescent="0.25">
      <c r="A786" s="124"/>
      <c r="B786" s="65"/>
      <c r="C786" s="44"/>
      <c r="D786" s="4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</row>
    <row r="787" spans="1:23" ht="13.2" x14ac:dyDescent="0.25">
      <c r="A787" s="124"/>
      <c r="B787" s="65"/>
      <c r="C787" s="44"/>
      <c r="D787" s="4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</row>
    <row r="788" spans="1:23" ht="13.2" x14ac:dyDescent="0.25">
      <c r="A788" s="124"/>
      <c r="B788" s="65"/>
      <c r="C788" s="44"/>
      <c r="D788" s="4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</row>
    <row r="789" spans="1:23" ht="13.2" x14ac:dyDescent="0.25">
      <c r="A789" s="124"/>
      <c r="B789" s="65"/>
      <c r="C789" s="44"/>
      <c r="D789" s="4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</row>
    <row r="790" spans="1:23" ht="13.2" x14ac:dyDescent="0.25">
      <c r="A790" s="124"/>
      <c r="B790" s="65"/>
      <c r="C790" s="44"/>
      <c r="D790" s="4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</row>
    <row r="791" spans="1:23" ht="13.2" x14ac:dyDescent="0.25">
      <c r="A791" s="124"/>
      <c r="B791" s="65"/>
      <c r="C791" s="44"/>
      <c r="D791" s="4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</row>
    <row r="792" spans="1:23" ht="13.2" x14ac:dyDescent="0.25">
      <c r="A792" s="124"/>
      <c r="B792" s="65"/>
      <c r="C792" s="44"/>
      <c r="D792" s="4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</row>
    <row r="793" spans="1:23" ht="13.2" x14ac:dyDescent="0.25">
      <c r="A793" s="124"/>
      <c r="B793" s="65"/>
      <c r="C793" s="44"/>
      <c r="D793" s="4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</row>
    <row r="794" spans="1:23" ht="13.2" x14ac:dyDescent="0.25">
      <c r="A794" s="124"/>
      <c r="B794" s="65"/>
      <c r="C794" s="44"/>
      <c r="D794" s="4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</row>
    <row r="795" spans="1:23" ht="13.2" x14ac:dyDescent="0.25">
      <c r="A795" s="124"/>
      <c r="B795" s="65"/>
      <c r="C795" s="44"/>
      <c r="D795" s="4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</row>
    <row r="796" spans="1:23" ht="13.2" x14ac:dyDescent="0.25">
      <c r="A796" s="124"/>
      <c r="B796" s="65"/>
      <c r="C796" s="44"/>
      <c r="D796" s="4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</row>
    <row r="797" spans="1:23" ht="13.2" x14ac:dyDescent="0.25">
      <c r="A797" s="124"/>
      <c r="B797" s="65"/>
      <c r="C797" s="44"/>
      <c r="D797" s="4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</row>
    <row r="798" spans="1:23" ht="13.2" x14ac:dyDescent="0.25">
      <c r="A798" s="124"/>
      <c r="B798" s="65"/>
      <c r="C798" s="44"/>
      <c r="D798" s="4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</row>
    <row r="799" spans="1:23" ht="13.2" x14ac:dyDescent="0.25">
      <c r="A799" s="124"/>
      <c r="B799" s="65"/>
      <c r="C799" s="44"/>
      <c r="D799" s="4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</row>
    <row r="800" spans="1:23" ht="13.2" x14ac:dyDescent="0.25">
      <c r="A800" s="124"/>
      <c r="B800" s="65"/>
      <c r="C800" s="44"/>
      <c r="D800" s="4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</row>
    <row r="801" spans="1:23" ht="13.2" x14ac:dyDescent="0.25">
      <c r="A801" s="124"/>
      <c r="B801" s="65"/>
      <c r="C801" s="44"/>
      <c r="D801" s="4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</row>
    <row r="802" spans="1:23" ht="13.2" x14ac:dyDescent="0.25">
      <c r="A802" s="124"/>
      <c r="B802" s="65"/>
      <c r="C802" s="44"/>
      <c r="D802" s="4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</row>
    <row r="803" spans="1:23" ht="13.2" x14ac:dyDescent="0.25">
      <c r="A803" s="124"/>
      <c r="B803" s="65"/>
      <c r="C803" s="44"/>
      <c r="D803" s="4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</row>
    <row r="804" spans="1:23" ht="13.2" x14ac:dyDescent="0.25">
      <c r="A804" s="124"/>
      <c r="B804" s="65"/>
      <c r="C804" s="44"/>
      <c r="D804" s="4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</row>
    <row r="805" spans="1:23" ht="13.2" x14ac:dyDescent="0.25">
      <c r="A805" s="124"/>
      <c r="B805" s="65"/>
      <c r="C805" s="44"/>
      <c r="D805" s="4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</row>
    <row r="806" spans="1:23" ht="13.2" x14ac:dyDescent="0.25">
      <c r="A806" s="124"/>
      <c r="B806" s="65"/>
      <c r="C806" s="44"/>
      <c r="D806" s="4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</row>
    <row r="807" spans="1:23" ht="13.2" x14ac:dyDescent="0.25">
      <c r="A807" s="124"/>
      <c r="B807" s="65"/>
      <c r="C807" s="44"/>
      <c r="D807" s="4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</row>
    <row r="808" spans="1:23" ht="13.2" x14ac:dyDescent="0.25">
      <c r="A808" s="124"/>
      <c r="B808" s="65"/>
      <c r="C808" s="44"/>
      <c r="D808" s="4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</row>
    <row r="809" spans="1:23" ht="13.2" x14ac:dyDescent="0.25">
      <c r="A809" s="124"/>
      <c r="B809" s="65"/>
      <c r="C809" s="44"/>
      <c r="D809" s="4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</row>
    <row r="810" spans="1:23" ht="13.2" x14ac:dyDescent="0.25">
      <c r="A810" s="124"/>
      <c r="B810" s="65"/>
      <c r="C810" s="44"/>
      <c r="D810" s="4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</row>
    <row r="811" spans="1:23" ht="13.2" x14ac:dyDescent="0.25">
      <c r="A811" s="124"/>
      <c r="B811" s="65"/>
      <c r="C811" s="44"/>
      <c r="D811" s="4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</row>
    <row r="812" spans="1:23" ht="13.2" x14ac:dyDescent="0.25">
      <c r="A812" s="124"/>
      <c r="B812" s="65"/>
      <c r="C812" s="44"/>
      <c r="D812" s="4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</row>
    <row r="813" spans="1:23" ht="13.2" x14ac:dyDescent="0.25">
      <c r="A813" s="124"/>
      <c r="B813" s="65"/>
      <c r="C813" s="44"/>
      <c r="D813" s="4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</row>
    <row r="814" spans="1:23" ht="13.2" x14ac:dyDescent="0.25">
      <c r="A814" s="124"/>
      <c r="B814" s="65"/>
      <c r="C814" s="44"/>
      <c r="D814" s="4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</row>
    <row r="815" spans="1:23" ht="13.2" x14ac:dyDescent="0.25">
      <c r="A815" s="124"/>
      <c r="B815" s="65"/>
      <c r="C815" s="44"/>
      <c r="D815" s="4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</row>
    <row r="816" spans="1:23" ht="13.2" x14ac:dyDescent="0.25">
      <c r="A816" s="124"/>
      <c r="B816" s="65"/>
      <c r="C816" s="44"/>
      <c r="D816" s="4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</row>
    <row r="817" spans="1:23" ht="13.2" x14ac:dyDescent="0.25">
      <c r="A817" s="124"/>
      <c r="B817" s="65"/>
      <c r="C817" s="44"/>
      <c r="D817" s="4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</row>
    <row r="818" spans="1:23" ht="13.2" x14ac:dyDescent="0.25">
      <c r="A818" s="124"/>
      <c r="B818" s="65"/>
      <c r="C818" s="44"/>
      <c r="D818" s="4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</row>
    <row r="819" spans="1:23" ht="13.2" x14ac:dyDescent="0.25">
      <c r="A819" s="124"/>
      <c r="B819" s="65"/>
      <c r="C819" s="44"/>
      <c r="D819" s="4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</row>
    <row r="820" spans="1:23" ht="13.2" x14ac:dyDescent="0.25">
      <c r="A820" s="124"/>
      <c r="B820" s="65"/>
      <c r="C820" s="44"/>
      <c r="D820" s="4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</row>
    <row r="821" spans="1:23" ht="13.2" x14ac:dyDescent="0.25">
      <c r="A821" s="124"/>
      <c r="B821" s="65"/>
      <c r="C821" s="44"/>
      <c r="D821" s="4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</row>
    <row r="822" spans="1:23" ht="13.2" x14ac:dyDescent="0.25">
      <c r="A822" s="124"/>
      <c r="B822" s="65"/>
      <c r="C822" s="44"/>
      <c r="D822" s="4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</row>
    <row r="823" spans="1:23" ht="13.2" x14ac:dyDescent="0.25">
      <c r="A823" s="124"/>
      <c r="B823" s="65"/>
      <c r="C823" s="44"/>
      <c r="D823" s="4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</row>
    <row r="824" spans="1:23" ht="13.2" x14ac:dyDescent="0.25">
      <c r="A824" s="124"/>
      <c r="B824" s="65"/>
      <c r="C824" s="44"/>
      <c r="D824" s="4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</row>
    <row r="825" spans="1:23" ht="13.2" x14ac:dyDescent="0.25">
      <c r="A825" s="124"/>
      <c r="B825" s="65"/>
      <c r="C825" s="44"/>
      <c r="D825" s="4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</row>
    <row r="826" spans="1:23" ht="13.2" x14ac:dyDescent="0.25">
      <c r="A826" s="124"/>
      <c r="B826" s="65"/>
      <c r="C826" s="44"/>
      <c r="D826" s="4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</row>
    <row r="827" spans="1:23" ht="13.2" x14ac:dyDescent="0.25">
      <c r="A827" s="124"/>
      <c r="B827" s="65"/>
      <c r="C827" s="44"/>
      <c r="D827" s="4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</row>
    <row r="828" spans="1:23" ht="13.2" x14ac:dyDescent="0.25">
      <c r="A828" s="124"/>
      <c r="B828" s="65"/>
      <c r="C828" s="44"/>
      <c r="D828" s="4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</row>
    <row r="829" spans="1:23" ht="13.2" x14ac:dyDescent="0.25">
      <c r="A829" s="124"/>
      <c r="B829" s="65"/>
      <c r="C829" s="44"/>
      <c r="D829" s="4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</row>
    <row r="830" spans="1:23" ht="13.2" x14ac:dyDescent="0.25">
      <c r="A830" s="124"/>
      <c r="B830" s="65"/>
      <c r="C830" s="44"/>
      <c r="D830" s="4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</row>
    <row r="831" spans="1:23" ht="13.2" x14ac:dyDescent="0.25">
      <c r="A831" s="124"/>
      <c r="B831" s="65"/>
      <c r="C831" s="44"/>
      <c r="D831" s="4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</row>
    <row r="832" spans="1:23" ht="13.2" x14ac:dyDescent="0.25">
      <c r="A832" s="124"/>
      <c r="B832" s="65"/>
      <c r="C832" s="44"/>
      <c r="D832" s="4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</row>
    <row r="833" spans="1:23" ht="13.2" x14ac:dyDescent="0.25">
      <c r="A833" s="124"/>
      <c r="B833" s="65"/>
      <c r="C833" s="44"/>
      <c r="D833" s="4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</row>
    <row r="834" spans="1:23" ht="13.2" x14ac:dyDescent="0.25">
      <c r="A834" s="124"/>
      <c r="B834" s="65"/>
      <c r="C834" s="44"/>
      <c r="D834" s="4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</row>
    <row r="835" spans="1:23" ht="13.2" x14ac:dyDescent="0.25">
      <c r="A835" s="124"/>
      <c r="B835" s="65"/>
      <c r="C835" s="44"/>
      <c r="D835" s="4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</row>
    <row r="836" spans="1:23" ht="13.2" x14ac:dyDescent="0.25">
      <c r="A836" s="124"/>
      <c r="B836" s="65"/>
      <c r="C836" s="44"/>
      <c r="D836" s="4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</row>
    <row r="837" spans="1:23" ht="13.2" x14ac:dyDescent="0.25">
      <c r="A837" s="124"/>
      <c r="B837" s="65"/>
      <c r="C837" s="44"/>
      <c r="D837" s="4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</row>
    <row r="838" spans="1:23" ht="13.2" x14ac:dyDescent="0.25">
      <c r="A838" s="124"/>
      <c r="B838" s="65"/>
      <c r="C838" s="44"/>
      <c r="D838" s="4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</row>
    <row r="839" spans="1:23" ht="13.2" x14ac:dyDescent="0.25">
      <c r="A839" s="124"/>
      <c r="B839" s="65"/>
      <c r="C839" s="44"/>
      <c r="D839" s="4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</row>
    <row r="840" spans="1:23" ht="13.2" x14ac:dyDescent="0.25">
      <c r="A840" s="124"/>
      <c r="B840" s="65"/>
      <c r="C840" s="44"/>
      <c r="D840" s="4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</row>
    <row r="841" spans="1:23" ht="13.2" x14ac:dyDescent="0.25">
      <c r="A841" s="124"/>
      <c r="B841" s="65"/>
      <c r="C841" s="44"/>
      <c r="D841" s="4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</row>
    <row r="842" spans="1:23" ht="13.2" x14ac:dyDescent="0.25">
      <c r="A842" s="124"/>
      <c r="B842" s="65"/>
      <c r="C842" s="44"/>
      <c r="D842" s="4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</row>
    <row r="843" spans="1:23" ht="13.2" x14ac:dyDescent="0.25">
      <c r="A843" s="124"/>
      <c r="B843" s="65"/>
      <c r="C843" s="44"/>
      <c r="D843" s="4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</row>
    <row r="844" spans="1:23" ht="13.2" x14ac:dyDescent="0.25">
      <c r="A844" s="124"/>
      <c r="B844" s="65"/>
      <c r="C844" s="44"/>
      <c r="D844" s="4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</row>
    <row r="845" spans="1:23" ht="13.2" x14ac:dyDescent="0.25">
      <c r="A845" s="124"/>
      <c r="B845" s="65"/>
      <c r="C845" s="44"/>
      <c r="D845" s="4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</row>
    <row r="846" spans="1:23" ht="13.2" x14ac:dyDescent="0.25">
      <c r="A846" s="124"/>
      <c r="B846" s="65"/>
      <c r="C846" s="44"/>
      <c r="D846" s="4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</row>
    <row r="847" spans="1:23" ht="13.2" x14ac:dyDescent="0.25">
      <c r="A847" s="124"/>
      <c r="B847" s="65"/>
      <c r="C847" s="44"/>
      <c r="D847" s="4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</row>
    <row r="848" spans="1:23" ht="13.2" x14ac:dyDescent="0.25">
      <c r="A848" s="124"/>
      <c r="B848" s="65"/>
      <c r="C848" s="44"/>
      <c r="D848" s="4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</row>
    <row r="849" spans="1:23" ht="13.2" x14ac:dyDescent="0.25">
      <c r="A849" s="124"/>
      <c r="B849" s="65"/>
      <c r="C849" s="44"/>
      <c r="D849" s="4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</row>
    <row r="850" spans="1:23" ht="13.2" x14ac:dyDescent="0.25">
      <c r="A850" s="124"/>
      <c r="B850" s="65"/>
      <c r="C850" s="44"/>
      <c r="D850" s="4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</row>
    <row r="851" spans="1:23" ht="13.2" x14ac:dyDescent="0.25">
      <c r="A851" s="124"/>
      <c r="B851" s="65"/>
      <c r="C851" s="44"/>
      <c r="D851" s="4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</row>
    <row r="852" spans="1:23" ht="13.2" x14ac:dyDescent="0.25">
      <c r="A852" s="124"/>
      <c r="B852" s="65"/>
      <c r="C852" s="44"/>
      <c r="D852" s="4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</row>
    <row r="853" spans="1:23" ht="13.2" x14ac:dyDescent="0.25">
      <c r="A853" s="124"/>
      <c r="B853" s="65"/>
      <c r="C853" s="44"/>
      <c r="D853" s="4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</row>
    <row r="854" spans="1:23" ht="13.2" x14ac:dyDescent="0.25">
      <c r="A854" s="124"/>
      <c r="B854" s="65"/>
      <c r="C854" s="44"/>
      <c r="D854" s="4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</row>
    <row r="855" spans="1:23" ht="13.2" x14ac:dyDescent="0.25">
      <c r="A855" s="124"/>
      <c r="B855" s="65"/>
      <c r="C855" s="44"/>
      <c r="D855" s="4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</row>
    <row r="856" spans="1:23" ht="13.2" x14ac:dyDescent="0.25">
      <c r="A856" s="124"/>
      <c r="B856" s="65"/>
      <c r="C856" s="44"/>
      <c r="D856" s="4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</row>
    <row r="857" spans="1:23" ht="13.2" x14ac:dyDescent="0.25">
      <c r="A857" s="124"/>
      <c r="B857" s="65"/>
      <c r="C857" s="44"/>
      <c r="D857" s="4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</row>
    <row r="858" spans="1:23" ht="13.2" x14ac:dyDescent="0.25">
      <c r="A858" s="124"/>
      <c r="B858" s="65"/>
      <c r="C858" s="44"/>
      <c r="D858" s="4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</row>
    <row r="859" spans="1:23" ht="13.2" x14ac:dyDescent="0.25">
      <c r="A859" s="124"/>
      <c r="B859" s="65"/>
      <c r="C859" s="44"/>
      <c r="D859" s="4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</row>
    <row r="860" spans="1:23" ht="13.2" x14ac:dyDescent="0.25">
      <c r="A860" s="124"/>
      <c r="B860" s="65"/>
      <c r="C860" s="44"/>
      <c r="D860" s="4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</row>
    <row r="861" spans="1:23" ht="13.2" x14ac:dyDescent="0.25">
      <c r="A861" s="124"/>
      <c r="B861" s="65"/>
      <c r="C861" s="44"/>
      <c r="D861" s="4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</row>
    <row r="862" spans="1:23" ht="13.2" x14ac:dyDescent="0.25">
      <c r="A862" s="124"/>
      <c r="B862" s="65"/>
      <c r="C862" s="44"/>
      <c r="D862" s="4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</row>
    <row r="863" spans="1:23" ht="13.2" x14ac:dyDescent="0.25">
      <c r="A863" s="124"/>
      <c r="B863" s="65"/>
      <c r="C863" s="44"/>
      <c r="D863" s="4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</row>
    <row r="864" spans="1:23" ht="13.2" x14ac:dyDescent="0.25">
      <c r="A864" s="124"/>
      <c r="B864" s="65"/>
      <c r="C864" s="44"/>
      <c r="D864" s="4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</row>
    <row r="865" spans="1:23" ht="13.2" x14ac:dyDescent="0.25">
      <c r="A865" s="124"/>
      <c r="B865" s="65"/>
      <c r="C865" s="44"/>
      <c r="D865" s="4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</row>
    <row r="866" spans="1:23" ht="13.2" x14ac:dyDescent="0.25">
      <c r="A866" s="124"/>
      <c r="B866" s="65"/>
      <c r="C866" s="44"/>
      <c r="D866" s="4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</row>
    <row r="867" spans="1:23" ht="13.2" x14ac:dyDescent="0.25">
      <c r="A867" s="124"/>
      <c r="B867" s="65"/>
      <c r="C867" s="44"/>
      <c r="D867" s="4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</row>
    <row r="868" spans="1:23" ht="13.2" x14ac:dyDescent="0.25">
      <c r="A868" s="124"/>
      <c r="B868" s="65"/>
      <c r="C868" s="44"/>
      <c r="D868" s="4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</row>
    <row r="869" spans="1:23" ht="13.2" x14ac:dyDescent="0.25">
      <c r="A869" s="124"/>
      <c r="B869" s="65"/>
      <c r="C869" s="44"/>
      <c r="D869" s="4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</row>
    <row r="870" spans="1:23" ht="13.2" x14ac:dyDescent="0.25">
      <c r="A870" s="124"/>
      <c r="B870" s="65"/>
      <c r="C870" s="44"/>
      <c r="D870" s="4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</row>
    <row r="871" spans="1:23" ht="13.2" x14ac:dyDescent="0.25">
      <c r="A871" s="124"/>
      <c r="B871" s="65"/>
      <c r="C871" s="44"/>
      <c r="D871" s="4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</row>
    <row r="872" spans="1:23" ht="13.2" x14ac:dyDescent="0.25">
      <c r="A872" s="124"/>
      <c r="B872" s="65"/>
      <c r="C872" s="44"/>
      <c r="D872" s="4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</row>
    <row r="873" spans="1:23" ht="13.2" x14ac:dyDescent="0.25">
      <c r="A873" s="124"/>
      <c r="B873" s="65"/>
      <c r="C873" s="44"/>
      <c r="D873" s="4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</row>
    <row r="874" spans="1:23" ht="13.2" x14ac:dyDescent="0.25">
      <c r="A874" s="124"/>
      <c r="B874" s="65"/>
      <c r="C874" s="44"/>
      <c r="D874" s="4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</row>
    <row r="875" spans="1:23" ht="13.2" x14ac:dyDescent="0.25">
      <c r="A875" s="124"/>
      <c r="B875" s="65"/>
      <c r="C875" s="44"/>
      <c r="D875" s="4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</row>
    <row r="876" spans="1:23" ht="13.2" x14ac:dyDescent="0.25">
      <c r="A876" s="124"/>
      <c r="B876" s="65"/>
      <c r="C876" s="44"/>
      <c r="D876" s="4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</row>
    <row r="877" spans="1:23" ht="13.2" x14ac:dyDescent="0.25">
      <c r="A877" s="124"/>
      <c r="B877" s="65"/>
      <c r="C877" s="44"/>
      <c r="D877" s="4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</row>
    <row r="878" spans="1:23" ht="13.2" x14ac:dyDescent="0.25">
      <c r="A878" s="124"/>
      <c r="B878" s="65"/>
      <c r="C878" s="44"/>
      <c r="D878" s="4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</row>
    <row r="879" spans="1:23" ht="13.2" x14ac:dyDescent="0.25">
      <c r="A879" s="124"/>
      <c r="B879" s="65"/>
      <c r="C879" s="44"/>
      <c r="D879" s="4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</row>
    <row r="880" spans="1:23" ht="13.2" x14ac:dyDescent="0.25">
      <c r="A880" s="124"/>
      <c r="B880" s="65"/>
      <c r="C880" s="44"/>
      <c r="D880" s="4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</row>
    <row r="881" spans="1:23" ht="13.2" x14ac:dyDescent="0.25">
      <c r="A881" s="124"/>
      <c r="B881" s="65"/>
      <c r="C881" s="44"/>
      <c r="D881" s="4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</row>
    <row r="882" spans="1:23" ht="13.2" x14ac:dyDescent="0.25">
      <c r="A882" s="124"/>
      <c r="B882" s="65"/>
      <c r="C882" s="44"/>
      <c r="D882" s="4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</row>
    <row r="883" spans="1:23" ht="13.2" x14ac:dyDescent="0.25">
      <c r="A883" s="124"/>
      <c r="B883" s="65"/>
      <c r="C883" s="44"/>
      <c r="D883" s="4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</row>
    <row r="884" spans="1:23" ht="13.2" x14ac:dyDescent="0.25">
      <c r="A884" s="124"/>
      <c r="B884" s="65"/>
      <c r="C884" s="44"/>
      <c r="D884" s="4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</row>
    <row r="885" spans="1:23" ht="13.2" x14ac:dyDescent="0.25">
      <c r="A885" s="124"/>
      <c r="B885" s="65"/>
      <c r="C885" s="44"/>
      <c r="D885" s="4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</row>
    <row r="886" spans="1:23" ht="13.2" x14ac:dyDescent="0.25">
      <c r="A886" s="124"/>
      <c r="B886" s="65"/>
      <c r="C886" s="44"/>
      <c r="D886" s="4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</row>
    <row r="887" spans="1:23" ht="13.2" x14ac:dyDescent="0.25">
      <c r="A887" s="124"/>
      <c r="B887" s="65"/>
      <c r="C887" s="44"/>
      <c r="D887" s="4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</row>
    <row r="888" spans="1:23" ht="13.2" x14ac:dyDescent="0.25">
      <c r="A888" s="124"/>
      <c r="B888" s="65"/>
      <c r="C888" s="44"/>
      <c r="D888" s="4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</row>
    <row r="889" spans="1:23" ht="13.2" x14ac:dyDescent="0.25">
      <c r="A889" s="124"/>
      <c r="B889" s="65"/>
      <c r="C889" s="44"/>
      <c r="D889" s="4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</row>
    <row r="890" spans="1:23" ht="13.2" x14ac:dyDescent="0.25">
      <c r="A890" s="124"/>
      <c r="B890" s="65"/>
      <c r="C890" s="44"/>
      <c r="D890" s="4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</row>
    <row r="891" spans="1:23" ht="13.2" x14ac:dyDescent="0.25">
      <c r="A891" s="124"/>
      <c r="B891" s="65"/>
      <c r="C891" s="44"/>
      <c r="D891" s="4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</row>
    <row r="892" spans="1:23" ht="13.2" x14ac:dyDescent="0.25">
      <c r="A892" s="124"/>
      <c r="B892" s="65"/>
      <c r="C892" s="44"/>
      <c r="D892" s="4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</row>
    <row r="893" spans="1:23" ht="13.2" x14ac:dyDescent="0.25">
      <c r="A893" s="124"/>
      <c r="B893" s="65"/>
      <c r="C893" s="44"/>
      <c r="D893" s="4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</row>
    <row r="894" spans="1:23" ht="13.2" x14ac:dyDescent="0.25">
      <c r="A894" s="124"/>
      <c r="B894" s="65"/>
      <c r="C894" s="44"/>
      <c r="D894" s="4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</row>
    <row r="895" spans="1:23" ht="13.2" x14ac:dyDescent="0.25">
      <c r="A895" s="124"/>
      <c r="B895" s="65"/>
      <c r="C895" s="44"/>
      <c r="D895" s="4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</row>
    <row r="896" spans="1:23" ht="13.2" x14ac:dyDescent="0.25">
      <c r="A896" s="124"/>
      <c r="B896" s="65"/>
      <c r="C896" s="44"/>
      <c r="D896" s="4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</row>
    <row r="897" spans="1:23" ht="13.2" x14ac:dyDescent="0.25">
      <c r="A897" s="124"/>
      <c r="B897" s="65"/>
      <c r="C897" s="44"/>
      <c r="D897" s="4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</row>
    <row r="898" spans="1:23" ht="13.2" x14ac:dyDescent="0.25">
      <c r="A898" s="124"/>
      <c r="B898" s="65"/>
      <c r="C898" s="44"/>
      <c r="D898" s="4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</row>
    <row r="899" spans="1:23" ht="13.2" x14ac:dyDescent="0.25">
      <c r="A899" s="124"/>
      <c r="B899" s="65"/>
      <c r="C899" s="44"/>
      <c r="D899" s="4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</row>
    <row r="900" spans="1:23" ht="13.2" x14ac:dyDescent="0.25">
      <c r="A900" s="124"/>
      <c r="B900" s="65"/>
      <c r="C900" s="44"/>
      <c r="D900" s="4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</row>
    <row r="901" spans="1:23" ht="13.2" x14ac:dyDescent="0.25">
      <c r="A901" s="124"/>
      <c r="B901" s="65"/>
      <c r="C901" s="44"/>
      <c r="D901" s="4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</row>
    <row r="902" spans="1:23" ht="13.2" x14ac:dyDescent="0.25">
      <c r="A902" s="124"/>
      <c r="B902" s="65"/>
      <c r="C902" s="44"/>
      <c r="D902" s="4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</row>
    <row r="903" spans="1:23" ht="13.2" x14ac:dyDescent="0.25">
      <c r="A903" s="124"/>
      <c r="B903" s="65"/>
      <c r="C903" s="44"/>
      <c r="D903" s="4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</row>
    <row r="904" spans="1:23" ht="13.2" x14ac:dyDescent="0.25">
      <c r="A904" s="124"/>
      <c r="B904" s="65"/>
      <c r="C904" s="44"/>
      <c r="D904" s="4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</row>
    <row r="905" spans="1:23" ht="13.2" x14ac:dyDescent="0.25">
      <c r="A905" s="124"/>
      <c r="B905" s="65"/>
      <c r="C905" s="44"/>
      <c r="D905" s="4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</row>
    <row r="906" spans="1:23" ht="13.2" x14ac:dyDescent="0.25">
      <c r="A906" s="124"/>
      <c r="B906" s="65"/>
      <c r="C906" s="44"/>
      <c r="D906" s="4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</row>
    <row r="907" spans="1:23" ht="13.2" x14ac:dyDescent="0.25">
      <c r="A907" s="124"/>
      <c r="B907" s="65"/>
      <c r="C907" s="44"/>
      <c r="D907" s="4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</row>
    <row r="908" spans="1:23" ht="13.2" x14ac:dyDescent="0.25">
      <c r="A908" s="124"/>
      <c r="B908" s="65"/>
      <c r="C908" s="44"/>
      <c r="D908" s="4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</row>
    <row r="909" spans="1:23" ht="13.2" x14ac:dyDescent="0.25">
      <c r="A909" s="124"/>
      <c r="B909" s="65"/>
      <c r="C909" s="44"/>
      <c r="D909" s="4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</row>
    <row r="910" spans="1:23" ht="13.2" x14ac:dyDescent="0.25">
      <c r="A910" s="124"/>
      <c r="B910" s="65"/>
      <c r="C910" s="44"/>
      <c r="D910" s="4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</row>
    <row r="911" spans="1:23" ht="13.2" x14ac:dyDescent="0.25">
      <c r="A911" s="124"/>
      <c r="B911" s="65"/>
      <c r="C911" s="44"/>
      <c r="D911" s="4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</row>
    <row r="912" spans="1:23" ht="13.2" x14ac:dyDescent="0.25">
      <c r="A912" s="124"/>
      <c r="B912" s="65"/>
      <c r="C912" s="44"/>
      <c r="D912" s="4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</row>
    <row r="913" spans="1:23" ht="13.2" x14ac:dyDescent="0.25">
      <c r="A913" s="124"/>
      <c r="B913" s="65"/>
      <c r="C913" s="44"/>
      <c r="D913" s="4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</row>
    <row r="914" spans="1:23" ht="13.2" x14ac:dyDescent="0.25">
      <c r="A914" s="124"/>
      <c r="B914" s="65"/>
      <c r="C914" s="44"/>
      <c r="D914" s="4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</row>
    <row r="915" spans="1:23" ht="13.2" x14ac:dyDescent="0.25">
      <c r="A915" s="124"/>
      <c r="B915" s="65"/>
      <c r="C915" s="44"/>
      <c r="D915" s="4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</row>
    <row r="916" spans="1:23" ht="13.2" x14ac:dyDescent="0.25">
      <c r="A916" s="124"/>
      <c r="B916" s="65"/>
      <c r="C916" s="44"/>
      <c r="D916" s="4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</row>
    <row r="917" spans="1:23" ht="13.2" x14ac:dyDescent="0.25">
      <c r="A917" s="124"/>
      <c r="B917" s="65"/>
      <c r="C917" s="44"/>
      <c r="D917" s="4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</row>
    <row r="918" spans="1:23" ht="13.2" x14ac:dyDescent="0.25">
      <c r="A918" s="124"/>
      <c r="B918" s="65"/>
      <c r="C918" s="44"/>
      <c r="D918" s="4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</row>
    <row r="919" spans="1:23" ht="13.2" x14ac:dyDescent="0.25">
      <c r="A919" s="124"/>
      <c r="B919" s="65"/>
      <c r="C919" s="44"/>
      <c r="D919" s="4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</row>
    <row r="920" spans="1:23" ht="13.2" x14ac:dyDescent="0.25">
      <c r="A920" s="124"/>
      <c r="B920" s="65"/>
      <c r="C920" s="44"/>
      <c r="D920" s="4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</row>
    <row r="921" spans="1:23" ht="13.2" x14ac:dyDescent="0.25">
      <c r="A921" s="124"/>
      <c r="B921" s="65"/>
      <c r="C921" s="44"/>
      <c r="D921" s="4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</row>
    <row r="922" spans="1:23" ht="13.2" x14ac:dyDescent="0.25">
      <c r="A922" s="124"/>
      <c r="B922" s="65"/>
      <c r="C922" s="44"/>
      <c r="D922" s="4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</row>
    <row r="923" spans="1:23" ht="13.2" x14ac:dyDescent="0.25">
      <c r="A923" s="124"/>
      <c r="B923" s="65"/>
      <c r="C923" s="44"/>
      <c r="D923" s="4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</row>
    <row r="924" spans="1:23" ht="13.2" x14ac:dyDescent="0.25">
      <c r="A924" s="124"/>
      <c r="B924" s="65"/>
      <c r="C924" s="44"/>
      <c r="D924" s="4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</row>
    <row r="925" spans="1:23" ht="13.2" x14ac:dyDescent="0.25">
      <c r="A925" s="124"/>
      <c r="B925" s="65"/>
      <c r="C925" s="44"/>
      <c r="D925" s="4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</row>
    <row r="926" spans="1:23" ht="13.2" x14ac:dyDescent="0.25">
      <c r="A926" s="124"/>
      <c r="B926" s="65"/>
      <c r="C926" s="44"/>
      <c r="D926" s="4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</row>
    <row r="927" spans="1:23" ht="13.2" x14ac:dyDescent="0.25">
      <c r="A927" s="124"/>
      <c r="B927" s="65"/>
      <c r="C927" s="44"/>
      <c r="D927" s="4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</row>
    <row r="928" spans="1:23" ht="13.2" x14ac:dyDescent="0.25">
      <c r="A928" s="124"/>
      <c r="B928" s="65"/>
      <c r="C928" s="44"/>
      <c r="D928" s="4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</row>
    <row r="929" spans="1:23" ht="13.2" x14ac:dyDescent="0.25">
      <c r="A929" s="124"/>
      <c r="B929" s="65"/>
      <c r="C929" s="44"/>
      <c r="D929" s="4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</row>
    <row r="930" spans="1:23" ht="13.2" x14ac:dyDescent="0.25">
      <c r="A930" s="124"/>
      <c r="B930" s="65"/>
      <c r="C930" s="44"/>
      <c r="D930" s="4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</row>
    <row r="931" spans="1:23" ht="13.2" x14ac:dyDescent="0.25">
      <c r="A931" s="124"/>
      <c r="B931" s="65"/>
      <c r="C931" s="44"/>
      <c r="D931" s="4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</row>
    <row r="932" spans="1:23" ht="13.2" x14ac:dyDescent="0.25">
      <c r="A932" s="124"/>
      <c r="B932" s="65"/>
      <c r="C932" s="44"/>
      <c r="D932" s="4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</row>
    <row r="933" spans="1:23" ht="13.2" x14ac:dyDescent="0.25">
      <c r="A933" s="124"/>
      <c r="B933" s="65"/>
      <c r="C933" s="44"/>
      <c r="D933" s="4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</row>
    <row r="934" spans="1:23" ht="13.2" x14ac:dyDescent="0.25">
      <c r="A934" s="124"/>
      <c r="B934" s="65"/>
      <c r="C934" s="44"/>
      <c r="D934" s="4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</row>
    <row r="935" spans="1:23" ht="13.2" x14ac:dyDescent="0.25">
      <c r="A935" s="124"/>
      <c r="B935" s="65"/>
      <c r="C935" s="44"/>
      <c r="D935" s="4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</row>
    <row r="936" spans="1:23" ht="13.2" x14ac:dyDescent="0.25">
      <c r="A936" s="124"/>
      <c r="B936" s="65"/>
      <c r="C936" s="44"/>
      <c r="D936" s="4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</row>
    <row r="937" spans="1:23" ht="13.2" x14ac:dyDescent="0.25">
      <c r="A937" s="124"/>
      <c r="B937" s="65"/>
      <c r="C937" s="44"/>
      <c r="D937" s="4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</row>
    <row r="938" spans="1:23" ht="13.2" x14ac:dyDescent="0.25">
      <c r="A938" s="124"/>
      <c r="B938" s="65"/>
      <c r="C938" s="44"/>
      <c r="D938" s="4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</row>
    <row r="939" spans="1:23" ht="13.2" x14ac:dyDescent="0.25">
      <c r="A939" s="124"/>
      <c r="B939" s="65"/>
      <c r="C939" s="44"/>
      <c r="D939" s="4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</row>
    <row r="940" spans="1:23" ht="13.2" x14ac:dyDescent="0.25">
      <c r="A940" s="124"/>
      <c r="B940" s="65"/>
      <c r="C940" s="44"/>
      <c r="D940" s="4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</row>
    <row r="941" spans="1:23" ht="13.2" x14ac:dyDescent="0.25">
      <c r="A941" s="124"/>
      <c r="B941" s="65"/>
      <c r="C941" s="44"/>
      <c r="D941" s="4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</row>
    <row r="942" spans="1:23" ht="13.2" x14ac:dyDescent="0.25">
      <c r="A942" s="124"/>
      <c r="B942" s="65"/>
      <c r="C942" s="44"/>
      <c r="D942" s="4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</row>
    <row r="943" spans="1:23" ht="13.2" x14ac:dyDescent="0.25">
      <c r="A943" s="124"/>
      <c r="B943" s="65"/>
      <c r="C943" s="44"/>
      <c r="D943" s="4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</row>
    <row r="944" spans="1:23" ht="13.2" x14ac:dyDescent="0.25">
      <c r="A944" s="124"/>
      <c r="B944" s="65"/>
      <c r="C944" s="44"/>
      <c r="D944" s="4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</row>
    <row r="945" spans="1:23" ht="13.2" x14ac:dyDescent="0.25">
      <c r="A945" s="124"/>
      <c r="B945" s="65"/>
      <c r="C945" s="44"/>
      <c r="D945" s="4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</row>
    <row r="946" spans="1:23" ht="13.2" x14ac:dyDescent="0.25">
      <c r="A946" s="124"/>
      <c r="B946" s="65"/>
      <c r="C946" s="44"/>
      <c r="D946" s="4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</row>
    <row r="947" spans="1:23" ht="13.2" x14ac:dyDescent="0.25">
      <c r="A947" s="124"/>
      <c r="B947" s="65"/>
      <c r="C947" s="44"/>
      <c r="D947" s="4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</row>
    <row r="948" spans="1:23" ht="13.2" x14ac:dyDescent="0.25">
      <c r="A948" s="124"/>
      <c r="B948" s="65"/>
      <c r="C948" s="44"/>
      <c r="D948" s="4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</row>
    <row r="949" spans="1:23" ht="13.2" x14ac:dyDescent="0.25">
      <c r="A949" s="124"/>
      <c r="B949" s="65"/>
      <c r="C949" s="44"/>
      <c r="D949" s="4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</row>
    <row r="950" spans="1:23" ht="13.2" x14ac:dyDescent="0.25">
      <c r="A950" s="124"/>
      <c r="B950" s="65"/>
      <c r="C950" s="44"/>
      <c r="D950" s="4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</row>
    <row r="951" spans="1:23" ht="13.2" x14ac:dyDescent="0.25">
      <c r="A951" s="124"/>
      <c r="B951" s="65"/>
      <c r="C951" s="44"/>
      <c r="D951" s="4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</row>
    <row r="952" spans="1:23" ht="13.2" x14ac:dyDescent="0.25">
      <c r="A952" s="124"/>
      <c r="B952" s="65"/>
      <c r="C952" s="44"/>
      <c r="D952" s="4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</row>
    <row r="953" spans="1:23" ht="13.2" x14ac:dyDescent="0.25">
      <c r="A953" s="124"/>
      <c r="B953" s="65"/>
      <c r="C953" s="44"/>
      <c r="D953" s="4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</row>
    <row r="954" spans="1:23" ht="13.2" x14ac:dyDescent="0.25">
      <c r="A954" s="124"/>
      <c r="B954" s="65"/>
      <c r="C954" s="44"/>
      <c r="D954" s="4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</row>
    <row r="955" spans="1:23" ht="13.2" x14ac:dyDescent="0.25">
      <c r="A955" s="124"/>
      <c r="B955" s="65"/>
      <c r="C955" s="44"/>
      <c r="D955" s="4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</row>
    <row r="956" spans="1:23" ht="13.2" x14ac:dyDescent="0.25">
      <c r="A956" s="124"/>
      <c r="B956" s="65"/>
      <c r="C956" s="44"/>
      <c r="D956" s="4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</row>
    <row r="957" spans="1:23" ht="13.2" x14ac:dyDescent="0.25">
      <c r="A957" s="124"/>
      <c r="B957" s="65"/>
      <c r="C957" s="44"/>
      <c r="D957" s="4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</row>
    <row r="958" spans="1:23" ht="13.2" x14ac:dyDescent="0.25">
      <c r="A958" s="124"/>
      <c r="B958" s="65"/>
      <c r="C958" s="44"/>
      <c r="D958" s="4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</row>
    <row r="959" spans="1:23" ht="13.2" x14ac:dyDescent="0.25">
      <c r="A959" s="124"/>
      <c r="B959" s="65"/>
      <c r="C959" s="44"/>
      <c r="D959" s="4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</row>
    <row r="960" spans="1:23" ht="13.2" x14ac:dyDescent="0.25">
      <c r="A960" s="124"/>
      <c r="B960" s="65"/>
      <c r="C960" s="44"/>
      <c r="D960" s="4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</row>
    <row r="961" spans="1:23" ht="13.2" x14ac:dyDescent="0.25">
      <c r="A961" s="124"/>
      <c r="B961" s="65"/>
      <c r="C961" s="44"/>
      <c r="D961" s="4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</row>
    <row r="962" spans="1:23" ht="13.2" x14ac:dyDescent="0.25">
      <c r="A962" s="124"/>
      <c r="B962" s="65"/>
      <c r="C962" s="44"/>
      <c r="D962" s="4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</row>
    <row r="963" spans="1:23" ht="13.2" x14ac:dyDescent="0.25">
      <c r="A963" s="124"/>
      <c r="B963" s="65"/>
      <c r="C963" s="44"/>
      <c r="D963" s="4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</row>
    <row r="964" spans="1:23" ht="13.2" x14ac:dyDescent="0.25">
      <c r="A964" s="124"/>
      <c r="B964" s="65"/>
      <c r="C964" s="44"/>
      <c r="D964" s="4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</row>
    <row r="965" spans="1:23" ht="13.2" x14ac:dyDescent="0.25">
      <c r="A965" s="124"/>
      <c r="B965" s="65"/>
      <c r="C965" s="44"/>
      <c r="D965" s="4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</row>
    <row r="966" spans="1:23" ht="13.2" x14ac:dyDescent="0.25">
      <c r="A966" s="124"/>
      <c r="B966" s="65"/>
      <c r="C966" s="44"/>
      <c r="D966" s="4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</row>
    <row r="967" spans="1:23" ht="13.2" x14ac:dyDescent="0.25">
      <c r="A967" s="124"/>
      <c r="B967" s="65"/>
      <c r="C967" s="44"/>
      <c r="D967" s="4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</row>
    <row r="968" spans="1:23" ht="13.2" x14ac:dyDescent="0.25">
      <c r="A968" s="124"/>
      <c r="B968" s="65"/>
      <c r="C968" s="44"/>
      <c r="D968" s="4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</row>
    <row r="969" spans="1:23" ht="13.2" x14ac:dyDescent="0.25">
      <c r="A969" s="124"/>
      <c r="B969" s="65"/>
      <c r="C969" s="44"/>
      <c r="D969" s="4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</row>
    <row r="970" spans="1:23" ht="13.2" x14ac:dyDescent="0.25">
      <c r="A970" s="124"/>
      <c r="B970" s="65"/>
      <c r="C970" s="44"/>
      <c r="D970" s="4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</row>
    <row r="971" spans="1:23" ht="13.2" x14ac:dyDescent="0.25">
      <c r="A971" s="124"/>
      <c r="B971" s="65"/>
      <c r="C971" s="44"/>
      <c r="D971" s="4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</row>
    <row r="972" spans="1:23" ht="13.2" x14ac:dyDescent="0.25">
      <c r="A972" s="124"/>
      <c r="B972" s="65"/>
      <c r="C972" s="44"/>
      <c r="D972" s="4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</row>
    <row r="973" spans="1:23" ht="13.2" x14ac:dyDescent="0.25">
      <c r="A973" s="124"/>
      <c r="B973" s="65"/>
      <c r="C973" s="44"/>
      <c r="D973" s="4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</row>
    <row r="974" spans="1:23" ht="13.2" x14ac:dyDescent="0.25">
      <c r="A974" s="124"/>
      <c r="B974" s="65"/>
      <c r="C974" s="44"/>
      <c r="D974" s="4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</row>
    <row r="975" spans="1:23" ht="13.2" x14ac:dyDescent="0.25">
      <c r="A975" s="124"/>
      <c r="B975" s="65"/>
      <c r="C975" s="44"/>
      <c r="D975" s="4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</row>
    <row r="976" spans="1:23" ht="13.2" x14ac:dyDescent="0.25">
      <c r="A976" s="124"/>
      <c r="B976" s="65"/>
      <c r="C976" s="44"/>
      <c r="D976" s="4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</row>
    <row r="977" spans="1:23" ht="13.2" x14ac:dyDescent="0.25">
      <c r="A977" s="124"/>
      <c r="B977" s="65"/>
      <c r="C977" s="44"/>
      <c r="D977" s="4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</row>
    <row r="978" spans="1:23" ht="13.2" x14ac:dyDescent="0.25">
      <c r="A978" s="124"/>
      <c r="B978" s="65"/>
      <c r="C978" s="44"/>
      <c r="D978" s="4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</row>
    <row r="979" spans="1:23" ht="13.2" x14ac:dyDescent="0.25">
      <c r="A979" s="124"/>
      <c r="B979" s="65"/>
      <c r="C979" s="44"/>
      <c r="D979" s="4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</row>
    <row r="980" spans="1:23" ht="13.2" x14ac:dyDescent="0.25">
      <c r="A980" s="124"/>
      <c r="B980" s="65"/>
      <c r="C980" s="44"/>
      <c r="D980" s="4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</row>
    <row r="981" spans="1:23" ht="13.2" x14ac:dyDescent="0.25">
      <c r="A981" s="124"/>
      <c r="B981" s="65"/>
      <c r="C981" s="44"/>
      <c r="D981" s="4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</row>
    <row r="982" spans="1:23" ht="13.2" x14ac:dyDescent="0.25">
      <c r="A982" s="124"/>
      <c r="B982" s="65"/>
      <c r="C982" s="44"/>
      <c r="D982" s="4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</row>
    <row r="983" spans="1:23" ht="13.2" x14ac:dyDescent="0.25">
      <c r="A983" s="124"/>
      <c r="B983" s="65"/>
      <c r="C983" s="44"/>
      <c r="D983" s="4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</row>
    <row r="984" spans="1:23" ht="13.2" x14ac:dyDescent="0.25">
      <c r="A984" s="124"/>
      <c r="B984" s="65"/>
      <c r="C984" s="44"/>
      <c r="D984" s="4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</row>
    <row r="985" spans="1:23" ht="13.2" x14ac:dyDescent="0.25">
      <c r="A985" s="124"/>
      <c r="B985" s="65"/>
      <c r="C985" s="44"/>
      <c r="D985" s="4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</row>
    <row r="986" spans="1:23" ht="13.2" x14ac:dyDescent="0.25">
      <c r="A986" s="124"/>
      <c r="B986" s="65"/>
      <c r="C986" s="44"/>
      <c r="D986" s="4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</row>
    <row r="987" spans="1:23" ht="13.2" x14ac:dyDescent="0.25">
      <c r="A987" s="124"/>
      <c r="B987" s="65"/>
      <c r="C987" s="44"/>
      <c r="D987" s="44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</row>
    <row r="988" spans="1:23" ht="13.2" x14ac:dyDescent="0.25">
      <c r="A988" s="124"/>
      <c r="B988" s="65"/>
      <c r="C988" s="44"/>
      <c r="D988" s="44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</row>
    <row r="989" spans="1:23" ht="13.2" x14ac:dyDescent="0.25">
      <c r="A989" s="124"/>
      <c r="B989" s="65"/>
      <c r="C989" s="44"/>
      <c r="D989" s="44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</row>
    <row r="990" spans="1:23" ht="13.2" x14ac:dyDescent="0.25">
      <c r="A990" s="124"/>
      <c r="B990" s="65"/>
      <c r="C990" s="44"/>
      <c r="D990" s="44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</row>
    <row r="991" spans="1:23" ht="13.2" x14ac:dyDescent="0.25">
      <c r="A991" s="124"/>
      <c r="B991" s="65"/>
      <c r="C991" s="44"/>
      <c r="D991" s="44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</row>
    <row r="992" spans="1:23" ht="13.2" x14ac:dyDescent="0.25">
      <c r="A992" s="124"/>
      <c r="B992" s="65"/>
      <c r="C992" s="44"/>
      <c r="D992" s="44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</row>
    <row r="993" spans="1:23" ht="13.2" x14ac:dyDescent="0.25">
      <c r="A993" s="124"/>
      <c r="B993" s="65"/>
      <c r="C993" s="44"/>
      <c r="D993" s="44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</row>
    <row r="994" spans="1:23" ht="13.2" x14ac:dyDescent="0.25">
      <c r="A994" s="124"/>
      <c r="B994" s="65"/>
      <c r="C994" s="44"/>
      <c r="D994" s="44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</row>
    <row r="995" spans="1:23" ht="13.2" x14ac:dyDescent="0.25">
      <c r="A995" s="124"/>
      <c r="B995" s="65"/>
      <c r="C995" s="44"/>
      <c r="D995" s="44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</row>
    <row r="996" spans="1:23" ht="13.2" x14ac:dyDescent="0.25">
      <c r="A996" s="124"/>
      <c r="B996" s="65"/>
      <c r="C996" s="44"/>
      <c r="D996" s="44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</row>
    <row r="997" spans="1:23" ht="13.2" x14ac:dyDescent="0.25">
      <c r="A997" s="124"/>
      <c r="B997" s="65"/>
      <c r="C997" s="44"/>
      <c r="D997" s="44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</row>
    <row r="998" spans="1:23" ht="13.2" x14ac:dyDescent="0.25">
      <c r="A998" s="124"/>
      <c r="B998" s="65"/>
      <c r="C998" s="44"/>
      <c r="D998" s="44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</row>
    <row r="999" spans="1:23" ht="13.2" x14ac:dyDescent="0.25">
      <c r="A999" s="124"/>
      <c r="B999" s="65"/>
      <c r="C999" s="44"/>
      <c r="D999" s="44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</row>
    <row r="1000" spans="1:23" ht="13.2" x14ac:dyDescent="0.25">
      <c r="A1000" s="124"/>
      <c r="B1000" s="65"/>
      <c r="C1000" s="44"/>
      <c r="D1000" s="44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</row>
    <row r="1001" spans="1:23" ht="13.2" x14ac:dyDescent="0.25">
      <c r="A1001" s="124"/>
      <c r="B1001" s="65"/>
      <c r="C1001" s="44"/>
      <c r="D1001" s="44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</row>
    <row r="1002" spans="1:23" ht="13.2" x14ac:dyDescent="0.25">
      <c r="A1002" s="124"/>
      <c r="B1002" s="65"/>
      <c r="C1002" s="44"/>
      <c r="D1002" s="44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</row>
    <row r="1003" spans="1:23" ht="13.2" x14ac:dyDescent="0.25">
      <c r="A1003" s="124"/>
      <c r="B1003" s="65"/>
      <c r="C1003" s="44"/>
      <c r="D1003" s="44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</row>
    <row r="1004" spans="1:23" ht="13.2" x14ac:dyDescent="0.25">
      <c r="A1004" s="124"/>
      <c r="B1004" s="65"/>
      <c r="C1004" s="44"/>
      <c r="D1004" s="44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</row>
    <row r="1005" spans="1:23" ht="13.2" x14ac:dyDescent="0.25">
      <c r="A1005" s="124"/>
      <c r="B1005" s="65"/>
      <c r="C1005" s="44"/>
      <c r="D1005" s="44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</row>
    <row r="1006" spans="1:23" ht="13.2" x14ac:dyDescent="0.25">
      <c r="A1006" s="124"/>
      <c r="B1006" s="65"/>
      <c r="C1006" s="44"/>
      <c r="D1006" s="44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</row>
    <row r="1007" spans="1:23" ht="13.2" x14ac:dyDescent="0.25">
      <c r="A1007" s="124"/>
      <c r="B1007" s="65"/>
      <c r="C1007" s="44"/>
      <c r="D1007" s="44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</row>
    <row r="1008" spans="1:23" ht="13.2" x14ac:dyDescent="0.25">
      <c r="A1008" s="124"/>
      <c r="B1008" s="65"/>
      <c r="C1008" s="44"/>
      <c r="D1008" s="44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</row>
    <row r="1009" spans="1:23" ht="13.2" x14ac:dyDescent="0.25">
      <c r="A1009" s="124"/>
      <c r="B1009" s="65"/>
      <c r="C1009" s="44"/>
      <c r="D1009" s="44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</row>
    <row r="1010" spans="1:23" ht="13.2" x14ac:dyDescent="0.25">
      <c r="A1010" s="124"/>
      <c r="B1010" s="65"/>
      <c r="C1010" s="44"/>
      <c r="D1010" s="44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</row>
    <row r="1011" spans="1:23" ht="13.2" x14ac:dyDescent="0.25">
      <c r="A1011" s="124"/>
      <c r="B1011" s="65"/>
      <c r="C1011" s="44"/>
      <c r="D1011" s="44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</row>
    <row r="1012" spans="1:23" ht="13.2" x14ac:dyDescent="0.25">
      <c r="A1012" s="124"/>
      <c r="B1012" s="65"/>
      <c r="C1012" s="44"/>
      <c r="D1012" s="44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</row>
    <row r="1013" spans="1:23" ht="13.2" x14ac:dyDescent="0.25">
      <c r="A1013" s="124"/>
      <c r="B1013" s="65"/>
      <c r="C1013" s="44"/>
      <c r="D1013" s="44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</row>
    <row r="1014" spans="1:23" ht="13.2" x14ac:dyDescent="0.25">
      <c r="A1014" s="124"/>
      <c r="B1014" s="65"/>
      <c r="C1014" s="44"/>
      <c r="D1014" s="44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</row>
    <row r="1015" spans="1:23" ht="13.2" x14ac:dyDescent="0.25">
      <c r="A1015" s="124"/>
      <c r="B1015" s="65"/>
      <c r="C1015" s="44"/>
      <c r="D1015" s="44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</row>
    <row r="1016" spans="1:23" ht="13.2" x14ac:dyDescent="0.25">
      <c r="A1016" s="124"/>
      <c r="B1016" s="65"/>
      <c r="C1016" s="44"/>
      <c r="D1016" s="44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</row>
    <row r="1017" spans="1:23" ht="13.2" x14ac:dyDescent="0.25">
      <c r="A1017" s="124"/>
      <c r="B1017" s="65"/>
      <c r="C1017" s="44"/>
      <c r="D1017" s="44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</row>
    <row r="1018" spans="1:23" ht="13.2" x14ac:dyDescent="0.25">
      <c r="A1018" s="124"/>
      <c r="B1018" s="65"/>
      <c r="C1018" s="44"/>
      <c r="D1018" s="44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</row>
    <row r="1019" spans="1:23" ht="13.2" x14ac:dyDescent="0.25">
      <c r="A1019" s="124"/>
      <c r="B1019" s="65"/>
      <c r="C1019" s="44"/>
      <c r="D1019" s="44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</row>
    <row r="1020" spans="1:23" ht="13.2" x14ac:dyDescent="0.25">
      <c r="A1020" s="124"/>
      <c r="B1020" s="65"/>
      <c r="C1020" s="44"/>
      <c r="D1020" s="44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</row>
    <row r="1021" spans="1:23" ht="13.2" x14ac:dyDescent="0.25">
      <c r="A1021" s="124"/>
      <c r="B1021" s="65"/>
      <c r="C1021" s="44"/>
      <c r="D1021" s="44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</row>
    <row r="1022" spans="1:23" ht="13.2" x14ac:dyDescent="0.25">
      <c r="A1022" s="124"/>
      <c r="B1022" s="65"/>
      <c r="C1022" s="44"/>
      <c r="D1022" s="44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</row>
    <row r="1023" spans="1:23" ht="13.2" x14ac:dyDescent="0.25">
      <c r="A1023" s="124"/>
      <c r="B1023" s="65"/>
      <c r="C1023" s="44"/>
      <c r="D1023" s="44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</row>
    <row r="1024" spans="1:23" ht="13.2" x14ac:dyDescent="0.25">
      <c r="A1024" s="124"/>
      <c r="B1024" s="65"/>
      <c r="C1024" s="44"/>
      <c r="D1024" s="44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</row>
    <row r="1025" spans="1:23" ht="13.2" x14ac:dyDescent="0.25">
      <c r="A1025" s="124"/>
      <c r="B1025" s="65"/>
      <c r="C1025" s="44"/>
      <c r="D1025" s="44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</row>
    <row r="1026" spans="1:23" ht="13.2" x14ac:dyDescent="0.25">
      <c r="A1026" s="124"/>
      <c r="B1026" s="65"/>
      <c r="C1026" s="44"/>
      <c r="D1026" s="44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</row>
    <row r="1027" spans="1:23" ht="13.2" x14ac:dyDescent="0.25">
      <c r="A1027" s="124"/>
      <c r="B1027" s="65"/>
      <c r="C1027" s="44"/>
      <c r="D1027" s="44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</row>
    <row r="1028" spans="1:23" ht="13.2" x14ac:dyDescent="0.25">
      <c r="A1028" s="124"/>
      <c r="B1028" s="65"/>
      <c r="C1028" s="44"/>
      <c r="D1028" s="44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</row>
    <row r="1029" spans="1:23" ht="13.2" x14ac:dyDescent="0.25">
      <c r="A1029" s="124"/>
      <c r="B1029" s="65"/>
      <c r="C1029" s="44"/>
      <c r="D1029" s="44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</row>
    <row r="1030" spans="1:23" ht="13.2" x14ac:dyDescent="0.25">
      <c r="A1030" s="124"/>
      <c r="B1030" s="65"/>
      <c r="C1030" s="44"/>
      <c r="D1030" s="44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</row>
    <row r="1031" spans="1:23" ht="13.2" x14ac:dyDescent="0.25">
      <c r="A1031" s="124"/>
      <c r="B1031" s="65"/>
      <c r="C1031" s="44"/>
      <c r="D1031" s="44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</row>
    <row r="1032" spans="1:23" ht="13.2" x14ac:dyDescent="0.25">
      <c r="A1032" s="124"/>
      <c r="B1032" s="65"/>
      <c r="C1032" s="44"/>
      <c r="D1032" s="44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</row>
    <row r="1033" spans="1:23" ht="13.2" x14ac:dyDescent="0.25">
      <c r="A1033" s="124"/>
      <c r="B1033" s="65"/>
      <c r="C1033" s="44"/>
      <c r="D1033" s="44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</row>
    <row r="1034" spans="1:23" ht="13.2" x14ac:dyDescent="0.25">
      <c r="A1034" s="124"/>
      <c r="B1034" s="65"/>
      <c r="C1034" s="44"/>
      <c r="D1034" s="44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</row>
    <row r="1035" spans="1:23" ht="13.2" x14ac:dyDescent="0.25">
      <c r="A1035" s="124"/>
      <c r="B1035" s="65"/>
      <c r="C1035" s="44"/>
      <c r="D1035" s="44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</row>
    <row r="1036" spans="1:23" ht="13.2" x14ac:dyDescent="0.25">
      <c r="A1036" s="124"/>
      <c r="B1036" s="65"/>
      <c r="C1036" s="44"/>
      <c r="D1036" s="44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</row>
    <row r="1037" spans="1:23" ht="13.2" x14ac:dyDescent="0.25">
      <c r="A1037" s="124"/>
      <c r="B1037" s="65"/>
      <c r="C1037" s="44"/>
      <c r="D1037" s="44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</row>
    <row r="1038" spans="1:23" ht="13.2" x14ac:dyDescent="0.25">
      <c r="A1038" s="124"/>
      <c r="B1038" s="65"/>
      <c r="C1038" s="44"/>
      <c r="D1038" s="44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</row>
    <row r="1039" spans="1:23" ht="13.2" x14ac:dyDescent="0.25">
      <c r="A1039" s="124"/>
      <c r="B1039" s="65"/>
      <c r="C1039" s="44"/>
      <c r="D1039" s="44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</row>
    <row r="1040" spans="1:23" ht="13.2" x14ac:dyDescent="0.25">
      <c r="A1040" s="124"/>
      <c r="B1040" s="65"/>
      <c r="C1040" s="44"/>
      <c r="D1040" s="44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</row>
    <row r="1041" spans="1:23" ht="13.2" x14ac:dyDescent="0.25">
      <c r="A1041" s="124"/>
      <c r="B1041" s="65"/>
      <c r="C1041" s="44"/>
      <c r="D1041" s="44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</row>
    <row r="1042" spans="1:23" ht="13.2" x14ac:dyDescent="0.25">
      <c r="A1042" s="124"/>
      <c r="B1042" s="65"/>
      <c r="C1042" s="44"/>
      <c r="D1042" s="44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</row>
    <row r="1043" spans="1:23" ht="13.2" x14ac:dyDescent="0.25">
      <c r="A1043" s="124"/>
      <c r="B1043" s="65"/>
      <c r="C1043" s="44"/>
      <c r="D1043" s="44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</row>
    <row r="1044" spans="1:23" ht="13.2" x14ac:dyDescent="0.25">
      <c r="A1044" s="124"/>
      <c r="B1044" s="65"/>
      <c r="C1044" s="44"/>
      <c r="D1044" s="44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</row>
    <row r="1045" spans="1:23" ht="13.2" x14ac:dyDescent="0.25">
      <c r="A1045" s="124"/>
      <c r="B1045" s="65"/>
      <c r="C1045" s="44"/>
      <c r="D1045" s="44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</row>
    <row r="1046" spans="1:23" ht="13.2" x14ac:dyDescent="0.25">
      <c r="A1046" s="124"/>
      <c r="B1046" s="65"/>
      <c r="C1046" s="44"/>
      <c r="D1046" s="44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</row>
    <row r="1047" spans="1:23" ht="13.2" x14ac:dyDescent="0.25">
      <c r="A1047" s="124"/>
      <c r="B1047" s="65"/>
      <c r="C1047" s="44"/>
      <c r="D1047" s="44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</row>
    <row r="1048" spans="1:23" ht="13.2" x14ac:dyDescent="0.25">
      <c r="A1048" s="124"/>
      <c r="B1048" s="65"/>
      <c r="C1048" s="44"/>
      <c r="D1048" s="44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</row>
    <row r="1049" spans="1:23" ht="13.2" x14ac:dyDescent="0.25">
      <c r="A1049" s="124"/>
      <c r="B1049" s="65"/>
      <c r="C1049" s="44"/>
      <c r="D1049" s="44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</row>
    <row r="1050" spans="1:23" ht="13.2" x14ac:dyDescent="0.25">
      <c r="A1050" s="124"/>
      <c r="B1050" s="65"/>
      <c r="C1050" s="44"/>
      <c r="D1050" s="44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</row>
    <row r="1051" spans="1:23" ht="13.2" x14ac:dyDescent="0.25">
      <c r="A1051" s="124"/>
      <c r="B1051" s="65"/>
      <c r="C1051" s="44"/>
      <c r="D1051" s="44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</row>
    <row r="1052" spans="1:23" ht="13.2" x14ac:dyDescent="0.25">
      <c r="A1052" s="124"/>
      <c r="B1052" s="65"/>
      <c r="C1052" s="44"/>
      <c r="D1052" s="44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</row>
    <row r="1053" spans="1:23" ht="13.2" x14ac:dyDescent="0.25">
      <c r="A1053" s="124"/>
      <c r="B1053" s="65"/>
      <c r="C1053" s="44"/>
      <c r="D1053" s="44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</row>
    <row r="1054" spans="1:23" ht="13.2" x14ac:dyDescent="0.25">
      <c r="A1054" s="124"/>
      <c r="B1054" s="65"/>
      <c r="C1054" s="44"/>
      <c r="D1054" s="44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</row>
    <row r="1055" spans="1:23" ht="13.2" x14ac:dyDescent="0.25">
      <c r="A1055" s="124"/>
      <c r="B1055" s="65"/>
      <c r="C1055" s="44"/>
      <c r="D1055" s="44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</row>
    <row r="1056" spans="1:23" ht="13.2" x14ac:dyDescent="0.25">
      <c r="A1056" s="124"/>
      <c r="B1056" s="65"/>
      <c r="C1056" s="44"/>
      <c r="D1056" s="44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</row>
    <row r="1057" spans="1:23" ht="13.2" x14ac:dyDescent="0.25">
      <c r="A1057" s="124"/>
      <c r="B1057" s="65"/>
      <c r="C1057" s="44"/>
      <c r="D1057" s="44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</row>
    <row r="1058" spans="1:23" ht="13.2" x14ac:dyDescent="0.25">
      <c r="A1058" s="124"/>
      <c r="B1058" s="65"/>
      <c r="C1058" s="44"/>
      <c r="D1058" s="44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</row>
    <row r="1059" spans="1:23" ht="13.2" x14ac:dyDescent="0.25">
      <c r="A1059" s="124"/>
      <c r="B1059" s="65"/>
      <c r="C1059" s="44"/>
      <c r="D1059" s="44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</row>
    <row r="1060" spans="1:23" ht="13.2" x14ac:dyDescent="0.25">
      <c r="A1060" s="124"/>
      <c r="B1060" s="65"/>
      <c r="C1060" s="44"/>
      <c r="D1060" s="44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</row>
    <row r="1061" spans="1:23" ht="13.2" x14ac:dyDescent="0.25">
      <c r="A1061" s="124"/>
      <c r="B1061" s="65"/>
      <c r="C1061" s="44"/>
      <c r="D1061" s="44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</row>
    <row r="1062" spans="1:23" ht="13.2" x14ac:dyDescent="0.25">
      <c r="A1062" s="124"/>
      <c r="B1062" s="65"/>
      <c r="C1062" s="44"/>
      <c r="D1062" s="44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</row>
    <row r="1063" spans="1:23" ht="13.2" x14ac:dyDescent="0.25">
      <c r="A1063" s="124"/>
      <c r="B1063" s="65"/>
      <c r="C1063" s="44"/>
      <c r="D1063" s="44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</row>
    <row r="1064" spans="1:23" ht="13.2" x14ac:dyDescent="0.25">
      <c r="A1064" s="124"/>
      <c r="B1064" s="65"/>
      <c r="C1064" s="44"/>
      <c r="D1064" s="44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</row>
    <row r="1065" spans="1:23" ht="13.2" x14ac:dyDescent="0.25">
      <c r="A1065" s="124"/>
      <c r="B1065" s="65"/>
      <c r="C1065" s="44"/>
      <c r="D1065" s="44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</row>
    <row r="1066" spans="1:23" ht="13.2" x14ac:dyDescent="0.25">
      <c r="A1066" s="124"/>
      <c r="B1066" s="65"/>
      <c r="C1066" s="44"/>
      <c r="D1066" s="44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</row>
    <row r="1067" spans="1:23" ht="13.2" x14ac:dyDescent="0.25">
      <c r="A1067" s="124"/>
      <c r="B1067" s="65"/>
      <c r="C1067" s="44"/>
      <c r="D1067" s="44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</row>
    <row r="1068" spans="1:23" ht="13.2" x14ac:dyDescent="0.25">
      <c r="A1068" s="124"/>
      <c r="B1068" s="65"/>
      <c r="C1068" s="44"/>
      <c r="D1068" s="44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</row>
    <row r="1069" spans="1:23" ht="13.2" x14ac:dyDescent="0.25">
      <c r="A1069" s="124"/>
      <c r="B1069" s="65"/>
      <c r="C1069" s="44"/>
      <c r="D1069" s="44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</row>
    <row r="1070" spans="1:23" ht="13.2" x14ac:dyDescent="0.25">
      <c r="A1070" s="124"/>
      <c r="B1070" s="65"/>
      <c r="C1070" s="44"/>
      <c r="D1070" s="44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</row>
    <row r="1071" spans="1:23" ht="13.2" x14ac:dyDescent="0.25">
      <c r="A1071" s="124"/>
      <c r="B1071" s="65"/>
      <c r="C1071" s="44"/>
      <c r="D1071" s="44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</row>
    <row r="1072" spans="1:23" ht="13.2" x14ac:dyDescent="0.25">
      <c r="A1072" s="124"/>
      <c r="B1072" s="65"/>
      <c r="C1072" s="44"/>
      <c r="D1072" s="44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</row>
    <row r="1073" spans="1:23" ht="13.2" x14ac:dyDescent="0.25">
      <c r="A1073" s="124"/>
      <c r="B1073" s="65"/>
      <c r="C1073" s="44"/>
      <c r="D1073" s="44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</row>
    <row r="1074" spans="1:23" ht="13.2" x14ac:dyDescent="0.25">
      <c r="A1074" s="124"/>
      <c r="B1074" s="65"/>
      <c r="C1074" s="44"/>
      <c r="D1074" s="44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</row>
    <row r="1075" spans="1:23" ht="13.2" x14ac:dyDescent="0.25">
      <c r="A1075" s="124"/>
      <c r="B1075" s="65"/>
      <c r="C1075" s="44"/>
      <c r="D1075" s="44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</row>
    <row r="1076" spans="1:23" ht="13.2" x14ac:dyDescent="0.25">
      <c r="A1076" s="124"/>
      <c r="B1076" s="65"/>
      <c r="C1076" s="44"/>
      <c r="D1076" s="44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</row>
    <row r="1077" spans="1:23" ht="13.2" x14ac:dyDescent="0.25">
      <c r="A1077" s="124"/>
      <c r="B1077" s="65"/>
      <c r="C1077" s="44"/>
      <c r="D1077" s="44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</row>
    <row r="1078" spans="1:23" ht="13.2" x14ac:dyDescent="0.25">
      <c r="A1078" s="124"/>
      <c r="B1078" s="65"/>
      <c r="C1078" s="44"/>
      <c r="D1078" s="44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</row>
    <row r="1079" spans="1:23" ht="13.2" x14ac:dyDescent="0.25">
      <c r="A1079" s="124"/>
      <c r="B1079" s="65"/>
      <c r="C1079" s="44"/>
      <c r="D1079" s="44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</row>
    <row r="1080" spans="1:23" ht="13.2" x14ac:dyDescent="0.25">
      <c r="A1080" s="124"/>
      <c r="B1080" s="65"/>
      <c r="C1080" s="44"/>
      <c r="D1080" s="44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</row>
    <row r="1081" spans="1:23" ht="13.2" x14ac:dyDescent="0.25">
      <c r="A1081" s="124"/>
      <c r="B1081" s="65"/>
      <c r="C1081" s="44"/>
      <c r="D1081" s="44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</row>
    <row r="1082" spans="1:23" ht="13.2" x14ac:dyDescent="0.25">
      <c r="A1082" s="124"/>
      <c r="B1082" s="65"/>
      <c r="C1082" s="44"/>
      <c r="D1082" s="44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</row>
    <row r="1083" spans="1:23" ht="13.2" x14ac:dyDescent="0.25">
      <c r="A1083" s="124"/>
      <c r="B1083" s="65"/>
      <c r="C1083" s="44"/>
      <c r="D1083" s="44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</row>
    <row r="1084" spans="1:23" ht="13.2" x14ac:dyDescent="0.25">
      <c r="A1084" s="124"/>
      <c r="B1084" s="65"/>
      <c r="C1084" s="44"/>
      <c r="D1084" s="44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</row>
    <row r="1085" spans="1:23" ht="13.2" x14ac:dyDescent="0.25">
      <c r="A1085" s="124"/>
      <c r="B1085" s="65"/>
      <c r="C1085" s="44"/>
      <c r="D1085" s="44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</row>
    <row r="1086" spans="1:23" ht="13.2" x14ac:dyDescent="0.25">
      <c r="A1086" s="124"/>
      <c r="B1086" s="65"/>
      <c r="C1086" s="44"/>
      <c r="D1086" s="44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</row>
    <row r="1087" spans="1:23" ht="13.2" x14ac:dyDescent="0.25">
      <c r="A1087" s="124"/>
      <c r="B1087" s="65"/>
      <c r="C1087" s="44"/>
      <c r="D1087" s="44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</row>
    <row r="1088" spans="1:23" ht="13.2" x14ac:dyDescent="0.25">
      <c r="A1088" s="124"/>
      <c r="B1088" s="65"/>
      <c r="C1088" s="44"/>
      <c r="D1088" s="44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</row>
    <row r="1089" spans="1:23" ht="13.2" x14ac:dyDescent="0.25">
      <c r="A1089" s="124"/>
      <c r="B1089" s="65"/>
      <c r="C1089" s="44"/>
      <c r="D1089" s="44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</row>
    <row r="1090" spans="1:23" ht="13.2" x14ac:dyDescent="0.25">
      <c r="A1090" s="124"/>
      <c r="B1090" s="65"/>
      <c r="C1090" s="44"/>
      <c r="D1090" s="44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</row>
    <row r="1091" spans="1:23" ht="13.2" x14ac:dyDescent="0.25">
      <c r="A1091" s="124"/>
      <c r="B1091" s="65"/>
      <c r="C1091" s="44"/>
      <c r="D1091" s="44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</row>
    <row r="1092" spans="1:23" ht="13.2" x14ac:dyDescent="0.25">
      <c r="A1092" s="124"/>
      <c r="B1092" s="65"/>
      <c r="C1092" s="44"/>
      <c r="D1092" s="44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</row>
    <row r="1093" spans="1:23" ht="13.2" x14ac:dyDescent="0.25">
      <c r="A1093" s="124"/>
      <c r="B1093" s="65"/>
      <c r="C1093" s="44"/>
      <c r="D1093" s="44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</row>
    <row r="1094" spans="1:23" ht="13.2" x14ac:dyDescent="0.25">
      <c r="A1094" s="124"/>
      <c r="B1094" s="65"/>
      <c r="C1094" s="44"/>
      <c r="D1094" s="44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</row>
    <row r="1095" spans="1:23" ht="13.2" x14ac:dyDescent="0.25">
      <c r="A1095" s="124"/>
      <c r="B1095" s="65"/>
      <c r="C1095" s="44"/>
      <c r="D1095" s="44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</row>
    <row r="1096" spans="1:23" ht="13.2" x14ac:dyDescent="0.25">
      <c r="A1096" s="124"/>
      <c r="B1096" s="65"/>
      <c r="C1096" s="44"/>
      <c r="D1096" s="44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</row>
    <row r="1097" spans="1:23" ht="13.2" x14ac:dyDescent="0.25">
      <c r="A1097" s="124"/>
      <c r="B1097" s="65"/>
      <c r="C1097" s="44"/>
      <c r="D1097" s="44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</row>
    <row r="1098" spans="1:23" ht="13.2" x14ac:dyDescent="0.25">
      <c r="A1098" s="124"/>
      <c r="B1098" s="65"/>
      <c r="C1098" s="44"/>
      <c r="D1098" s="44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</row>
    <row r="1099" spans="1:23" ht="13.2" x14ac:dyDescent="0.25">
      <c r="A1099" s="124"/>
      <c r="B1099" s="65"/>
      <c r="C1099" s="44"/>
      <c r="D1099" s="44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</row>
    <row r="1100" spans="1:23" ht="13.2" x14ac:dyDescent="0.25">
      <c r="A1100" s="124"/>
      <c r="B1100" s="65"/>
      <c r="C1100" s="44"/>
      <c r="D1100" s="44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</row>
    <row r="1101" spans="1:23" ht="13.2" x14ac:dyDescent="0.25">
      <c r="A1101" s="124"/>
      <c r="B1101" s="65"/>
      <c r="C1101" s="44"/>
      <c r="D1101" s="44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</row>
    <row r="1102" spans="1:23" ht="13.2" x14ac:dyDescent="0.25">
      <c r="A1102" s="124"/>
      <c r="B1102" s="65"/>
      <c r="C1102" s="44"/>
      <c r="D1102" s="44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</row>
    <row r="1103" spans="1:23" ht="13.2" x14ac:dyDescent="0.25">
      <c r="A1103" s="124"/>
      <c r="B1103" s="65"/>
      <c r="C1103" s="44"/>
      <c r="D1103" s="44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</row>
    <row r="1104" spans="1:23" ht="13.2" x14ac:dyDescent="0.25">
      <c r="A1104" s="124"/>
      <c r="B1104" s="65"/>
      <c r="C1104" s="44"/>
      <c r="D1104" s="44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</row>
    <row r="1105" spans="1:23" ht="13.2" x14ac:dyDescent="0.25">
      <c r="A1105" s="124"/>
      <c r="B1105" s="65"/>
      <c r="C1105" s="44"/>
      <c r="D1105" s="44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</row>
    <row r="1106" spans="1:23" ht="13.2" x14ac:dyDescent="0.25">
      <c r="A1106" s="124"/>
      <c r="B1106" s="65"/>
      <c r="C1106" s="44"/>
      <c r="D1106" s="44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</row>
    <row r="1107" spans="1:23" ht="13.2" x14ac:dyDescent="0.25">
      <c r="A1107" s="124"/>
      <c r="B1107" s="65"/>
      <c r="C1107" s="44"/>
      <c r="D1107" s="44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</row>
    <row r="1108" spans="1:23" ht="13.2" x14ac:dyDescent="0.25">
      <c r="A1108" s="124"/>
      <c r="B1108" s="65"/>
      <c r="C1108" s="44"/>
      <c r="D1108" s="44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</row>
    <row r="1109" spans="1:23" ht="13.2" x14ac:dyDescent="0.25">
      <c r="A1109" s="124"/>
      <c r="B1109" s="65"/>
      <c r="C1109" s="44"/>
      <c r="D1109" s="44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</row>
    <row r="1110" spans="1:23" ht="13.2" x14ac:dyDescent="0.25">
      <c r="A1110" s="124"/>
      <c r="B1110" s="65"/>
      <c r="C1110" s="44"/>
      <c r="D1110" s="44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</row>
    <row r="1111" spans="1:23" ht="13.2" x14ac:dyDescent="0.25">
      <c r="A1111" s="124"/>
      <c r="B1111" s="65"/>
      <c r="C1111" s="44"/>
      <c r="D1111" s="44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</row>
    <row r="1112" spans="1:23" ht="13.2" x14ac:dyDescent="0.25">
      <c r="A1112" s="124"/>
      <c r="B1112" s="65"/>
      <c r="C1112" s="44"/>
      <c r="D1112" s="44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</row>
    <row r="1113" spans="1:23" ht="13.2" x14ac:dyDescent="0.25">
      <c r="A1113" s="124"/>
      <c r="B1113" s="65"/>
      <c r="C1113" s="44"/>
      <c r="D1113" s="44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</row>
    <row r="1114" spans="1:23" ht="13.2" x14ac:dyDescent="0.25">
      <c r="A1114" s="124"/>
      <c r="B1114" s="65"/>
      <c r="C1114" s="44"/>
      <c r="D1114" s="44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</row>
    <row r="1115" spans="1:23" ht="13.2" x14ac:dyDescent="0.25">
      <c r="A1115" s="124"/>
      <c r="B1115" s="65"/>
      <c r="C1115" s="44"/>
      <c r="D1115" s="44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</row>
    <row r="1116" spans="1:23" ht="13.2" x14ac:dyDescent="0.25">
      <c r="A1116" s="124"/>
      <c r="B1116" s="65"/>
      <c r="C1116" s="44"/>
      <c r="D1116" s="44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</row>
    <row r="1117" spans="1:23" ht="13.2" x14ac:dyDescent="0.25">
      <c r="A1117" s="124"/>
      <c r="B1117" s="65"/>
      <c r="C1117" s="44"/>
      <c r="D1117" s="44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</row>
    <row r="1118" spans="1:23" ht="13.2" x14ac:dyDescent="0.25">
      <c r="A1118" s="124"/>
      <c r="B1118" s="65"/>
      <c r="C1118" s="44"/>
      <c r="D1118" s="44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</row>
    <row r="1119" spans="1:23" ht="13.2" x14ac:dyDescent="0.25">
      <c r="A1119" s="124"/>
      <c r="B1119" s="65"/>
      <c r="C1119" s="44"/>
      <c r="D1119" s="44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</row>
    <row r="1120" spans="1:23" ht="13.2" x14ac:dyDescent="0.25">
      <c r="A1120" s="124"/>
      <c r="B1120" s="65"/>
      <c r="C1120" s="44"/>
      <c r="D1120" s="44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</row>
    <row r="1121" spans="1:23" ht="13.2" x14ac:dyDescent="0.25">
      <c r="A1121" s="124"/>
      <c r="B1121" s="65"/>
      <c r="C1121" s="44"/>
      <c r="D1121" s="44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</row>
    <row r="1122" spans="1:23" ht="13.2" x14ac:dyDescent="0.25">
      <c r="A1122" s="124"/>
      <c r="B1122" s="65"/>
      <c r="C1122" s="44"/>
      <c r="D1122" s="44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</row>
    <row r="1123" spans="1:23" ht="13.2" x14ac:dyDescent="0.25">
      <c r="A1123" s="124"/>
      <c r="B1123" s="65"/>
      <c r="C1123" s="44"/>
      <c r="D1123" s="44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</row>
    <row r="1124" spans="1:23" ht="13.2" x14ac:dyDescent="0.25">
      <c r="A1124" s="124"/>
      <c r="B1124" s="65"/>
      <c r="C1124" s="44"/>
      <c r="D1124" s="44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</row>
    <row r="1125" spans="1:23" ht="13.2" x14ac:dyDescent="0.25">
      <c r="A1125" s="124"/>
      <c r="B1125" s="65"/>
      <c r="C1125" s="44"/>
      <c r="D1125" s="44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</row>
    <row r="1126" spans="1:23" ht="13.2" x14ac:dyDescent="0.25">
      <c r="A1126" s="124"/>
      <c r="B1126" s="65"/>
      <c r="C1126" s="44"/>
      <c r="D1126" s="44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</row>
    <row r="1127" spans="1:23" ht="13.2" x14ac:dyDescent="0.25">
      <c r="A1127" s="124"/>
      <c r="B1127" s="65"/>
      <c r="C1127" s="44"/>
      <c r="D1127" s="44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</row>
    <row r="1128" spans="1:23" ht="13.2" x14ac:dyDescent="0.25">
      <c r="A1128" s="124"/>
      <c r="B1128" s="65"/>
      <c r="C1128" s="44"/>
      <c r="D1128" s="44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</row>
    <row r="1129" spans="1:23" ht="13.2" x14ac:dyDescent="0.25">
      <c r="A1129" s="124"/>
      <c r="B1129" s="65"/>
      <c r="C1129" s="44"/>
      <c r="D1129" s="44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</row>
    <row r="1130" spans="1:23" ht="13.2" x14ac:dyDescent="0.25">
      <c r="A1130" s="124"/>
      <c r="B1130" s="65"/>
      <c r="C1130" s="44"/>
      <c r="D1130" s="44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</row>
    <row r="1131" spans="1:23" ht="13.2" x14ac:dyDescent="0.25">
      <c r="A1131" s="124"/>
      <c r="B1131" s="65"/>
      <c r="C1131" s="44"/>
      <c r="D1131" s="44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</row>
    <row r="1132" spans="1:23" ht="13.2" x14ac:dyDescent="0.25">
      <c r="A1132" s="124"/>
      <c r="B1132" s="65"/>
      <c r="C1132" s="44"/>
      <c r="D1132" s="44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</row>
    <row r="1133" spans="1:23" ht="13.2" x14ac:dyDescent="0.25">
      <c r="A1133" s="124"/>
      <c r="B1133" s="65"/>
      <c r="C1133" s="44"/>
      <c r="D1133" s="44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</row>
    <row r="1134" spans="1:23" ht="13.2" x14ac:dyDescent="0.25">
      <c r="A1134" s="124"/>
      <c r="B1134" s="65"/>
      <c r="C1134" s="44"/>
      <c r="D1134" s="44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</row>
    <row r="1135" spans="1:23" ht="13.2" x14ac:dyDescent="0.25">
      <c r="A1135" s="124"/>
      <c r="B1135" s="65"/>
      <c r="C1135" s="44"/>
      <c r="D1135" s="44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</row>
    <row r="1136" spans="1:23" ht="13.2" x14ac:dyDescent="0.25">
      <c r="A1136" s="124"/>
      <c r="B1136" s="65"/>
      <c r="C1136" s="44"/>
      <c r="D1136" s="44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</row>
    <row r="1137" spans="1:23" ht="13.2" x14ac:dyDescent="0.25">
      <c r="A1137" s="124"/>
      <c r="B1137" s="65"/>
      <c r="C1137" s="44"/>
      <c r="D1137" s="44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</row>
    <row r="1138" spans="1:23" ht="13.2" x14ac:dyDescent="0.25">
      <c r="A1138" s="124"/>
      <c r="B1138" s="65"/>
      <c r="C1138" s="44"/>
      <c r="D1138" s="44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</row>
    <row r="1139" spans="1:23" ht="13.2" x14ac:dyDescent="0.25">
      <c r="A1139" s="124"/>
      <c r="B1139" s="65"/>
      <c r="C1139" s="44"/>
      <c r="D1139" s="44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</row>
    <row r="1140" spans="1:23" ht="13.2" x14ac:dyDescent="0.25">
      <c r="A1140" s="124"/>
      <c r="B1140" s="65"/>
      <c r="C1140" s="44"/>
      <c r="D1140" s="44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</row>
    <row r="1141" spans="1:23" ht="13.2" x14ac:dyDescent="0.25">
      <c r="A1141" s="124"/>
      <c r="B1141" s="65"/>
      <c r="C1141" s="44"/>
      <c r="D1141" s="44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</row>
    <row r="1142" spans="1:23" ht="13.2" x14ac:dyDescent="0.25">
      <c r="A1142" s="124"/>
      <c r="B1142" s="65"/>
      <c r="C1142" s="44"/>
      <c r="D1142" s="44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</row>
    <row r="1143" spans="1:23" ht="13.2" x14ac:dyDescent="0.25">
      <c r="A1143" s="124"/>
      <c r="B1143" s="65"/>
      <c r="C1143" s="44"/>
      <c r="D1143" s="44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</row>
    <row r="1144" spans="1:23" ht="13.2" x14ac:dyDescent="0.25">
      <c r="A1144" s="124"/>
      <c r="B1144" s="65"/>
      <c r="C1144" s="44"/>
      <c r="D1144" s="44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</row>
    <row r="1145" spans="1:23" ht="13.2" x14ac:dyDescent="0.25">
      <c r="A1145" s="124"/>
      <c r="B1145" s="65"/>
      <c r="C1145" s="44"/>
      <c r="D1145" s="44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</row>
    <row r="1146" spans="1:23" ht="13.2" x14ac:dyDescent="0.25">
      <c r="A1146" s="124"/>
      <c r="B1146" s="65"/>
      <c r="C1146" s="44"/>
      <c r="D1146" s="44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</row>
    <row r="1147" spans="1:23" ht="13.2" x14ac:dyDescent="0.25">
      <c r="A1147" s="124"/>
      <c r="B1147" s="65"/>
      <c r="C1147" s="44"/>
      <c r="D1147" s="44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</row>
    <row r="1148" spans="1:23" ht="13.2" x14ac:dyDescent="0.25">
      <c r="A1148" s="124"/>
      <c r="B1148" s="65"/>
      <c r="C1148" s="44"/>
      <c r="D1148" s="44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</row>
    <row r="1149" spans="1:23" ht="13.2" x14ac:dyDescent="0.25">
      <c r="A1149" s="124"/>
      <c r="B1149" s="65"/>
      <c r="C1149" s="44"/>
      <c r="D1149" s="44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</row>
    <row r="1150" spans="1:23" ht="13.2" x14ac:dyDescent="0.25">
      <c r="A1150" s="161"/>
      <c r="B1150" s="65"/>
      <c r="C1150" s="44"/>
      <c r="D1150" s="44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</row>
    <row r="1151" spans="1:23" ht="13.2" x14ac:dyDescent="0.25">
      <c r="A1151" s="161"/>
      <c r="B1151" s="65"/>
      <c r="C1151" s="44"/>
      <c r="D1151" s="44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</row>
    <row r="1152" spans="1:23" ht="13.2" x14ac:dyDescent="0.25">
      <c r="A1152" s="161"/>
      <c r="B1152" s="65"/>
      <c r="C1152" s="44"/>
      <c r="D1152" s="44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</row>
    <row r="1153" spans="1:23" ht="13.2" x14ac:dyDescent="0.25">
      <c r="A1153" s="161"/>
      <c r="B1153" s="65"/>
      <c r="C1153" s="44"/>
      <c r="D1153" s="44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</row>
    <row r="1154" spans="1:23" ht="13.2" x14ac:dyDescent="0.25">
      <c r="A1154" s="161"/>
      <c r="B1154" s="65"/>
      <c r="C1154" s="44"/>
      <c r="D1154" s="44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</row>
    <row r="1155" spans="1:23" ht="13.2" x14ac:dyDescent="0.25">
      <c r="A1155" s="161"/>
      <c r="B1155" s="65"/>
      <c r="C1155" s="44"/>
      <c r="D1155" s="44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</row>
    <row r="1156" spans="1:23" ht="13.2" x14ac:dyDescent="0.25">
      <c r="A1156" s="161"/>
      <c r="B1156" s="65"/>
      <c r="C1156" s="44"/>
      <c r="D1156" s="44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</row>
    <row r="1157" spans="1:23" ht="13.2" x14ac:dyDescent="0.25">
      <c r="A1157" s="161"/>
      <c r="B1157" s="65"/>
      <c r="C1157" s="44"/>
      <c r="D1157" s="44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</row>
    <row r="1158" spans="1:23" ht="13.2" x14ac:dyDescent="0.25">
      <c r="A1158" s="161"/>
      <c r="B1158" s="65"/>
      <c r="C1158" s="44"/>
      <c r="D1158" s="44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</row>
    <row r="1159" spans="1:23" ht="13.2" x14ac:dyDescent="0.25">
      <c r="A1159" s="161"/>
      <c r="B1159" s="65"/>
      <c r="C1159" s="44"/>
      <c r="D1159" s="44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</row>
    <row r="1160" spans="1:23" ht="13.2" x14ac:dyDescent="0.25">
      <c r="A1160" s="161"/>
      <c r="B1160" s="65"/>
      <c r="C1160" s="44"/>
      <c r="D1160" s="44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</row>
    <row r="1161" spans="1:23" ht="13.2" x14ac:dyDescent="0.25">
      <c r="A1161" s="161"/>
      <c r="B1161" s="65"/>
      <c r="C1161" s="44"/>
      <c r="D1161" s="44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</row>
    <row r="1162" spans="1:23" ht="13.2" x14ac:dyDescent="0.25">
      <c r="A1162" s="161"/>
      <c r="B1162" s="65"/>
      <c r="C1162" s="44"/>
      <c r="D1162" s="44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</row>
    <row r="1163" spans="1:23" ht="13.2" x14ac:dyDescent="0.25">
      <c r="A1163" s="161"/>
      <c r="B1163" s="65"/>
      <c r="C1163" s="44"/>
      <c r="D1163" s="44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</row>
    <row r="1164" spans="1:23" ht="13.2" x14ac:dyDescent="0.25">
      <c r="A1164" s="161"/>
      <c r="B1164" s="65"/>
      <c r="C1164" s="44"/>
      <c r="D1164" s="44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</row>
    <row r="1165" spans="1:23" ht="13.2" x14ac:dyDescent="0.25">
      <c r="A1165" s="161"/>
      <c r="B1165" s="65"/>
      <c r="C1165" s="44"/>
      <c r="D1165" s="44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</row>
    <row r="1166" spans="1:23" ht="13.2" x14ac:dyDescent="0.25">
      <c r="A1166" s="161"/>
      <c r="B1166" s="65"/>
      <c r="C1166" s="44"/>
      <c r="D1166" s="44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</row>
    <row r="1167" spans="1:23" ht="13.2" x14ac:dyDescent="0.25">
      <c r="A1167" s="161"/>
      <c r="B1167" s="65"/>
      <c r="C1167" s="44"/>
      <c r="D1167" s="44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</row>
    <row r="1168" spans="1:23" ht="13.2" x14ac:dyDescent="0.25">
      <c r="A1168" s="161"/>
      <c r="B1168" s="65"/>
      <c r="C1168" s="44"/>
      <c r="D1168" s="44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</row>
    <row r="1169" spans="1:23" ht="13.2" x14ac:dyDescent="0.25">
      <c r="A1169" s="161"/>
      <c r="B1169" s="65"/>
      <c r="C1169" s="44"/>
      <c r="D1169" s="44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</row>
    <row r="1170" spans="1:23" ht="13.2" x14ac:dyDescent="0.25">
      <c r="A1170" s="161"/>
      <c r="B1170" s="65"/>
      <c r="C1170" s="44"/>
      <c r="D1170" s="44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</row>
    <row r="1171" spans="1:23" ht="13.2" x14ac:dyDescent="0.25">
      <c r="A1171" s="161"/>
      <c r="B1171" s="65"/>
      <c r="C1171" s="44"/>
      <c r="D1171" s="44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</row>
    <row r="1172" spans="1:23" ht="13.2" x14ac:dyDescent="0.25">
      <c r="A1172" s="161"/>
      <c r="B1172" s="65"/>
      <c r="C1172" s="44"/>
      <c r="D1172" s="44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</row>
    <row r="1173" spans="1:23" ht="13.2" x14ac:dyDescent="0.25">
      <c r="A1173" s="161"/>
      <c r="B1173" s="65"/>
      <c r="C1173" s="44"/>
      <c r="D1173" s="44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</row>
    <row r="1174" spans="1:23" ht="13.2" x14ac:dyDescent="0.25">
      <c r="A1174" s="161"/>
      <c r="B1174" s="65"/>
      <c r="C1174" s="44"/>
      <c r="D1174" s="44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</row>
    <row r="1175" spans="1:23" ht="13.2" x14ac:dyDescent="0.25">
      <c r="A1175" s="161"/>
      <c r="B1175" s="65"/>
      <c r="C1175" s="44"/>
      <c r="D1175" s="44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</row>
    <row r="1176" spans="1:23" ht="13.2" x14ac:dyDescent="0.25">
      <c r="A1176" s="161"/>
      <c r="B1176" s="65"/>
      <c r="C1176" s="44"/>
      <c r="D1176" s="44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</row>
    <row r="1177" spans="1:23" ht="13.2" x14ac:dyDescent="0.25">
      <c r="A1177" s="161"/>
      <c r="B1177" s="65"/>
      <c r="C1177" s="44"/>
      <c r="D1177" s="44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</row>
    <row r="1178" spans="1:23" ht="13.2" x14ac:dyDescent="0.25">
      <c r="A1178" s="161"/>
      <c r="B1178" s="65"/>
      <c r="C1178" s="44"/>
      <c r="D1178" s="44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</row>
    <row r="1179" spans="1:23" ht="13.2" x14ac:dyDescent="0.25">
      <c r="A1179" s="161"/>
      <c r="B1179" s="65"/>
      <c r="C1179" s="44"/>
      <c r="D1179" s="44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</row>
    <row r="1180" spans="1:23" ht="13.2" x14ac:dyDescent="0.25">
      <c r="A1180" s="161"/>
      <c r="B1180" s="65"/>
      <c r="C1180" s="44"/>
      <c r="D1180" s="44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</row>
    <row r="1181" spans="1:23" ht="13.2" x14ac:dyDescent="0.25">
      <c r="A1181" s="161"/>
      <c r="B1181" s="65"/>
      <c r="C1181" s="44"/>
      <c r="D1181" s="44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</row>
    <row r="1182" spans="1:23" ht="13.2" x14ac:dyDescent="0.25">
      <c r="A1182" s="124"/>
      <c r="B1182" s="65"/>
      <c r="C1182" s="44"/>
      <c r="D1182" s="44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</row>
    <row r="1183" spans="1:23" ht="13.2" x14ac:dyDescent="0.25">
      <c r="A1183" s="124"/>
      <c r="B1183" s="65"/>
      <c r="C1183" s="44"/>
      <c r="D1183" s="44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</row>
    <row r="1184" spans="1:23" ht="13.2" x14ac:dyDescent="0.25">
      <c r="A1184" s="124"/>
      <c r="B1184" s="65"/>
      <c r="C1184" s="44"/>
      <c r="D1184" s="44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</row>
    <row r="1185" spans="1:23" ht="13.2" x14ac:dyDescent="0.25">
      <c r="A1185" s="124"/>
      <c r="B1185" s="65"/>
      <c r="C1185" s="44"/>
      <c r="D1185" s="44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</row>
    <row r="1186" spans="1:23" ht="13.2" x14ac:dyDescent="0.25">
      <c r="A1186" s="124"/>
      <c r="B1186" s="65"/>
      <c r="C1186" s="44"/>
      <c r="D1186" s="44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</row>
    <row r="1187" spans="1:23" ht="13.2" x14ac:dyDescent="0.25">
      <c r="A1187" s="124"/>
      <c r="B1187" s="65"/>
      <c r="C1187" s="44"/>
      <c r="D1187" s="44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</row>
    <row r="1188" spans="1:23" ht="13.2" x14ac:dyDescent="0.25">
      <c r="A1188" s="124"/>
      <c r="B1188" s="65"/>
      <c r="C1188" s="44"/>
      <c r="D1188" s="44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</row>
    <row r="1189" spans="1:23" ht="13.2" x14ac:dyDescent="0.25">
      <c r="A1189" s="124"/>
      <c r="B1189" s="65"/>
      <c r="C1189" s="44"/>
      <c r="D1189" s="44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</row>
    <row r="1190" spans="1:23" ht="13.2" x14ac:dyDescent="0.25">
      <c r="A1190" s="124"/>
      <c r="B1190" s="65"/>
      <c r="C1190" s="44"/>
      <c r="D1190" s="44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</row>
    <row r="1191" spans="1:23" ht="13.2" x14ac:dyDescent="0.25">
      <c r="A1191" s="124"/>
      <c r="B1191" s="65"/>
      <c r="C1191" s="44"/>
      <c r="D1191" s="44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</row>
    <row r="1192" spans="1:23" ht="13.2" x14ac:dyDescent="0.25">
      <c r="A1192" s="124"/>
      <c r="B1192" s="65"/>
      <c r="C1192" s="44"/>
      <c r="D1192" s="44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</row>
    <row r="1193" spans="1:23" ht="13.2" x14ac:dyDescent="0.25">
      <c r="A1193" s="124"/>
      <c r="B1193" s="65"/>
      <c r="C1193" s="44"/>
      <c r="D1193" s="44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</row>
    <row r="1194" spans="1:23" ht="13.2" x14ac:dyDescent="0.25">
      <c r="A1194" s="124"/>
      <c r="B1194" s="65"/>
      <c r="C1194" s="44"/>
      <c r="D1194" s="44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</row>
    <row r="1195" spans="1:23" ht="13.2" x14ac:dyDescent="0.25">
      <c r="A1195" s="124"/>
      <c r="B1195" s="65"/>
      <c r="C1195" s="44"/>
      <c r="D1195" s="44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</row>
    <row r="1196" spans="1:23" ht="13.2" x14ac:dyDescent="0.25">
      <c r="A1196" s="124"/>
      <c r="B1196" s="65"/>
      <c r="C1196" s="44"/>
      <c r="D1196" s="44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</row>
    <row r="1197" spans="1:23" ht="13.2" x14ac:dyDescent="0.25">
      <c r="A1197" s="124"/>
      <c r="B1197" s="65"/>
      <c r="C1197" s="44"/>
      <c r="D1197" s="44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</row>
    <row r="1198" spans="1:23" ht="13.2" x14ac:dyDescent="0.25">
      <c r="A1198" s="124"/>
      <c r="B1198" s="65"/>
      <c r="C1198" s="44"/>
      <c r="D1198" s="44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</row>
    <row r="1199" spans="1:23" ht="13.2" x14ac:dyDescent="0.25">
      <c r="A1199" s="124"/>
      <c r="B1199" s="65"/>
      <c r="C1199" s="44"/>
      <c r="D1199" s="44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</row>
    <row r="1200" spans="1:23" ht="13.2" x14ac:dyDescent="0.25">
      <c r="A1200" s="124"/>
      <c r="B1200" s="65"/>
      <c r="C1200" s="44"/>
      <c r="D1200" s="44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</row>
    <row r="1201" spans="1:23" ht="13.2" x14ac:dyDescent="0.25">
      <c r="A1201" s="124"/>
      <c r="B1201" s="65"/>
      <c r="C1201" s="44"/>
      <c r="D1201" s="44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</row>
    <row r="1202" spans="1:23" ht="13.2" x14ac:dyDescent="0.25">
      <c r="A1202" s="124"/>
      <c r="B1202" s="65"/>
      <c r="C1202" s="44"/>
      <c r="D1202" s="44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</row>
    <row r="1203" spans="1:23" ht="13.2" x14ac:dyDescent="0.25">
      <c r="A1203" s="124"/>
      <c r="B1203" s="65"/>
      <c r="C1203" s="44"/>
      <c r="D1203" s="44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</row>
    <row r="1204" spans="1:23" ht="13.2" x14ac:dyDescent="0.25">
      <c r="A1204" s="124"/>
      <c r="B1204" s="65"/>
      <c r="C1204" s="44"/>
      <c r="D1204" s="44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</row>
    <row r="1205" spans="1:23" ht="13.2" x14ac:dyDescent="0.25">
      <c r="A1205" s="124"/>
      <c r="B1205" s="65"/>
      <c r="C1205" s="44"/>
      <c r="D1205" s="44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</row>
    <row r="1206" spans="1:23" ht="13.2" x14ac:dyDescent="0.25">
      <c r="A1206" s="124"/>
      <c r="B1206" s="65"/>
      <c r="C1206" s="44"/>
      <c r="D1206" s="44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</row>
    <row r="1207" spans="1:23" ht="13.2" x14ac:dyDescent="0.25">
      <c r="A1207" s="124"/>
      <c r="B1207" s="65"/>
      <c r="C1207" s="44"/>
      <c r="D1207" s="44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</row>
    <row r="1208" spans="1:23" ht="13.2" x14ac:dyDescent="0.25">
      <c r="A1208" s="124"/>
      <c r="B1208" s="65"/>
      <c r="C1208" s="44"/>
      <c r="D1208" s="44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</row>
    <row r="1209" spans="1:23" ht="13.2" x14ac:dyDescent="0.25">
      <c r="A1209" s="124"/>
      <c r="B1209" s="65"/>
      <c r="C1209" s="44"/>
      <c r="D1209" s="44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</row>
    <row r="1210" spans="1:23" ht="13.2" x14ac:dyDescent="0.25">
      <c r="A1210" s="124"/>
      <c r="B1210" s="65"/>
      <c r="C1210" s="44"/>
      <c r="D1210" s="44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</row>
    <row r="1211" spans="1:23" ht="13.2" x14ac:dyDescent="0.25">
      <c r="A1211" s="124"/>
      <c r="B1211" s="65"/>
      <c r="C1211" s="44"/>
      <c r="D1211" s="44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</row>
    <row r="1212" spans="1:23" ht="13.2" x14ac:dyDescent="0.25">
      <c r="A1212" s="124"/>
      <c r="B1212" s="65"/>
      <c r="C1212" s="44"/>
      <c r="D1212" s="44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</row>
    <row r="1213" spans="1:23" ht="13.2" x14ac:dyDescent="0.25">
      <c r="A1213" s="124"/>
      <c r="B1213" s="65"/>
      <c r="C1213" s="44"/>
      <c r="D1213" s="44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</row>
    <row r="1214" spans="1:23" ht="13.2" x14ac:dyDescent="0.25">
      <c r="A1214" s="124"/>
      <c r="B1214" s="65"/>
      <c r="C1214" s="44"/>
      <c r="D1214" s="44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</row>
    <row r="1215" spans="1:23" ht="13.2" x14ac:dyDescent="0.25">
      <c r="A1215" s="124"/>
      <c r="B1215" s="65"/>
      <c r="C1215" s="44"/>
      <c r="D1215" s="44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</row>
    <row r="1216" spans="1:23" ht="13.2" x14ac:dyDescent="0.25">
      <c r="A1216" s="124"/>
      <c r="B1216" s="65"/>
      <c r="C1216" s="44"/>
      <c r="D1216" s="44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</row>
    <row r="1217" spans="1:23" ht="13.2" x14ac:dyDescent="0.25">
      <c r="A1217" s="124"/>
      <c r="B1217" s="65"/>
      <c r="C1217" s="44"/>
      <c r="D1217" s="44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</row>
    <row r="1218" spans="1:23" ht="13.2" x14ac:dyDescent="0.25">
      <c r="A1218" s="124"/>
      <c r="B1218" s="65"/>
      <c r="C1218" s="44"/>
      <c r="D1218" s="44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</row>
    <row r="1219" spans="1:23" ht="13.2" x14ac:dyDescent="0.25">
      <c r="A1219" s="124"/>
      <c r="B1219" s="65"/>
      <c r="C1219" s="44"/>
      <c r="D1219" s="44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</row>
    <row r="1220" spans="1:23" ht="13.2" x14ac:dyDescent="0.25">
      <c r="A1220" s="124"/>
      <c r="B1220" s="65"/>
      <c r="C1220" s="44"/>
      <c r="D1220" s="44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</row>
    <row r="1221" spans="1:23" ht="13.2" x14ac:dyDescent="0.25">
      <c r="A1221" s="124"/>
      <c r="B1221" s="65"/>
      <c r="C1221" s="44"/>
      <c r="D1221" s="44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</row>
    <row r="1222" spans="1:23" ht="13.2" x14ac:dyDescent="0.25">
      <c r="A1222" s="124"/>
      <c r="B1222" s="65"/>
      <c r="C1222" s="44"/>
      <c r="D1222" s="44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</row>
    <row r="1223" spans="1:23" ht="13.2" x14ac:dyDescent="0.25">
      <c r="A1223" s="124"/>
      <c r="B1223" s="65"/>
      <c r="C1223" s="44"/>
      <c r="D1223" s="44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</row>
    <row r="1224" spans="1:23" ht="13.2" x14ac:dyDescent="0.25">
      <c r="A1224" s="124"/>
      <c r="B1224" s="65"/>
      <c r="C1224" s="44"/>
      <c r="D1224" s="44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</row>
    <row r="1225" spans="1:23" ht="13.2" x14ac:dyDescent="0.25">
      <c r="A1225" s="124"/>
      <c r="B1225" s="65"/>
      <c r="C1225" s="44"/>
      <c r="D1225" s="44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</row>
    <row r="1226" spans="1:23" ht="13.2" x14ac:dyDescent="0.25">
      <c r="A1226" s="124"/>
      <c r="B1226" s="65"/>
      <c r="C1226" s="44"/>
      <c r="D1226" s="44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</row>
    <row r="1227" spans="1:23" ht="13.2" x14ac:dyDescent="0.25">
      <c r="A1227" s="124"/>
      <c r="B1227" s="65"/>
      <c r="C1227" s="44"/>
      <c r="D1227" s="44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</row>
    <row r="1228" spans="1:23" ht="13.2" x14ac:dyDescent="0.25">
      <c r="A1228" s="124"/>
      <c r="B1228" s="65"/>
      <c r="C1228" s="44"/>
      <c r="D1228" s="44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</row>
    <row r="1229" spans="1:23" ht="13.2" x14ac:dyDescent="0.25">
      <c r="A1229" s="124"/>
      <c r="B1229" s="65"/>
      <c r="C1229" s="44"/>
      <c r="D1229" s="44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</row>
    <row r="1230" spans="1:23" ht="13.2" x14ac:dyDescent="0.25">
      <c r="A1230" s="124"/>
      <c r="B1230" s="65"/>
      <c r="C1230" s="44"/>
      <c r="D1230" s="44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</row>
    <row r="1231" spans="1:23" ht="13.2" x14ac:dyDescent="0.25">
      <c r="A1231" s="124"/>
      <c r="B1231" s="65"/>
      <c r="C1231" s="44"/>
      <c r="D1231" s="44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</row>
    <row r="1232" spans="1:23" ht="13.2" x14ac:dyDescent="0.25">
      <c r="A1232" s="124"/>
      <c r="B1232" s="65"/>
      <c r="C1232" s="44"/>
      <c r="D1232" s="44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</row>
    <row r="1233" spans="1:23" ht="13.2" x14ac:dyDescent="0.25">
      <c r="A1233" s="124"/>
      <c r="B1233" s="65"/>
      <c r="C1233" s="44"/>
      <c r="D1233" s="44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</row>
    <row r="1234" spans="1:23" ht="13.2" x14ac:dyDescent="0.25">
      <c r="A1234" s="124"/>
      <c r="B1234" s="65"/>
      <c r="C1234" s="44"/>
      <c r="D1234" s="44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</row>
    <row r="1235" spans="1:23" ht="13.2" x14ac:dyDescent="0.25">
      <c r="A1235" s="124"/>
      <c r="B1235" s="65"/>
      <c r="C1235" s="44"/>
      <c r="D1235" s="44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</row>
    <row r="1236" spans="1:23" ht="13.2" x14ac:dyDescent="0.25">
      <c r="A1236" s="124"/>
      <c r="B1236" s="65"/>
      <c r="C1236" s="44"/>
      <c r="D1236" s="44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</row>
    <row r="1237" spans="1:23" ht="13.2" x14ac:dyDescent="0.25">
      <c r="A1237" s="124"/>
      <c r="B1237" s="65"/>
      <c r="C1237" s="44"/>
      <c r="D1237" s="44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</row>
    <row r="1238" spans="1:23" ht="13.2" x14ac:dyDescent="0.25">
      <c r="A1238" s="124"/>
      <c r="B1238" s="65"/>
      <c r="C1238" s="44"/>
      <c r="D1238" s="44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</row>
    <row r="1239" spans="1:23" ht="13.2" x14ac:dyDescent="0.25">
      <c r="A1239" s="124"/>
      <c r="B1239" s="65"/>
      <c r="C1239" s="44"/>
      <c r="D1239" s="44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</row>
    <row r="1240" spans="1:23" ht="13.2" x14ac:dyDescent="0.25">
      <c r="A1240" s="124"/>
      <c r="B1240" s="65"/>
      <c r="C1240" s="44"/>
      <c r="D1240" s="44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</row>
    <row r="1241" spans="1:23" ht="13.2" x14ac:dyDescent="0.25">
      <c r="A1241" s="124"/>
      <c r="B1241" s="65"/>
      <c r="C1241" s="44"/>
      <c r="D1241" s="44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</row>
    <row r="1242" spans="1:23" ht="13.2" x14ac:dyDescent="0.25">
      <c r="A1242" s="124"/>
      <c r="B1242" s="65"/>
      <c r="C1242" s="44"/>
      <c r="D1242" s="44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</row>
    <row r="1243" spans="1:23" ht="13.2" x14ac:dyDescent="0.25">
      <c r="A1243" s="124"/>
      <c r="B1243" s="65"/>
      <c r="C1243" s="44"/>
      <c r="D1243" s="44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</row>
    <row r="1244" spans="1:23" ht="13.2" x14ac:dyDescent="0.25">
      <c r="A1244" s="124"/>
      <c r="B1244" s="65"/>
      <c r="C1244" s="44"/>
      <c r="D1244" s="44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</row>
    <row r="1245" spans="1:23" ht="13.2" x14ac:dyDescent="0.25">
      <c r="A1245" s="124"/>
      <c r="B1245" s="65"/>
      <c r="C1245" s="44"/>
      <c r="D1245" s="44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</row>
    <row r="1246" spans="1:23" ht="13.2" x14ac:dyDescent="0.25">
      <c r="A1246" s="124"/>
      <c r="B1246" s="65"/>
      <c r="C1246" s="44"/>
      <c r="D1246" s="44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</row>
    <row r="1247" spans="1:23" ht="13.2" x14ac:dyDescent="0.25">
      <c r="A1247" s="124"/>
      <c r="B1247" s="65"/>
      <c r="C1247" s="44"/>
      <c r="D1247" s="44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</row>
    <row r="1248" spans="1:23" ht="13.2" x14ac:dyDescent="0.25">
      <c r="A1248" s="124"/>
      <c r="B1248" s="65"/>
      <c r="C1248" s="44"/>
      <c r="D1248" s="44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</row>
    <row r="1249" spans="1:23" ht="13.2" x14ac:dyDescent="0.25">
      <c r="A1249" s="124"/>
      <c r="B1249" s="65"/>
      <c r="C1249" s="44"/>
      <c r="D1249" s="44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</row>
    <row r="1250" spans="1:23" ht="13.2" x14ac:dyDescent="0.25">
      <c r="A1250" s="124"/>
      <c r="B1250" s="65"/>
      <c r="C1250" s="44"/>
      <c r="D1250" s="44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</row>
    <row r="1251" spans="1:23" ht="13.2" x14ac:dyDescent="0.25">
      <c r="A1251" s="124"/>
      <c r="B1251" s="65"/>
      <c r="C1251" s="44"/>
      <c r="D1251" s="44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</row>
    <row r="1252" spans="1:23" ht="13.2" x14ac:dyDescent="0.25">
      <c r="A1252" s="124"/>
      <c r="B1252" s="65"/>
      <c r="C1252" s="44"/>
      <c r="D1252" s="44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</row>
    <row r="1253" spans="1:23" ht="13.2" x14ac:dyDescent="0.25">
      <c r="A1253" s="124"/>
      <c r="B1253" s="65"/>
      <c r="C1253" s="44"/>
      <c r="D1253" s="44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</row>
    <row r="1254" spans="1:23" ht="13.2" x14ac:dyDescent="0.25">
      <c r="A1254" s="124"/>
      <c r="B1254" s="65"/>
      <c r="C1254" s="44"/>
      <c r="D1254" s="44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</row>
    <row r="1255" spans="1:23" ht="13.2" x14ac:dyDescent="0.25">
      <c r="A1255" s="124"/>
      <c r="B1255" s="65"/>
      <c r="C1255" s="44"/>
      <c r="D1255" s="44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</row>
    <row r="1256" spans="1:23" ht="13.2" x14ac:dyDescent="0.25">
      <c r="A1256" s="124"/>
      <c r="B1256" s="65"/>
      <c r="C1256" s="44"/>
      <c r="D1256" s="44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</row>
    <row r="1257" spans="1:23" ht="13.2" x14ac:dyDescent="0.25">
      <c r="A1257" s="124"/>
      <c r="B1257" s="65"/>
      <c r="C1257" s="44"/>
      <c r="D1257" s="44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</row>
    <row r="1258" spans="1:23" ht="13.2" x14ac:dyDescent="0.25">
      <c r="A1258" s="124"/>
      <c r="B1258" s="65"/>
      <c r="C1258" s="44"/>
      <c r="D1258" s="44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</row>
    <row r="1259" spans="1:23" ht="13.2" x14ac:dyDescent="0.25">
      <c r="A1259" s="124"/>
      <c r="B1259" s="65"/>
      <c r="C1259" s="44"/>
      <c r="D1259" s="44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</row>
    <row r="1260" spans="1:23" ht="13.2" x14ac:dyDescent="0.25">
      <c r="A1260" s="124"/>
      <c r="B1260" s="65"/>
      <c r="C1260" s="44"/>
      <c r="D1260" s="44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</row>
    <row r="1261" spans="1:23" ht="13.2" x14ac:dyDescent="0.25">
      <c r="A1261" s="124"/>
      <c r="B1261" s="65"/>
      <c r="C1261" s="44"/>
      <c r="D1261" s="44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</row>
    <row r="1262" spans="1:23" ht="13.2" x14ac:dyDescent="0.25">
      <c r="A1262" s="124"/>
      <c r="B1262" s="65"/>
      <c r="C1262" s="44"/>
      <c r="D1262" s="44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</row>
    <row r="1263" spans="1:23" ht="13.2" x14ac:dyDescent="0.25">
      <c r="A1263" s="124"/>
      <c r="B1263" s="65"/>
      <c r="C1263" s="44"/>
      <c r="D1263" s="44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</row>
    <row r="1264" spans="1:23" ht="13.2" x14ac:dyDescent="0.25">
      <c r="A1264" s="124"/>
      <c r="B1264" s="65"/>
      <c r="C1264" s="44"/>
      <c r="D1264" s="44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</row>
    <row r="1265" spans="1:23" ht="13.2" x14ac:dyDescent="0.25">
      <c r="A1265" s="124"/>
      <c r="B1265" s="65"/>
      <c r="C1265" s="44"/>
      <c r="D1265" s="44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</row>
    <row r="1266" spans="1:23" ht="13.2" x14ac:dyDescent="0.25">
      <c r="A1266" s="124"/>
      <c r="B1266" s="65"/>
      <c r="C1266" s="44"/>
      <c r="D1266" s="44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</row>
    <row r="1267" spans="1:23" ht="13.2" x14ac:dyDescent="0.25">
      <c r="A1267" s="124"/>
      <c r="B1267" s="65"/>
      <c r="C1267" s="44"/>
      <c r="D1267" s="44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</row>
    <row r="1268" spans="1:23" ht="13.2" x14ac:dyDescent="0.25">
      <c r="A1268" s="124"/>
      <c r="B1268" s="65"/>
      <c r="C1268" s="44"/>
      <c r="D1268" s="44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</row>
    <row r="1269" spans="1:23" ht="13.2" x14ac:dyDescent="0.25">
      <c r="A1269" s="124"/>
      <c r="B1269" s="65"/>
      <c r="C1269" s="44"/>
      <c r="D1269" s="44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</row>
    <row r="1270" spans="1:23" ht="13.2" x14ac:dyDescent="0.25">
      <c r="A1270" s="124"/>
      <c r="B1270" s="65"/>
      <c r="C1270" s="44"/>
      <c r="D1270" s="44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</row>
    <row r="1271" spans="1:23" ht="13.2" x14ac:dyDescent="0.25">
      <c r="A1271" s="124"/>
      <c r="B1271" s="65"/>
      <c r="C1271" s="44"/>
      <c r="D1271" s="44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</row>
    <row r="1272" spans="1:23" ht="13.2" x14ac:dyDescent="0.25">
      <c r="A1272" s="124"/>
      <c r="B1272" s="65"/>
      <c r="C1272" s="44"/>
      <c r="D1272" s="44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</row>
    <row r="1273" spans="1:23" ht="13.2" x14ac:dyDescent="0.25">
      <c r="A1273" s="124"/>
      <c r="B1273" s="65"/>
      <c r="C1273" s="44"/>
      <c r="D1273" s="44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</row>
    <row r="1274" spans="1:23" ht="13.2" x14ac:dyDescent="0.25">
      <c r="A1274" s="124"/>
      <c r="B1274" s="65"/>
      <c r="C1274" s="44"/>
      <c r="D1274" s="44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</row>
    <row r="1275" spans="1:23" ht="13.2" x14ac:dyDescent="0.25">
      <c r="A1275" s="124"/>
      <c r="B1275" s="65"/>
      <c r="C1275" s="44"/>
      <c r="D1275" s="44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</row>
    <row r="1276" spans="1:23" ht="13.2" x14ac:dyDescent="0.25">
      <c r="A1276" s="124"/>
      <c r="B1276" s="65"/>
      <c r="C1276" s="44"/>
      <c r="D1276" s="44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</row>
    <row r="1277" spans="1:23" ht="13.2" x14ac:dyDescent="0.25">
      <c r="A1277" s="124"/>
      <c r="B1277" s="65"/>
      <c r="C1277" s="44"/>
      <c r="D1277" s="44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</row>
    <row r="1278" spans="1:23" ht="13.2" x14ac:dyDescent="0.25">
      <c r="A1278" s="124"/>
      <c r="B1278" s="65"/>
      <c r="C1278" s="44"/>
      <c r="D1278" s="44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</row>
    <row r="1279" spans="1:23" ht="13.2" x14ac:dyDescent="0.25">
      <c r="A1279" s="124"/>
      <c r="B1279" s="65"/>
      <c r="C1279" s="44"/>
      <c r="D1279" s="44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</row>
    <row r="1280" spans="1:23" ht="13.2" x14ac:dyDescent="0.25">
      <c r="A1280" s="124"/>
      <c r="B1280" s="65"/>
      <c r="C1280" s="44"/>
      <c r="D1280" s="44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</row>
    <row r="1281" spans="1:23" ht="13.2" x14ac:dyDescent="0.25">
      <c r="A1281" s="124"/>
      <c r="B1281" s="65"/>
      <c r="C1281" s="44"/>
      <c r="D1281" s="44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</row>
    <row r="1282" spans="1:23" ht="13.2" x14ac:dyDescent="0.25">
      <c r="A1282" s="124"/>
      <c r="B1282" s="65"/>
      <c r="C1282" s="44"/>
      <c r="D1282" s="44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</row>
    <row r="1283" spans="1:23" ht="13.2" x14ac:dyDescent="0.25">
      <c r="A1283" s="124"/>
      <c r="B1283" s="65"/>
      <c r="C1283" s="44"/>
      <c r="D1283" s="44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</row>
    <row r="1284" spans="1:23" ht="13.2" x14ac:dyDescent="0.25">
      <c r="A1284" s="124"/>
      <c r="B1284" s="65"/>
      <c r="C1284" s="44"/>
      <c r="D1284" s="44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</row>
    <row r="1285" spans="1:23" ht="13.2" x14ac:dyDescent="0.25">
      <c r="A1285" s="124"/>
      <c r="B1285" s="65"/>
      <c r="C1285" s="44"/>
      <c r="D1285" s="44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</row>
    <row r="1286" spans="1:23" ht="13.2" x14ac:dyDescent="0.25">
      <c r="A1286" s="124"/>
      <c r="B1286" s="65"/>
      <c r="C1286" s="44"/>
      <c r="D1286" s="44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</row>
    <row r="1287" spans="1:23" ht="13.2" x14ac:dyDescent="0.25">
      <c r="A1287" s="124"/>
      <c r="B1287" s="65"/>
      <c r="C1287" s="44"/>
      <c r="D1287" s="44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</row>
    <row r="1288" spans="1:23" ht="13.2" x14ac:dyDescent="0.25">
      <c r="A1288" s="124"/>
      <c r="B1288" s="65"/>
      <c r="C1288" s="44"/>
      <c r="D1288" s="44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</row>
    <row r="1289" spans="1:23" ht="13.2" x14ac:dyDescent="0.25">
      <c r="A1289" s="124"/>
      <c r="B1289" s="65"/>
      <c r="C1289" s="44"/>
      <c r="D1289" s="44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</row>
    <row r="1290" spans="1:23" ht="13.2" x14ac:dyDescent="0.25">
      <c r="A1290" s="124"/>
      <c r="B1290" s="65"/>
      <c r="C1290" s="44"/>
      <c r="D1290" s="44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</row>
    <row r="1291" spans="1:23" ht="13.2" x14ac:dyDescent="0.25">
      <c r="A1291" s="124"/>
      <c r="B1291" s="65"/>
      <c r="C1291" s="44"/>
      <c r="D1291" s="44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</row>
    <row r="1292" spans="1:23" ht="13.2" x14ac:dyDescent="0.25">
      <c r="A1292" s="124"/>
      <c r="B1292" s="65"/>
      <c r="C1292" s="44"/>
      <c r="D1292" s="44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</row>
    <row r="1293" spans="1:23" ht="13.2" x14ac:dyDescent="0.25">
      <c r="A1293" s="124"/>
      <c r="B1293" s="65"/>
      <c r="C1293" s="44"/>
      <c r="D1293" s="44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</row>
    <row r="1294" spans="1:23" ht="13.2" x14ac:dyDescent="0.25">
      <c r="A1294" s="124"/>
      <c r="B1294" s="65"/>
      <c r="C1294" s="44"/>
      <c r="D1294" s="44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</row>
    <row r="1295" spans="1:23" ht="13.2" x14ac:dyDescent="0.25">
      <c r="A1295" s="124"/>
      <c r="B1295" s="65"/>
      <c r="C1295" s="44"/>
      <c r="D1295" s="44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</row>
    <row r="1296" spans="1:23" ht="13.2" x14ac:dyDescent="0.25">
      <c r="A1296" s="124"/>
      <c r="B1296" s="65"/>
      <c r="C1296" s="44"/>
      <c r="D1296" s="44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</row>
    <row r="1297" spans="1:23" ht="13.2" x14ac:dyDescent="0.25">
      <c r="A1297" s="124"/>
      <c r="B1297" s="65"/>
      <c r="C1297" s="44"/>
      <c r="D1297" s="44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</row>
    <row r="1298" spans="1:23" ht="13.2" x14ac:dyDescent="0.25">
      <c r="A1298" s="124"/>
      <c r="B1298" s="65"/>
      <c r="C1298" s="44"/>
      <c r="D1298" s="44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</row>
    <row r="1299" spans="1:23" ht="13.2" x14ac:dyDescent="0.25">
      <c r="A1299" s="124"/>
      <c r="B1299" s="65"/>
      <c r="C1299" s="44"/>
      <c r="D1299" s="44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</row>
    <row r="1300" spans="1:23" ht="13.2" x14ac:dyDescent="0.25">
      <c r="A1300" s="124"/>
      <c r="B1300" s="65"/>
      <c r="C1300" s="44"/>
      <c r="D1300" s="44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</row>
    <row r="1301" spans="1:23" ht="13.2" x14ac:dyDescent="0.25">
      <c r="A1301" s="124"/>
      <c r="B1301" s="65"/>
      <c r="C1301" s="44"/>
      <c r="D1301" s="44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</row>
    <row r="1302" spans="1:23" ht="13.2" x14ac:dyDescent="0.25">
      <c r="A1302" s="124"/>
      <c r="B1302" s="65"/>
      <c r="C1302" s="44"/>
      <c r="D1302" s="44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</row>
    <row r="1303" spans="1:23" ht="13.2" x14ac:dyDescent="0.25">
      <c r="A1303" s="124"/>
      <c r="B1303" s="65"/>
      <c r="C1303" s="44"/>
      <c r="D1303" s="44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</row>
    <row r="1304" spans="1:23" ht="13.2" x14ac:dyDescent="0.25">
      <c r="A1304" s="124"/>
      <c r="B1304" s="65"/>
      <c r="C1304" s="44"/>
      <c r="D1304" s="44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</row>
    <row r="1305" spans="1:23" ht="13.2" x14ac:dyDescent="0.25">
      <c r="A1305" s="124"/>
      <c r="B1305" s="65"/>
      <c r="C1305" s="44"/>
      <c r="D1305" s="44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</row>
    <row r="1306" spans="1:23" ht="13.2" x14ac:dyDescent="0.25">
      <c r="A1306" s="124"/>
      <c r="B1306" s="65"/>
      <c r="C1306" s="44"/>
      <c r="D1306" s="44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</row>
    <row r="1307" spans="1:23" ht="13.2" x14ac:dyDescent="0.25">
      <c r="A1307" s="124"/>
      <c r="B1307" s="65"/>
      <c r="C1307" s="44"/>
      <c r="D1307" s="44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</row>
    <row r="1308" spans="1:23" ht="13.2" x14ac:dyDescent="0.25">
      <c r="A1308" s="124"/>
      <c r="B1308" s="65"/>
      <c r="C1308" s="44"/>
      <c r="D1308" s="44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</row>
    <row r="1309" spans="1:23" ht="13.2" x14ac:dyDescent="0.25">
      <c r="A1309" s="124"/>
      <c r="B1309" s="65"/>
      <c r="C1309" s="44"/>
      <c r="D1309" s="44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</row>
    <row r="1310" spans="1:23" ht="13.2" x14ac:dyDescent="0.25">
      <c r="A1310" s="124"/>
      <c r="B1310" s="65"/>
      <c r="C1310" s="44"/>
      <c r="D1310" s="44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</row>
    <row r="1311" spans="1:23" ht="13.2" x14ac:dyDescent="0.25">
      <c r="A1311" s="124"/>
      <c r="B1311" s="65"/>
      <c r="C1311" s="44"/>
      <c r="D1311" s="44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</row>
    <row r="1312" spans="1:23" ht="13.2" x14ac:dyDescent="0.25">
      <c r="A1312" s="124"/>
      <c r="B1312" s="65"/>
      <c r="C1312" s="44"/>
      <c r="D1312" s="44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</row>
    <row r="1313" spans="1:23" ht="13.2" x14ac:dyDescent="0.25">
      <c r="A1313" s="124"/>
      <c r="B1313" s="65"/>
      <c r="C1313" s="44"/>
      <c r="D1313" s="44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</row>
    <row r="1314" spans="1:23" ht="13.2" x14ac:dyDescent="0.25">
      <c r="A1314" s="124"/>
      <c r="B1314" s="65"/>
      <c r="C1314" s="44"/>
      <c r="D1314" s="44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</row>
    <row r="1315" spans="1:23" ht="13.2" x14ac:dyDescent="0.25">
      <c r="A1315" s="124"/>
      <c r="B1315" s="65"/>
      <c r="C1315" s="44"/>
      <c r="D1315" s="44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</row>
    <row r="1316" spans="1:23" ht="13.2" x14ac:dyDescent="0.25">
      <c r="A1316" s="124"/>
      <c r="B1316" s="65"/>
      <c r="C1316" s="44"/>
      <c r="D1316" s="44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</row>
    <row r="1317" spans="1:23" ht="13.2" x14ac:dyDescent="0.25">
      <c r="A1317" s="124"/>
      <c r="B1317" s="65"/>
      <c r="C1317" s="44"/>
      <c r="D1317" s="44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</row>
    <row r="1318" spans="1:23" ht="13.2" x14ac:dyDescent="0.25">
      <c r="A1318" s="124"/>
      <c r="B1318" s="65"/>
      <c r="C1318" s="44"/>
      <c r="D1318" s="44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</row>
    <row r="1319" spans="1:23" ht="13.2" x14ac:dyDescent="0.25">
      <c r="A1319" s="124"/>
      <c r="B1319" s="65"/>
      <c r="C1319" s="44"/>
      <c r="D1319" s="44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</row>
    <row r="1320" spans="1:23" ht="13.2" x14ac:dyDescent="0.25">
      <c r="A1320" s="124"/>
      <c r="B1320" s="65"/>
      <c r="C1320" s="44"/>
      <c r="D1320" s="44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</row>
    <row r="1321" spans="1:23" ht="13.2" x14ac:dyDescent="0.25">
      <c r="A1321" s="124"/>
      <c r="B1321" s="65"/>
      <c r="C1321" s="44"/>
      <c r="D1321" s="44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</row>
    <row r="1322" spans="1:23" ht="13.2" x14ac:dyDescent="0.25">
      <c r="A1322" s="124"/>
      <c r="B1322" s="65"/>
      <c r="C1322" s="44"/>
      <c r="D1322" s="44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</row>
    <row r="1323" spans="1:23" ht="13.2" x14ac:dyDescent="0.25">
      <c r="A1323" s="124"/>
      <c r="B1323" s="65"/>
      <c r="C1323" s="44"/>
      <c r="D1323" s="44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</row>
    <row r="1324" spans="1:23" ht="13.2" x14ac:dyDescent="0.25">
      <c r="A1324" s="124"/>
      <c r="B1324" s="65"/>
      <c r="C1324" s="44"/>
      <c r="D1324" s="44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</row>
    <row r="1325" spans="1:23" ht="13.2" x14ac:dyDescent="0.25">
      <c r="A1325" s="124"/>
      <c r="B1325" s="65"/>
      <c r="C1325" s="44"/>
      <c r="D1325" s="44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</row>
    <row r="1326" spans="1:23" ht="13.2" x14ac:dyDescent="0.25">
      <c r="A1326" s="124"/>
      <c r="B1326" s="65"/>
      <c r="C1326" s="44"/>
      <c r="D1326" s="44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</row>
    <row r="1327" spans="1:23" ht="13.2" x14ac:dyDescent="0.25">
      <c r="A1327" s="124"/>
      <c r="B1327" s="65"/>
      <c r="C1327" s="44"/>
      <c r="D1327" s="44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</row>
    <row r="1328" spans="1:23" ht="13.2" x14ac:dyDescent="0.25">
      <c r="A1328" s="124"/>
      <c r="B1328" s="65"/>
      <c r="C1328" s="44"/>
      <c r="D1328" s="44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</row>
    <row r="1329" spans="1:23" ht="13.2" x14ac:dyDescent="0.25">
      <c r="A1329" s="124"/>
      <c r="B1329" s="65"/>
      <c r="C1329" s="44"/>
      <c r="D1329" s="44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</row>
    <row r="1330" spans="1:23" ht="13.2" x14ac:dyDescent="0.25">
      <c r="A1330" s="124"/>
      <c r="B1330" s="65"/>
      <c r="C1330" s="44"/>
      <c r="D1330" s="44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</row>
    <row r="1331" spans="1:23" ht="13.2" x14ac:dyDescent="0.25">
      <c r="A1331" s="124"/>
      <c r="B1331" s="65"/>
      <c r="C1331" s="44"/>
      <c r="D1331" s="44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</row>
    <row r="1332" spans="1:23" ht="13.2" x14ac:dyDescent="0.25">
      <c r="A1332" s="124"/>
      <c r="B1332" s="65"/>
      <c r="C1332" s="44"/>
      <c r="D1332" s="44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</row>
    <row r="1333" spans="1:23" ht="13.2" x14ac:dyDescent="0.25">
      <c r="A1333" s="124"/>
      <c r="B1333" s="65"/>
      <c r="C1333" s="44"/>
      <c r="D1333" s="44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</row>
    <row r="1334" spans="1:23" ht="13.2" x14ac:dyDescent="0.25">
      <c r="A1334" s="124"/>
      <c r="B1334" s="65"/>
      <c r="C1334" s="44"/>
      <c r="D1334" s="44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</row>
    <row r="1335" spans="1:23" ht="13.2" x14ac:dyDescent="0.25">
      <c r="A1335" s="124"/>
      <c r="B1335" s="65"/>
      <c r="C1335" s="44"/>
      <c r="D1335" s="44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</row>
    <row r="1336" spans="1:23" ht="13.2" x14ac:dyDescent="0.25">
      <c r="A1336" s="124"/>
      <c r="B1336" s="65"/>
      <c r="C1336" s="44"/>
      <c r="D1336" s="44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</row>
    <row r="1337" spans="1:23" ht="13.2" x14ac:dyDescent="0.25">
      <c r="A1337" s="124"/>
      <c r="B1337" s="65"/>
      <c r="C1337" s="44"/>
      <c r="D1337" s="44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</row>
    <row r="1338" spans="1:23" ht="13.2" x14ac:dyDescent="0.25">
      <c r="A1338" s="124"/>
      <c r="B1338" s="65"/>
      <c r="C1338" s="44"/>
      <c r="D1338" s="44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</row>
    <row r="1339" spans="1:23" ht="13.2" x14ac:dyDescent="0.25">
      <c r="A1339" s="124"/>
      <c r="B1339" s="65"/>
      <c r="C1339" s="44"/>
      <c r="D1339" s="44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</row>
    <row r="1340" spans="1:23" ht="13.2" x14ac:dyDescent="0.25">
      <c r="A1340" s="124"/>
      <c r="B1340" s="65"/>
      <c r="C1340" s="44"/>
      <c r="D1340" s="44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</row>
    <row r="1341" spans="1:23" ht="13.2" x14ac:dyDescent="0.25">
      <c r="A1341" s="124"/>
      <c r="B1341" s="65"/>
      <c r="C1341" s="44"/>
      <c r="D1341" s="44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</row>
    <row r="1342" spans="1:23" ht="13.2" x14ac:dyDescent="0.25">
      <c r="A1342" s="124"/>
      <c r="B1342" s="65"/>
      <c r="C1342" s="44"/>
      <c r="D1342" s="44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</row>
    <row r="1343" spans="1:23" ht="13.2" x14ac:dyDescent="0.25">
      <c r="A1343" s="124"/>
      <c r="B1343" s="65"/>
      <c r="C1343" s="44"/>
      <c r="D1343" s="44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</row>
    <row r="1344" spans="1:23" ht="13.2" x14ac:dyDescent="0.25">
      <c r="A1344" s="124"/>
      <c r="B1344" s="65"/>
      <c r="C1344" s="44"/>
      <c r="D1344" s="44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</row>
    <row r="1345" spans="1:23" ht="13.2" x14ac:dyDescent="0.25">
      <c r="A1345" s="124"/>
      <c r="B1345" s="65"/>
      <c r="C1345" s="44"/>
      <c r="D1345" s="44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</row>
    <row r="1346" spans="1:23" ht="13.2" x14ac:dyDescent="0.25">
      <c r="A1346" s="124"/>
      <c r="B1346" s="65"/>
      <c r="C1346" s="44"/>
      <c r="D1346" s="44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</row>
    <row r="1347" spans="1:23" ht="13.2" x14ac:dyDescent="0.25">
      <c r="A1347" s="124"/>
      <c r="B1347" s="65"/>
      <c r="C1347" s="44"/>
      <c r="D1347" s="44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</row>
    <row r="1348" spans="1:23" ht="13.2" x14ac:dyDescent="0.25">
      <c r="A1348" s="124"/>
      <c r="B1348" s="65"/>
      <c r="C1348" s="44"/>
      <c r="D1348" s="44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</row>
    <row r="1349" spans="1:23" ht="13.2" x14ac:dyDescent="0.25">
      <c r="A1349" s="124"/>
      <c r="B1349" s="65"/>
      <c r="C1349" s="44"/>
      <c r="D1349" s="44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</row>
    <row r="1350" spans="1:23" ht="13.2" x14ac:dyDescent="0.25">
      <c r="A1350" s="124"/>
      <c r="B1350" s="65"/>
      <c r="C1350" s="44"/>
      <c r="D1350" s="44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</row>
    <row r="1351" spans="1:23" ht="13.2" x14ac:dyDescent="0.25">
      <c r="A1351" s="124"/>
      <c r="B1351" s="65"/>
      <c r="C1351" s="44"/>
      <c r="D1351" s="44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</row>
    <row r="1352" spans="1:23" ht="13.2" x14ac:dyDescent="0.25">
      <c r="A1352" s="124"/>
      <c r="B1352" s="65"/>
      <c r="C1352" s="44"/>
      <c r="D1352" s="44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</row>
    <row r="1353" spans="1:23" ht="13.2" x14ac:dyDescent="0.25">
      <c r="A1353" s="124"/>
      <c r="B1353" s="65"/>
      <c r="C1353" s="44"/>
      <c r="D1353" s="44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</row>
    <row r="1354" spans="1:23" ht="13.2" x14ac:dyDescent="0.25">
      <c r="A1354" s="124"/>
      <c r="B1354" s="65"/>
      <c r="C1354" s="44"/>
      <c r="D1354" s="44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</row>
    <row r="1355" spans="1:23" ht="13.2" x14ac:dyDescent="0.25">
      <c r="A1355" s="124"/>
      <c r="B1355" s="65"/>
      <c r="C1355" s="44"/>
      <c r="D1355" s="44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</row>
    <row r="1356" spans="1:23" ht="13.2" x14ac:dyDescent="0.25">
      <c r="A1356" s="124"/>
      <c r="B1356" s="65"/>
      <c r="C1356" s="44"/>
      <c r="D1356" s="44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</row>
    <row r="1357" spans="1:23" ht="13.2" x14ac:dyDescent="0.25">
      <c r="A1357" s="124"/>
      <c r="B1357" s="65"/>
      <c r="C1357" s="44"/>
      <c r="D1357" s="44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</row>
    <row r="1358" spans="1:23" ht="13.2" x14ac:dyDescent="0.25">
      <c r="A1358" s="124"/>
      <c r="B1358" s="65"/>
      <c r="C1358" s="44"/>
      <c r="D1358" s="44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</row>
    <row r="1359" spans="1:23" ht="13.2" x14ac:dyDescent="0.25">
      <c r="A1359" s="124"/>
      <c r="B1359" s="65"/>
      <c r="C1359" s="44"/>
      <c r="D1359" s="44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</row>
    <row r="1360" spans="1:23" ht="13.2" x14ac:dyDescent="0.25">
      <c r="A1360" s="124"/>
      <c r="B1360" s="65"/>
      <c r="C1360" s="44"/>
      <c r="D1360" s="44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</row>
    <row r="1361" spans="1:23" ht="13.2" x14ac:dyDescent="0.25">
      <c r="A1361" s="124"/>
      <c r="B1361" s="65"/>
      <c r="C1361" s="44"/>
      <c r="D1361" s="44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</row>
    <row r="1362" spans="1:23" ht="13.2" x14ac:dyDescent="0.25">
      <c r="A1362" s="124"/>
      <c r="B1362" s="65"/>
      <c r="C1362" s="44"/>
      <c r="D1362" s="44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</row>
    <row r="1363" spans="1:23" ht="13.2" x14ac:dyDescent="0.25">
      <c r="A1363" s="124"/>
      <c r="B1363" s="65"/>
      <c r="C1363" s="44"/>
      <c r="D1363" s="44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</row>
    <row r="1364" spans="1:23" ht="13.2" x14ac:dyDescent="0.25">
      <c r="A1364" s="124"/>
      <c r="B1364" s="65"/>
      <c r="C1364" s="44"/>
      <c r="D1364" s="44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</row>
    <row r="1365" spans="1:23" ht="13.2" x14ac:dyDescent="0.25">
      <c r="A1365" s="124"/>
      <c r="B1365" s="65"/>
      <c r="C1365" s="44"/>
      <c r="D1365" s="44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</row>
    <row r="1366" spans="1:23" ht="13.2" x14ac:dyDescent="0.25">
      <c r="A1366" s="124"/>
      <c r="B1366" s="65"/>
      <c r="C1366" s="44"/>
      <c r="D1366" s="44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</row>
    <row r="1367" spans="1:23" ht="13.2" x14ac:dyDescent="0.25">
      <c r="A1367" s="124"/>
      <c r="B1367" s="65"/>
      <c r="C1367" s="44"/>
      <c r="D1367" s="44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</row>
    <row r="1368" spans="1:23" ht="13.2" x14ac:dyDescent="0.25">
      <c r="A1368" s="124"/>
      <c r="B1368" s="65"/>
      <c r="C1368" s="44"/>
      <c r="D1368" s="44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</row>
    <row r="1369" spans="1:23" ht="13.2" x14ac:dyDescent="0.25">
      <c r="A1369" s="124"/>
      <c r="B1369" s="65"/>
      <c r="C1369" s="44"/>
      <c r="D1369" s="44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</row>
    <row r="1370" spans="1:23" ht="13.2" x14ac:dyDescent="0.25">
      <c r="A1370" s="124"/>
      <c r="B1370" s="65"/>
      <c r="C1370" s="44"/>
      <c r="D1370" s="44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</row>
    <row r="1371" spans="1:23" ht="13.2" x14ac:dyDescent="0.25">
      <c r="A1371" s="124"/>
      <c r="B1371" s="65"/>
      <c r="C1371" s="44"/>
      <c r="D1371" s="44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</row>
    <row r="1372" spans="1:23" ht="13.2" x14ac:dyDescent="0.25">
      <c r="A1372" s="124"/>
      <c r="B1372" s="65"/>
      <c r="C1372" s="44"/>
      <c r="D1372" s="44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</row>
    <row r="1373" spans="1:23" ht="13.2" x14ac:dyDescent="0.25">
      <c r="A1373" s="124"/>
      <c r="B1373" s="65"/>
      <c r="C1373" s="44"/>
      <c r="D1373" s="44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</row>
    <row r="1374" spans="1:23" ht="13.2" x14ac:dyDescent="0.25">
      <c r="A1374" s="124"/>
      <c r="B1374" s="65"/>
      <c r="C1374" s="44"/>
      <c r="D1374" s="44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</row>
    <row r="1375" spans="1:23" ht="13.2" x14ac:dyDescent="0.25">
      <c r="A1375" s="124"/>
      <c r="B1375" s="65"/>
      <c r="C1375" s="44"/>
      <c r="D1375" s="44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</row>
    <row r="1376" spans="1:23" ht="13.2" x14ac:dyDescent="0.25">
      <c r="A1376" s="124"/>
      <c r="B1376" s="65"/>
      <c r="C1376" s="44"/>
      <c r="D1376" s="44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</row>
    <row r="1377" spans="1:23" ht="13.2" x14ac:dyDescent="0.25">
      <c r="A1377" s="124"/>
      <c r="B1377" s="65"/>
      <c r="C1377" s="44"/>
      <c r="D1377" s="44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</row>
    <row r="1378" spans="1:23" ht="13.2" x14ac:dyDescent="0.25">
      <c r="A1378" s="124"/>
      <c r="B1378" s="65"/>
      <c r="C1378" s="44"/>
      <c r="D1378" s="44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</row>
    <row r="1379" spans="1:23" ht="13.2" x14ac:dyDescent="0.25">
      <c r="A1379" s="124"/>
      <c r="B1379" s="65"/>
      <c r="C1379" s="44"/>
      <c r="D1379" s="44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</row>
    <row r="1380" spans="1:23" ht="13.2" x14ac:dyDescent="0.25">
      <c r="A1380" s="124"/>
      <c r="B1380" s="65"/>
      <c r="C1380" s="44"/>
      <c r="D1380" s="44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</row>
    <row r="1381" spans="1:23" ht="13.2" x14ac:dyDescent="0.25">
      <c r="A1381" s="124"/>
      <c r="B1381" s="65"/>
      <c r="C1381" s="44"/>
      <c r="D1381" s="44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</row>
    <row r="1382" spans="1:23" ht="13.2" x14ac:dyDescent="0.25">
      <c r="A1382" s="124"/>
      <c r="B1382" s="65"/>
      <c r="C1382" s="44"/>
      <c r="D1382" s="44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</row>
    <row r="1383" spans="1:23" ht="13.2" x14ac:dyDescent="0.25">
      <c r="A1383" s="124"/>
      <c r="B1383" s="65"/>
      <c r="C1383" s="44"/>
      <c r="D1383" s="44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</row>
    <row r="1384" spans="1:23" ht="13.2" x14ac:dyDescent="0.25">
      <c r="A1384" s="124"/>
      <c r="B1384" s="65"/>
      <c r="C1384" s="44"/>
      <c r="D1384" s="44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</row>
    <row r="1385" spans="1:23" ht="13.2" x14ac:dyDescent="0.25">
      <c r="A1385" s="124"/>
      <c r="B1385" s="65"/>
      <c r="C1385" s="44"/>
      <c r="D1385" s="44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</row>
    <row r="1386" spans="1:23" ht="13.2" x14ac:dyDescent="0.25">
      <c r="A1386" s="124"/>
      <c r="B1386" s="65"/>
      <c r="C1386" s="44"/>
      <c r="D1386" s="44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</row>
    <row r="1387" spans="1:23" ht="13.2" x14ac:dyDescent="0.25">
      <c r="A1387" s="124"/>
      <c r="B1387" s="65"/>
      <c r="C1387" s="44"/>
      <c r="D1387" s="44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</row>
    <row r="1388" spans="1:23" ht="13.2" x14ac:dyDescent="0.25">
      <c r="A1388" s="124"/>
      <c r="B1388" s="65"/>
      <c r="C1388" s="44"/>
      <c r="D1388" s="44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</row>
    <row r="1389" spans="1:23" ht="13.2" x14ac:dyDescent="0.25">
      <c r="A1389" s="124"/>
      <c r="B1389" s="65"/>
      <c r="C1389" s="44"/>
      <c r="D1389" s="44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</row>
    <row r="1390" spans="1:23" ht="13.2" x14ac:dyDescent="0.25">
      <c r="A1390" s="124"/>
      <c r="B1390" s="65"/>
      <c r="C1390" s="44"/>
      <c r="D1390" s="44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</row>
    <row r="1391" spans="1:23" ht="13.2" x14ac:dyDescent="0.25">
      <c r="A1391" s="124"/>
      <c r="B1391" s="65"/>
      <c r="C1391" s="44"/>
      <c r="D1391" s="44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</row>
    <row r="1392" spans="1:23" ht="13.2" x14ac:dyDescent="0.25">
      <c r="A1392" s="124"/>
      <c r="B1392" s="65"/>
      <c r="C1392" s="44"/>
      <c r="D1392" s="44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</row>
    <row r="1393" spans="1:23" ht="13.2" x14ac:dyDescent="0.25">
      <c r="A1393" s="124"/>
      <c r="B1393" s="65"/>
      <c r="C1393" s="44"/>
      <c r="D1393" s="44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</row>
    <row r="1394" spans="1:23" ht="13.2" x14ac:dyDescent="0.25">
      <c r="A1394" s="124"/>
      <c r="B1394" s="65"/>
      <c r="C1394" s="44"/>
      <c r="D1394" s="44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</row>
    <row r="1395" spans="1:23" ht="13.2" x14ac:dyDescent="0.25">
      <c r="A1395" s="124"/>
      <c r="B1395" s="65"/>
      <c r="C1395" s="44"/>
      <c r="D1395" s="44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</row>
    <row r="1396" spans="1:23" ht="13.2" x14ac:dyDescent="0.25">
      <c r="A1396" s="124"/>
      <c r="B1396" s="65"/>
      <c r="C1396" s="44"/>
      <c r="D1396" s="44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</row>
    <row r="1397" spans="1:23" ht="13.2" x14ac:dyDescent="0.25">
      <c r="A1397" s="124"/>
      <c r="B1397" s="65"/>
      <c r="C1397" s="44"/>
      <c r="D1397" s="44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</row>
    <row r="1398" spans="1:23" ht="13.2" x14ac:dyDescent="0.25">
      <c r="A1398" s="124"/>
      <c r="B1398" s="65"/>
      <c r="C1398" s="44"/>
      <c r="D1398" s="44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</row>
    <row r="1399" spans="1:23" ht="13.2" x14ac:dyDescent="0.25">
      <c r="A1399" s="124"/>
      <c r="B1399" s="65"/>
      <c r="C1399" s="44"/>
      <c r="D1399" s="44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</row>
    <row r="1400" spans="1:23" ht="13.2" x14ac:dyDescent="0.25">
      <c r="A1400" s="124"/>
      <c r="B1400" s="65"/>
      <c r="C1400" s="44"/>
      <c r="D1400" s="44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</row>
    <row r="1401" spans="1:23" ht="13.2" x14ac:dyDescent="0.25">
      <c r="A1401" s="124"/>
      <c r="B1401" s="65"/>
      <c r="C1401" s="44"/>
      <c r="D1401" s="44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</row>
    <row r="1402" spans="1:23" ht="13.2" x14ac:dyDescent="0.25">
      <c r="A1402" s="124"/>
      <c r="B1402" s="65"/>
      <c r="C1402" s="44"/>
      <c r="D1402" s="44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</row>
    <row r="1403" spans="1:23" ht="13.2" x14ac:dyDescent="0.25">
      <c r="A1403" s="124"/>
      <c r="B1403" s="65"/>
      <c r="C1403" s="44"/>
      <c r="D1403" s="44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</row>
    <row r="1404" spans="1:23" ht="13.2" x14ac:dyDescent="0.25">
      <c r="A1404" s="124"/>
      <c r="B1404" s="65"/>
      <c r="C1404" s="44"/>
      <c r="D1404" s="44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</row>
    <row r="1405" spans="1:23" ht="13.2" x14ac:dyDescent="0.25">
      <c r="A1405" s="124"/>
      <c r="B1405" s="65"/>
      <c r="C1405" s="44"/>
      <c r="D1405" s="44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</row>
    <row r="1406" spans="1:23" ht="13.2" x14ac:dyDescent="0.25">
      <c r="A1406" s="124"/>
      <c r="B1406" s="65"/>
      <c r="C1406" s="44"/>
      <c r="D1406" s="44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</row>
    <row r="1407" spans="1:23" ht="13.2" x14ac:dyDescent="0.25">
      <c r="A1407" s="124"/>
      <c r="B1407" s="65"/>
      <c r="C1407" s="44"/>
      <c r="D1407" s="44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</row>
    <row r="1408" spans="1:23" ht="13.2" x14ac:dyDescent="0.25">
      <c r="A1408" s="124"/>
      <c r="B1408" s="65"/>
      <c r="C1408" s="44"/>
      <c r="D1408" s="44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</row>
    <row r="1409" spans="1:23" ht="13.2" x14ac:dyDescent="0.25">
      <c r="A1409" s="124"/>
      <c r="B1409" s="65"/>
      <c r="C1409" s="44"/>
      <c r="D1409" s="44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</row>
    <row r="1410" spans="1:23" ht="13.2" x14ac:dyDescent="0.25">
      <c r="A1410" s="124"/>
      <c r="B1410" s="65"/>
      <c r="C1410" s="44"/>
      <c r="D1410" s="44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</row>
    <row r="1411" spans="1:23" ht="13.2" x14ac:dyDescent="0.25">
      <c r="A1411" s="124"/>
      <c r="B1411" s="65"/>
      <c r="C1411" s="44"/>
      <c r="D1411" s="44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</row>
    <row r="1412" spans="1:23" ht="13.2" x14ac:dyDescent="0.25">
      <c r="A1412" s="124"/>
      <c r="B1412" s="65"/>
      <c r="C1412" s="44"/>
      <c r="D1412" s="44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</row>
    <row r="1413" spans="1:23" ht="13.2" x14ac:dyDescent="0.25">
      <c r="A1413" s="124"/>
      <c r="B1413" s="65"/>
      <c r="C1413" s="44"/>
      <c r="D1413" s="44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</row>
    <row r="1414" spans="1:23" ht="13.2" x14ac:dyDescent="0.25">
      <c r="A1414" s="124"/>
      <c r="B1414" s="65"/>
      <c r="C1414" s="44"/>
      <c r="D1414" s="44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</row>
    <row r="1415" spans="1:23" ht="13.2" x14ac:dyDescent="0.25">
      <c r="A1415" s="124"/>
      <c r="B1415" s="65"/>
      <c r="C1415" s="44"/>
      <c r="D1415" s="44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</row>
    <row r="1416" spans="1:23" ht="13.2" x14ac:dyDescent="0.25">
      <c r="A1416" s="124"/>
      <c r="B1416" s="65"/>
      <c r="C1416" s="44"/>
      <c r="D1416" s="44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</row>
    <row r="1417" spans="1:23" ht="13.2" x14ac:dyDescent="0.25">
      <c r="A1417" s="124"/>
      <c r="B1417" s="65"/>
      <c r="C1417" s="44"/>
      <c r="D1417" s="44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</row>
    <row r="1418" spans="1:23" ht="13.2" x14ac:dyDescent="0.25">
      <c r="A1418" s="124"/>
      <c r="B1418" s="65"/>
      <c r="C1418" s="44"/>
      <c r="D1418" s="44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</row>
    <row r="1419" spans="1:23" ht="13.2" x14ac:dyDescent="0.25">
      <c r="A1419" s="124"/>
      <c r="B1419" s="65"/>
      <c r="C1419" s="44"/>
      <c r="D1419" s="44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</row>
    <row r="1420" spans="1:23" ht="13.2" x14ac:dyDescent="0.25">
      <c r="A1420" s="124"/>
      <c r="B1420" s="65"/>
      <c r="C1420" s="44"/>
      <c r="D1420" s="44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</row>
    <row r="1421" spans="1:23" ht="13.2" x14ac:dyDescent="0.25">
      <c r="A1421" s="124"/>
      <c r="B1421" s="65"/>
      <c r="C1421" s="44"/>
      <c r="D1421" s="44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</row>
    <row r="1422" spans="1:23" ht="13.2" x14ac:dyDescent="0.25">
      <c r="A1422" s="124"/>
      <c r="B1422" s="65"/>
      <c r="C1422" s="44"/>
      <c r="D1422" s="44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</row>
    <row r="1423" spans="1:23" ht="13.2" x14ac:dyDescent="0.25">
      <c r="A1423" s="124"/>
      <c r="B1423" s="65"/>
      <c r="C1423" s="44"/>
      <c r="D1423" s="44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</row>
    <row r="1424" spans="1:23" ht="13.2" x14ac:dyDescent="0.25">
      <c r="A1424" s="124"/>
      <c r="B1424" s="65"/>
      <c r="C1424" s="44"/>
      <c r="D1424" s="44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</row>
    <row r="1425" spans="1:23" ht="13.2" x14ac:dyDescent="0.25">
      <c r="A1425" s="124"/>
      <c r="B1425" s="65"/>
      <c r="C1425" s="44"/>
      <c r="D1425" s="44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</row>
    <row r="1426" spans="1:23" ht="13.2" x14ac:dyDescent="0.25">
      <c r="A1426" s="124"/>
      <c r="B1426" s="65"/>
      <c r="C1426" s="44"/>
      <c r="D1426" s="44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</row>
    <row r="1427" spans="1:23" ht="13.2" x14ac:dyDescent="0.25">
      <c r="A1427" s="124"/>
      <c r="B1427" s="65"/>
      <c r="C1427" s="44"/>
      <c r="D1427" s="44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</row>
    <row r="1428" spans="1:23" ht="13.2" x14ac:dyDescent="0.25">
      <c r="A1428" s="124"/>
      <c r="B1428" s="65"/>
      <c r="C1428" s="44"/>
      <c r="D1428" s="44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</row>
    <row r="1429" spans="1:23" ht="13.2" x14ac:dyDescent="0.25">
      <c r="A1429" s="124"/>
      <c r="B1429" s="65"/>
      <c r="C1429" s="44"/>
      <c r="D1429" s="44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</row>
    <row r="1430" spans="1:23" ht="13.2" x14ac:dyDescent="0.25">
      <c r="A1430" s="124"/>
      <c r="B1430" s="65"/>
      <c r="C1430" s="44"/>
      <c r="D1430" s="44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</row>
    <row r="1431" spans="1:23" ht="13.2" x14ac:dyDescent="0.25">
      <c r="A1431" s="124"/>
      <c r="B1431" s="65"/>
      <c r="C1431" s="44"/>
      <c r="D1431" s="44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</row>
    <row r="1432" spans="1:23" ht="13.2" x14ac:dyDescent="0.25">
      <c r="A1432" s="124"/>
      <c r="B1432" s="65"/>
      <c r="C1432" s="44"/>
      <c r="D1432" s="44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</row>
    <row r="1433" spans="1:23" ht="13.2" x14ac:dyDescent="0.25">
      <c r="A1433" s="124"/>
      <c r="B1433" s="65"/>
      <c r="C1433" s="44"/>
      <c r="D1433" s="44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</row>
    <row r="1434" spans="1:23" ht="13.2" x14ac:dyDescent="0.25">
      <c r="A1434" s="124"/>
      <c r="B1434" s="65"/>
      <c r="C1434" s="44"/>
      <c r="D1434" s="44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</row>
    <row r="1435" spans="1:23" ht="13.2" x14ac:dyDescent="0.25">
      <c r="A1435" s="124"/>
      <c r="B1435" s="65"/>
      <c r="C1435" s="44"/>
      <c r="D1435" s="44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</row>
    <row r="1436" spans="1:23" ht="13.2" x14ac:dyDescent="0.25">
      <c r="A1436" s="124"/>
      <c r="B1436" s="65"/>
      <c r="C1436" s="44"/>
      <c r="D1436" s="44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</row>
    <row r="1437" spans="1:23" ht="13.2" x14ac:dyDescent="0.25">
      <c r="A1437" s="124"/>
      <c r="B1437" s="65"/>
      <c r="C1437" s="44"/>
      <c r="D1437" s="44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</row>
    <row r="1438" spans="1:23" ht="13.2" x14ac:dyDescent="0.25">
      <c r="A1438" s="124"/>
      <c r="B1438" s="65"/>
      <c r="C1438" s="44"/>
      <c r="D1438" s="44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</row>
    <row r="1439" spans="1:23" ht="13.2" x14ac:dyDescent="0.25">
      <c r="A1439" s="124"/>
      <c r="B1439" s="65"/>
      <c r="C1439" s="44"/>
      <c r="D1439" s="44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</row>
    <row r="1440" spans="1:23" ht="13.2" x14ac:dyDescent="0.25">
      <c r="A1440" s="124"/>
      <c r="B1440" s="65"/>
      <c r="C1440" s="44"/>
      <c r="D1440" s="44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</row>
    <row r="1441" spans="1:23" ht="13.2" x14ac:dyDescent="0.25">
      <c r="A1441" s="124"/>
      <c r="B1441" s="65"/>
      <c r="C1441" s="44"/>
      <c r="D1441" s="44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</row>
    <row r="1442" spans="1:23" ht="13.2" x14ac:dyDescent="0.25">
      <c r="A1442" s="124"/>
      <c r="B1442" s="65"/>
      <c r="C1442" s="44"/>
      <c r="D1442" s="44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</row>
    <row r="1443" spans="1:23" ht="13.2" x14ac:dyDescent="0.25">
      <c r="A1443" s="124"/>
      <c r="B1443" s="65"/>
      <c r="C1443" s="44"/>
      <c r="D1443" s="44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</row>
    <row r="1444" spans="1:23" ht="13.2" x14ac:dyDescent="0.25">
      <c r="A1444" s="124"/>
      <c r="B1444" s="65"/>
      <c r="C1444" s="44"/>
      <c r="D1444" s="44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</row>
    <row r="1445" spans="1:23" ht="13.2" x14ac:dyDescent="0.25">
      <c r="A1445" s="124"/>
      <c r="B1445" s="65"/>
      <c r="C1445" s="44"/>
      <c r="D1445" s="44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</row>
    <row r="1446" spans="1:23" ht="13.2" x14ac:dyDescent="0.25">
      <c r="A1446" s="124"/>
      <c r="B1446" s="65"/>
      <c r="C1446" s="44"/>
      <c r="D1446" s="44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</row>
    <row r="1447" spans="1:23" ht="13.2" x14ac:dyDescent="0.25">
      <c r="A1447" s="124"/>
      <c r="B1447" s="65"/>
      <c r="C1447" s="44"/>
      <c r="D1447" s="44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</row>
    <row r="1448" spans="1:23" ht="13.2" x14ac:dyDescent="0.25">
      <c r="A1448" s="124"/>
      <c r="B1448" s="65"/>
      <c r="C1448" s="44"/>
      <c r="D1448" s="44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</row>
    <row r="1449" spans="1:23" ht="13.2" x14ac:dyDescent="0.25">
      <c r="A1449" s="124"/>
      <c r="B1449" s="65"/>
      <c r="C1449" s="44"/>
      <c r="D1449" s="44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</row>
    <row r="1450" spans="1:23" ht="13.2" x14ac:dyDescent="0.25">
      <c r="A1450" s="124"/>
      <c r="B1450" s="65"/>
      <c r="C1450" s="44"/>
      <c r="D1450" s="44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</row>
    <row r="1451" spans="1:23" ht="13.2" x14ac:dyDescent="0.25">
      <c r="A1451" s="124"/>
      <c r="B1451" s="65"/>
      <c r="C1451" s="44"/>
      <c r="D1451" s="44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</row>
    <row r="1452" spans="1:23" ht="13.2" x14ac:dyDescent="0.25">
      <c r="A1452" s="124"/>
      <c r="B1452" s="65"/>
      <c r="C1452" s="44"/>
      <c r="D1452" s="44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</row>
    <row r="1453" spans="1:23" ht="13.2" x14ac:dyDescent="0.25">
      <c r="A1453" s="124"/>
      <c r="B1453" s="65"/>
      <c r="C1453" s="44"/>
      <c r="D1453" s="44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</row>
    <row r="1454" spans="1:23" ht="13.2" x14ac:dyDescent="0.25">
      <c r="A1454" s="124"/>
      <c r="B1454" s="65"/>
      <c r="C1454" s="44"/>
      <c r="D1454" s="44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</row>
    <row r="1455" spans="1:23" ht="13.2" x14ac:dyDescent="0.25">
      <c r="A1455" s="124"/>
      <c r="B1455" s="65"/>
      <c r="C1455" s="44"/>
      <c r="D1455" s="44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</row>
    <row r="1456" spans="1:23" ht="13.2" x14ac:dyDescent="0.25">
      <c r="A1456" s="124"/>
      <c r="B1456" s="65"/>
      <c r="C1456" s="44"/>
      <c r="D1456" s="44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</row>
    <row r="1457" spans="1:23" ht="13.2" x14ac:dyDescent="0.25">
      <c r="A1457" s="124"/>
      <c r="B1457" s="65"/>
      <c r="C1457" s="44"/>
      <c r="D1457" s="44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</row>
    <row r="1458" spans="1:23" ht="13.2" x14ac:dyDescent="0.25">
      <c r="A1458" s="124"/>
      <c r="B1458" s="65"/>
      <c r="C1458" s="44"/>
      <c r="D1458" s="44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</row>
    <row r="1459" spans="1:23" ht="13.2" x14ac:dyDescent="0.25">
      <c r="A1459" s="124"/>
      <c r="B1459" s="65"/>
      <c r="C1459" s="44"/>
      <c r="D1459" s="44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</row>
    <row r="1460" spans="1:23" ht="13.2" x14ac:dyDescent="0.25">
      <c r="A1460" s="124"/>
      <c r="B1460" s="65"/>
      <c r="C1460" s="44"/>
      <c r="D1460" s="44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</row>
    <row r="1461" spans="1:23" ht="13.2" x14ac:dyDescent="0.25">
      <c r="A1461" s="124"/>
      <c r="B1461" s="65"/>
      <c r="C1461" s="44"/>
      <c r="D1461" s="44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</row>
    <row r="1462" spans="1:23" ht="13.2" x14ac:dyDescent="0.25">
      <c r="A1462" s="124"/>
      <c r="B1462" s="65"/>
      <c r="C1462" s="44"/>
      <c r="D1462" s="44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</row>
    <row r="1463" spans="1:23" ht="13.2" x14ac:dyDescent="0.25">
      <c r="A1463" s="124"/>
      <c r="B1463" s="65"/>
      <c r="C1463" s="44"/>
      <c r="D1463" s="44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</row>
    <row r="1464" spans="1:23" ht="13.2" x14ac:dyDescent="0.25">
      <c r="A1464" s="124"/>
      <c r="B1464" s="65"/>
      <c r="C1464" s="44"/>
      <c r="D1464" s="44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</row>
    <row r="1465" spans="1:23" ht="13.2" x14ac:dyDescent="0.25">
      <c r="A1465" s="124"/>
      <c r="B1465" s="65"/>
      <c r="C1465" s="44"/>
      <c r="D1465" s="44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</row>
    <row r="1466" spans="1:23" ht="13.2" x14ac:dyDescent="0.25">
      <c r="A1466" s="124"/>
      <c r="B1466" s="65"/>
      <c r="C1466" s="44"/>
      <c r="D1466" s="44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</row>
    <row r="1467" spans="1:23" ht="13.2" x14ac:dyDescent="0.25">
      <c r="A1467" s="124"/>
      <c r="B1467" s="65"/>
      <c r="C1467" s="44"/>
      <c r="D1467" s="44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</row>
    <row r="1468" spans="1:23" ht="13.2" x14ac:dyDescent="0.25">
      <c r="A1468" s="124"/>
      <c r="B1468" s="65"/>
      <c r="C1468" s="44"/>
      <c r="D1468" s="44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</row>
    <row r="1469" spans="1:23" ht="13.2" x14ac:dyDescent="0.25">
      <c r="A1469" s="124"/>
      <c r="B1469" s="65"/>
      <c r="C1469" s="44"/>
      <c r="D1469" s="44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</row>
    <row r="1470" spans="1:23" ht="13.2" x14ac:dyDescent="0.25">
      <c r="A1470" s="124"/>
      <c r="B1470" s="65"/>
      <c r="C1470" s="44"/>
      <c r="D1470" s="44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</row>
    <row r="1471" spans="1:23" ht="13.2" x14ac:dyDescent="0.25">
      <c r="A1471" s="162"/>
      <c r="B1471" s="65"/>
      <c r="C1471" s="44"/>
      <c r="D1471" s="44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</row>
    <row r="1472" spans="1:23" ht="13.2" x14ac:dyDescent="0.25">
      <c r="A1472" s="162"/>
      <c r="B1472" s="65"/>
      <c r="C1472" s="44"/>
      <c r="D1472" s="44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</row>
    <row r="1473" spans="1:23" ht="13.2" x14ac:dyDescent="0.25">
      <c r="A1473" s="162"/>
      <c r="B1473" s="65"/>
      <c r="C1473" s="44"/>
      <c r="D1473" s="44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</row>
    <row r="1474" spans="1:23" ht="13.2" x14ac:dyDescent="0.25">
      <c r="A1474" s="162"/>
      <c r="B1474" s="65"/>
      <c r="C1474" s="44"/>
      <c r="D1474" s="44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</row>
    <row r="1475" spans="1:23" ht="13.2" x14ac:dyDescent="0.25">
      <c r="A1475" s="162"/>
      <c r="B1475" s="65"/>
      <c r="C1475" s="44"/>
      <c r="D1475" s="44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</row>
    <row r="1476" spans="1:23" ht="13.2" x14ac:dyDescent="0.25">
      <c r="A1476" s="162"/>
      <c r="B1476" s="65"/>
      <c r="C1476" s="44"/>
      <c r="D1476" s="44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</row>
    <row r="1477" spans="1:23" ht="13.2" x14ac:dyDescent="0.25">
      <c r="A1477" s="162"/>
      <c r="B1477" s="65"/>
      <c r="C1477" s="44"/>
      <c r="D1477" s="44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</row>
    <row r="1478" spans="1:23" ht="13.2" x14ac:dyDescent="0.25">
      <c r="A1478" s="124"/>
      <c r="B1478" s="65"/>
      <c r="C1478" s="44"/>
      <c r="D1478" s="44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</row>
    <row r="1479" spans="1:23" ht="13.2" x14ac:dyDescent="0.25">
      <c r="A1479" s="124"/>
      <c r="B1479" s="65"/>
      <c r="C1479" s="44"/>
      <c r="D1479" s="44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</row>
    <row r="1480" spans="1:23" ht="13.2" x14ac:dyDescent="0.25">
      <c r="A1480" s="124"/>
      <c r="B1480" s="65"/>
      <c r="C1480" s="44"/>
      <c r="D1480" s="44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</row>
    <row r="1481" spans="1:23" ht="13.2" x14ac:dyDescent="0.25">
      <c r="A1481" s="124"/>
      <c r="B1481" s="65"/>
      <c r="C1481" s="44"/>
      <c r="D1481" s="44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</row>
    <row r="1482" spans="1:23" ht="13.2" x14ac:dyDescent="0.25">
      <c r="A1482" s="124"/>
      <c r="B1482" s="65"/>
      <c r="C1482" s="44"/>
      <c r="D1482" s="44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</row>
    <row r="1483" spans="1:23" ht="13.2" x14ac:dyDescent="0.25">
      <c r="A1483" s="124"/>
      <c r="B1483" s="65"/>
      <c r="C1483" s="44"/>
      <c r="D1483" s="44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</row>
    <row r="1484" spans="1:23" ht="13.2" x14ac:dyDescent="0.25">
      <c r="A1484" s="124"/>
      <c r="B1484" s="65"/>
      <c r="C1484" s="44"/>
      <c r="D1484" s="44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</row>
    <row r="1485" spans="1:23" ht="13.2" x14ac:dyDescent="0.25">
      <c r="A1485" s="124"/>
      <c r="B1485" s="65"/>
      <c r="C1485" s="44"/>
      <c r="D1485" s="44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</row>
    <row r="1486" spans="1:23" ht="13.2" x14ac:dyDescent="0.25">
      <c r="A1486" s="124"/>
      <c r="B1486" s="65"/>
      <c r="C1486" s="44"/>
      <c r="D1486" s="44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</row>
    <row r="1487" spans="1:23" ht="13.2" x14ac:dyDescent="0.25">
      <c r="A1487" s="124"/>
      <c r="B1487" s="65"/>
      <c r="C1487" s="44"/>
      <c r="D1487" s="44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</row>
    <row r="1488" spans="1:23" ht="13.2" x14ac:dyDescent="0.25">
      <c r="A1488" s="124"/>
      <c r="B1488" s="65"/>
      <c r="C1488" s="44"/>
      <c r="D1488" s="44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</row>
    <row r="1489" spans="1:23" ht="13.2" x14ac:dyDescent="0.25">
      <c r="A1489" s="124"/>
      <c r="B1489" s="65"/>
      <c r="C1489" s="44"/>
      <c r="D1489" s="44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</row>
    <row r="1490" spans="1:23" ht="13.2" x14ac:dyDescent="0.25">
      <c r="A1490" s="124"/>
      <c r="B1490" s="65"/>
      <c r="C1490" s="44"/>
      <c r="D1490" s="44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</row>
    <row r="1491" spans="1:23" ht="13.2" x14ac:dyDescent="0.25">
      <c r="A1491" s="124"/>
      <c r="B1491" s="65"/>
      <c r="C1491" s="44"/>
      <c r="D1491" s="44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</row>
    <row r="1492" spans="1:23" ht="13.2" x14ac:dyDescent="0.25">
      <c r="A1492" s="124"/>
      <c r="B1492" s="65"/>
      <c r="C1492" s="44"/>
      <c r="D1492" s="44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</row>
    <row r="1493" spans="1:23" ht="13.2" x14ac:dyDescent="0.25">
      <c r="A1493" s="124"/>
      <c r="B1493" s="65"/>
      <c r="C1493" s="44"/>
      <c r="D1493" s="44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</row>
    <row r="1494" spans="1:23" ht="13.2" x14ac:dyDescent="0.25">
      <c r="A1494" s="124"/>
      <c r="B1494" s="65"/>
      <c r="C1494" s="44"/>
      <c r="D1494" s="44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</row>
    <row r="1495" spans="1:23" ht="13.2" x14ac:dyDescent="0.25">
      <c r="A1495" s="124"/>
      <c r="B1495" s="65"/>
      <c r="C1495" s="44"/>
      <c r="D1495" s="44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</row>
    <row r="1496" spans="1:23" ht="13.2" x14ac:dyDescent="0.25">
      <c r="A1496" s="124"/>
      <c r="B1496" s="65"/>
      <c r="C1496" s="44"/>
      <c r="D1496" s="44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</row>
    <row r="1497" spans="1:23" ht="13.2" x14ac:dyDescent="0.25">
      <c r="A1497" s="124"/>
      <c r="B1497" s="65"/>
      <c r="C1497" s="44"/>
      <c r="D1497" s="44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</row>
    <row r="1498" spans="1:23" ht="13.2" x14ac:dyDescent="0.25">
      <c r="A1498" s="124"/>
      <c r="B1498" s="65"/>
      <c r="C1498" s="44"/>
      <c r="D1498" s="44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</row>
    <row r="1499" spans="1:23" ht="13.2" x14ac:dyDescent="0.25">
      <c r="A1499" s="124"/>
      <c r="B1499" s="65"/>
      <c r="C1499" s="44"/>
      <c r="D1499" s="44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</row>
    <row r="1500" spans="1:23" ht="13.2" x14ac:dyDescent="0.25">
      <c r="A1500" s="124"/>
      <c r="B1500" s="65"/>
      <c r="C1500" s="44"/>
      <c r="D1500" s="44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</row>
    <row r="1501" spans="1:23" ht="13.2" x14ac:dyDescent="0.25">
      <c r="A1501" s="124"/>
      <c r="B1501" s="65"/>
      <c r="C1501" s="44"/>
      <c r="D1501" s="44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</row>
    <row r="1502" spans="1:23" ht="13.2" x14ac:dyDescent="0.25">
      <c r="A1502" s="124"/>
      <c r="B1502" s="65"/>
      <c r="C1502" s="44"/>
      <c r="D1502" s="44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</row>
    <row r="1503" spans="1:23" ht="13.2" x14ac:dyDescent="0.25">
      <c r="A1503" s="124"/>
      <c r="B1503" s="65"/>
      <c r="C1503" s="44"/>
      <c r="D1503" s="44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</row>
    <row r="1504" spans="1:23" ht="13.2" x14ac:dyDescent="0.25">
      <c r="A1504" s="124"/>
      <c r="B1504" s="65"/>
      <c r="C1504" s="44"/>
      <c r="D1504" s="44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</row>
    <row r="1505" spans="1:23" ht="13.2" x14ac:dyDescent="0.25">
      <c r="A1505" s="124"/>
      <c r="B1505" s="65"/>
      <c r="C1505" s="44"/>
      <c r="D1505" s="44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</row>
    <row r="1506" spans="1:23" ht="13.2" x14ac:dyDescent="0.25">
      <c r="A1506" s="124"/>
      <c r="B1506" s="65"/>
      <c r="C1506" s="44"/>
      <c r="D1506" s="44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</row>
    <row r="1507" spans="1:23" ht="13.2" x14ac:dyDescent="0.25">
      <c r="A1507" s="124"/>
      <c r="B1507" s="65"/>
      <c r="C1507" s="44"/>
      <c r="D1507" s="44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</row>
    <row r="1508" spans="1:23" ht="13.2" x14ac:dyDescent="0.25">
      <c r="A1508" s="124"/>
      <c r="B1508" s="65"/>
      <c r="C1508" s="44"/>
      <c r="D1508" s="44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</row>
    <row r="1509" spans="1:23" ht="13.2" x14ac:dyDescent="0.25">
      <c r="A1509" s="124"/>
      <c r="B1509" s="65"/>
      <c r="C1509" s="44"/>
      <c r="D1509" s="44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</row>
    <row r="1510" spans="1:23" ht="13.2" x14ac:dyDescent="0.25">
      <c r="A1510" s="124"/>
      <c r="B1510" s="65"/>
      <c r="C1510" s="44"/>
      <c r="D1510" s="44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</row>
    <row r="1511" spans="1:23" ht="13.2" x14ac:dyDescent="0.25">
      <c r="A1511" s="124"/>
      <c r="B1511" s="65"/>
      <c r="C1511" s="44"/>
      <c r="D1511" s="44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</row>
    <row r="1512" spans="1:23" ht="13.2" x14ac:dyDescent="0.25">
      <c r="A1512" s="124"/>
      <c r="B1512" s="65"/>
      <c r="C1512" s="44"/>
      <c r="D1512" s="44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</row>
    <row r="1513" spans="1:23" ht="13.2" x14ac:dyDescent="0.25">
      <c r="A1513" s="124"/>
      <c r="B1513" s="65"/>
      <c r="C1513" s="44"/>
      <c r="D1513" s="44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</row>
    <row r="1514" spans="1:23" ht="13.2" x14ac:dyDescent="0.25">
      <c r="A1514" s="124"/>
      <c r="B1514" s="65"/>
      <c r="C1514" s="44"/>
      <c r="D1514" s="44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</row>
    <row r="1515" spans="1:23" ht="13.2" x14ac:dyDescent="0.25">
      <c r="A1515" s="124"/>
      <c r="B1515" s="65"/>
      <c r="C1515" s="44"/>
      <c r="D1515" s="44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</row>
    <row r="1516" spans="1:23" ht="13.2" x14ac:dyDescent="0.25">
      <c r="A1516" s="124"/>
      <c r="B1516" s="65"/>
      <c r="C1516" s="44"/>
      <c r="D1516" s="44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</row>
    <row r="1517" spans="1:23" ht="13.2" x14ac:dyDescent="0.25">
      <c r="A1517" s="124"/>
      <c r="B1517" s="65"/>
      <c r="C1517" s="44"/>
      <c r="D1517" s="44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</row>
    <row r="1518" spans="1:23" ht="13.2" x14ac:dyDescent="0.25">
      <c r="A1518" s="124"/>
      <c r="B1518" s="65"/>
      <c r="C1518" s="44"/>
      <c r="D1518" s="44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</row>
    <row r="1519" spans="1:23" ht="13.2" x14ac:dyDescent="0.25">
      <c r="A1519" s="124"/>
      <c r="B1519" s="65"/>
      <c r="C1519" s="44"/>
      <c r="D1519" s="44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</row>
    <row r="1520" spans="1:23" ht="13.2" x14ac:dyDescent="0.25">
      <c r="A1520" s="124"/>
      <c r="B1520" s="65"/>
      <c r="C1520" s="44"/>
      <c r="D1520" s="44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</row>
    <row r="1521" spans="1:23" ht="13.2" x14ac:dyDescent="0.25">
      <c r="A1521" s="124"/>
      <c r="B1521" s="65"/>
      <c r="C1521" s="44"/>
      <c r="D1521" s="44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</row>
    <row r="1522" spans="1:23" ht="13.2" x14ac:dyDescent="0.25">
      <c r="A1522" s="124"/>
      <c r="B1522" s="65"/>
      <c r="C1522" s="44"/>
      <c r="D1522" s="44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</row>
    <row r="1523" spans="1:23" ht="13.2" x14ac:dyDescent="0.25">
      <c r="A1523" s="124"/>
      <c r="B1523" s="65"/>
      <c r="C1523" s="44"/>
      <c r="D1523" s="44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</row>
    <row r="1524" spans="1:23" ht="13.2" x14ac:dyDescent="0.25">
      <c r="A1524" s="124"/>
      <c r="B1524" s="65"/>
      <c r="C1524" s="44"/>
      <c r="D1524" s="44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</row>
    <row r="1525" spans="1:23" ht="13.2" x14ac:dyDescent="0.25">
      <c r="A1525" s="124"/>
      <c r="B1525" s="65"/>
      <c r="C1525" s="44"/>
      <c r="D1525" s="44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</row>
    <row r="1526" spans="1:23" ht="13.2" x14ac:dyDescent="0.25">
      <c r="A1526" s="124"/>
      <c r="B1526" s="65"/>
      <c r="C1526" s="44"/>
      <c r="D1526" s="44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</row>
    <row r="1527" spans="1:23" ht="13.2" x14ac:dyDescent="0.25">
      <c r="A1527" s="124"/>
      <c r="B1527" s="65"/>
      <c r="C1527" s="44"/>
      <c r="D1527" s="44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</row>
    <row r="1528" spans="1:23" ht="13.2" x14ac:dyDescent="0.25">
      <c r="A1528" s="124"/>
      <c r="B1528" s="65"/>
      <c r="C1528" s="44"/>
      <c r="D1528" s="44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</row>
    <row r="1529" spans="1:23" ht="13.2" x14ac:dyDescent="0.25">
      <c r="A1529" s="124"/>
      <c r="B1529" s="65"/>
      <c r="C1529" s="44"/>
      <c r="D1529" s="44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</row>
    <row r="1530" spans="1:23" ht="13.2" x14ac:dyDescent="0.25">
      <c r="A1530" s="124"/>
      <c r="B1530" s="65"/>
      <c r="C1530" s="44"/>
      <c r="D1530" s="44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</row>
    <row r="1531" spans="1:23" ht="13.2" x14ac:dyDescent="0.25">
      <c r="A1531" s="124"/>
      <c r="B1531" s="65"/>
      <c r="C1531" s="44"/>
      <c r="D1531" s="44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</row>
    <row r="1532" spans="1:23" ht="13.2" x14ac:dyDescent="0.25">
      <c r="A1532" s="124"/>
      <c r="B1532" s="65"/>
      <c r="C1532" s="44"/>
      <c r="D1532" s="44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</row>
    <row r="1533" spans="1:23" ht="13.2" x14ac:dyDescent="0.25">
      <c r="A1533" s="124"/>
      <c r="B1533" s="65"/>
      <c r="C1533" s="44"/>
      <c r="D1533" s="44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</row>
    <row r="1534" spans="1:23" ht="13.2" x14ac:dyDescent="0.25">
      <c r="A1534" s="124"/>
      <c r="B1534" s="65"/>
      <c r="C1534" s="44"/>
      <c r="D1534" s="44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</row>
    <row r="1535" spans="1:23" ht="13.2" x14ac:dyDescent="0.25">
      <c r="A1535" s="124"/>
      <c r="B1535" s="65"/>
      <c r="C1535" s="44"/>
      <c r="D1535" s="44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</row>
    <row r="1536" spans="1:23" ht="13.2" x14ac:dyDescent="0.25">
      <c r="A1536" s="124"/>
      <c r="B1536" s="65"/>
      <c r="C1536" s="44"/>
      <c r="D1536" s="44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</row>
    <row r="1537" spans="1:23" ht="13.2" x14ac:dyDescent="0.25">
      <c r="A1537" s="124"/>
      <c r="B1537" s="65"/>
      <c r="C1537" s="44"/>
      <c r="D1537" s="44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</row>
    <row r="1538" spans="1:23" ht="13.2" x14ac:dyDescent="0.25">
      <c r="A1538" s="124"/>
      <c r="B1538" s="65"/>
      <c r="C1538" s="44"/>
      <c r="D1538" s="44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</row>
    <row r="1539" spans="1:23" ht="13.2" x14ac:dyDescent="0.25">
      <c r="A1539" s="124"/>
      <c r="B1539" s="65"/>
      <c r="C1539" s="44"/>
      <c r="D1539" s="44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</row>
    <row r="1540" spans="1:23" ht="13.2" x14ac:dyDescent="0.25">
      <c r="A1540" s="124"/>
      <c r="B1540" s="65"/>
      <c r="C1540" s="44"/>
      <c r="D1540" s="44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</row>
    <row r="1541" spans="1:23" ht="13.2" x14ac:dyDescent="0.25">
      <c r="A1541" s="124"/>
      <c r="B1541" s="65"/>
      <c r="C1541" s="44"/>
      <c r="D1541" s="44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</row>
    <row r="1542" spans="1:23" ht="13.2" x14ac:dyDescent="0.25">
      <c r="A1542" s="124"/>
      <c r="B1542" s="65"/>
      <c r="C1542" s="44"/>
      <c r="D1542" s="44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</row>
    <row r="1543" spans="1:23" ht="13.2" x14ac:dyDescent="0.25">
      <c r="A1543" s="124"/>
      <c r="B1543" s="65"/>
      <c r="C1543" s="44"/>
      <c r="D1543" s="44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</row>
    <row r="1544" spans="1:23" ht="13.2" x14ac:dyDescent="0.25">
      <c r="A1544" s="124"/>
      <c r="B1544" s="65"/>
      <c r="C1544" s="44"/>
      <c r="D1544" s="44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</row>
    <row r="1545" spans="1:23" ht="13.2" x14ac:dyDescent="0.25">
      <c r="A1545" s="124"/>
      <c r="B1545" s="65"/>
      <c r="C1545" s="44"/>
      <c r="D1545" s="44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</row>
    <row r="1546" spans="1:23" ht="13.2" x14ac:dyDescent="0.25">
      <c r="A1546" s="124"/>
      <c r="B1546" s="65"/>
      <c r="C1546" s="44"/>
      <c r="D1546" s="44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</row>
    <row r="1547" spans="1:23" ht="13.2" x14ac:dyDescent="0.25">
      <c r="A1547" s="124"/>
      <c r="B1547" s="65"/>
      <c r="C1547" s="44"/>
      <c r="D1547" s="44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</row>
    <row r="1548" spans="1:23" ht="13.2" x14ac:dyDescent="0.25">
      <c r="A1548" s="124"/>
      <c r="B1548" s="65"/>
      <c r="C1548" s="44"/>
      <c r="D1548" s="44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</row>
    <row r="1549" spans="1:23" ht="13.2" x14ac:dyDescent="0.25">
      <c r="A1549" s="124"/>
      <c r="B1549" s="65"/>
      <c r="C1549" s="44"/>
      <c r="D1549" s="44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</row>
    <row r="1550" spans="1:23" ht="13.2" x14ac:dyDescent="0.25">
      <c r="A1550" s="124"/>
      <c r="B1550" s="65"/>
      <c r="C1550" s="44"/>
      <c r="D1550" s="44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</row>
    <row r="1551" spans="1:23" ht="13.2" x14ac:dyDescent="0.25">
      <c r="A1551" s="124"/>
      <c r="B1551" s="65"/>
      <c r="C1551" s="44"/>
      <c r="D1551" s="44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</row>
    <row r="1552" spans="1:23" ht="13.2" x14ac:dyDescent="0.25">
      <c r="A1552" s="124"/>
      <c r="B1552" s="65"/>
      <c r="C1552" s="44"/>
      <c r="D1552" s="44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</row>
    <row r="1553" spans="1:23" ht="13.2" x14ac:dyDescent="0.25">
      <c r="A1553" s="124"/>
      <c r="B1553" s="65"/>
      <c r="C1553" s="44"/>
      <c r="D1553" s="44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</row>
    <row r="1554" spans="1:23" ht="13.2" x14ac:dyDescent="0.25">
      <c r="A1554" s="124"/>
      <c r="B1554" s="65"/>
      <c r="C1554" s="44"/>
      <c r="D1554" s="44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</row>
    <row r="1555" spans="1:23" ht="13.2" x14ac:dyDescent="0.25">
      <c r="A1555" s="124"/>
      <c r="B1555" s="65"/>
      <c r="C1555" s="44"/>
      <c r="D1555" s="44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</row>
    <row r="1556" spans="1:23" ht="13.2" x14ac:dyDescent="0.25">
      <c r="A1556" s="124"/>
      <c r="B1556" s="65"/>
      <c r="C1556" s="44"/>
      <c r="D1556" s="44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</row>
    <row r="1557" spans="1:23" ht="13.2" x14ac:dyDescent="0.25">
      <c r="A1557" s="124"/>
      <c r="B1557" s="65"/>
      <c r="C1557" s="44"/>
      <c r="D1557" s="44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</row>
    <row r="1558" spans="1:23" ht="13.2" x14ac:dyDescent="0.25">
      <c r="A1558" s="124"/>
      <c r="B1558" s="65"/>
      <c r="C1558" s="44"/>
      <c r="D1558" s="44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</row>
    <row r="1559" spans="1:23" ht="13.2" x14ac:dyDescent="0.25">
      <c r="A1559" s="124"/>
      <c r="B1559" s="65"/>
      <c r="C1559" s="44"/>
      <c r="D1559" s="44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</row>
    <row r="1560" spans="1:23" ht="13.2" x14ac:dyDescent="0.25">
      <c r="A1560" s="124"/>
      <c r="B1560" s="65"/>
      <c r="C1560" s="44"/>
      <c r="D1560" s="44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</row>
    <row r="1561" spans="1:23" ht="13.2" x14ac:dyDescent="0.25">
      <c r="A1561" s="124"/>
      <c r="B1561" s="65"/>
      <c r="C1561" s="44"/>
      <c r="D1561" s="44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</row>
    <row r="1562" spans="1:23" ht="13.2" x14ac:dyDescent="0.25">
      <c r="A1562" s="124"/>
      <c r="B1562" s="65"/>
      <c r="C1562" s="44"/>
      <c r="D1562" s="44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</row>
    <row r="1563" spans="1:23" ht="13.2" x14ac:dyDescent="0.25">
      <c r="A1563" s="124"/>
      <c r="B1563" s="65"/>
      <c r="C1563" s="44"/>
      <c r="D1563" s="44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</row>
    <row r="1564" spans="1:23" ht="13.2" x14ac:dyDescent="0.25">
      <c r="A1564" s="124"/>
      <c r="B1564" s="65"/>
      <c r="C1564" s="44"/>
      <c r="D1564" s="44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</row>
    <row r="1565" spans="1:23" ht="13.2" x14ac:dyDescent="0.25">
      <c r="A1565" s="124"/>
      <c r="B1565" s="65"/>
      <c r="C1565" s="44"/>
      <c r="D1565" s="44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</row>
    <row r="1566" spans="1:23" ht="13.2" x14ac:dyDescent="0.25">
      <c r="A1566" s="124"/>
      <c r="B1566" s="65"/>
      <c r="C1566" s="44"/>
      <c r="D1566" s="44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</row>
    <row r="1567" spans="1:23" ht="13.2" x14ac:dyDescent="0.25">
      <c r="A1567" s="124"/>
      <c r="B1567" s="65"/>
      <c r="C1567" s="44"/>
      <c r="D1567" s="44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</row>
    <row r="1568" spans="1:23" ht="13.2" x14ac:dyDescent="0.25">
      <c r="A1568" s="124"/>
      <c r="B1568" s="65"/>
      <c r="C1568" s="44"/>
      <c r="D1568" s="44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</row>
    <row r="1569" spans="1:23" ht="13.2" x14ac:dyDescent="0.25">
      <c r="A1569" s="124"/>
      <c r="B1569" s="65"/>
      <c r="C1569" s="44"/>
      <c r="D1569" s="44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</row>
    <row r="1570" spans="1:23" ht="13.2" x14ac:dyDescent="0.25">
      <c r="A1570" s="124"/>
      <c r="B1570" s="65"/>
      <c r="C1570" s="44"/>
      <c r="D1570" s="44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</row>
    <row r="1571" spans="1:23" ht="13.2" x14ac:dyDescent="0.25">
      <c r="A1571" s="124"/>
      <c r="B1571" s="65"/>
      <c r="C1571" s="44"/>
      <c r="D1571" s="44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</row>
    <row r="1572" spans="1:23" ht="13.2" x14ac:dyDescent="0.25">
      <c r="A1572" s="124"/>
      <c r="B1572" s="65"/>
      <c r="C1572" s="44"/>
      <c r="D1572" s="44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</row>
    <row r="1573" spans="1:23" ht="13.2" x14ac:dyDescent="0.25">
      <c r="A1573" s="124"/>
      <c r="B1573" s="65"/>
      <c r="C1573" s="44"/>
      <c r="D1573" s="44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</row>
    <row r="1574" spans="1:23" ht="13.2" x14ac:dyDescent="0.25">
      <c r="A1574" s="124"/>
      <c r="B1574" s="65"/>
      <c r="C1574" s="44"/>
      <c r="D1574" s="44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</row>
    <row r="1575" spans="1:23" ht="13.2" x14ac:dyDescent="0.25">
      <c r="A1575" s="124"/>
      <c r="B1575" s="65"/>
      <c r="C1575" s="44"/>
      <c r="D1575" s="44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</row>
    <row r="1576" spans="1:23" ht="13.2" x14ac:dyDescent="0.25">
      <c r="A1576" s="124"/>
      <c r="B1576" s="65"/>
      <c r="C1576" s="44"/>
      <c r="D1576" s="44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</row>
    <row r="1577" spans="1:23" ht="13.2" x14ac:dyDescent="0.25">
      <c r="A1577" s="124"/>
      <c r="B1577" s="65"/>
      <c r="C1577" s="44"/>
      <c r="D1577" s="44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</row>
    <row r="1578" spans="1:23" ht="13.2" x14ac:dyDescent="0.25">
      <c r="A1578" s="124"/>
      <c r="B1578" s="65"/>
      <c r="C1578" s="44"/>
      <c r="D1578" s="44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</row>
    <row r="1579" spans="1:23" ht="13.2" x14ac:dyDescent="0.25">
      <c r="A1579" s="124"/>
      <c r="B1579" s="65"/>
      <c r="C1579" s="44"/>
      <c r="D1579" s="44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</row>
    <row r="1580" spans="1:23" ht="13.2" x14ac:dyDescent="0.25">
      <c r="A1580" s="124"/>
      <c r="B1580" s="65"/>
      <c r="C1580" s="44"/>
      <c r="D1580" s="44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</row>
    <row r="1581" spans="1:23" ht="13.2" x14ac:dyDescent="0.25">
      <c r="A1581" s="124"/>
      <c r="B1581" s="65"/>
      <c r="C1581" s="44"/>
      <c r="D1581" s="44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</row>
    <row r="1582" spans="1:23" ht="13.2" x14ac:dyDescent="0.25">
      <c r="A1582" s="124"/>
      <c r="B1582" s="65"/>
      <c r="C1582" s="44"/>
      <c r="D1582" s="44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</row>
    <row r="1583" spans="1:23" ht="13.2" x14ac:dyDescent="0.25">
      <c r="A1583" s="124"/>
      <c r="B1583" s="65"/>
      <c r="C1583" s="44"/>
      <c r="D1583" s="44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</row>
    <row r="1584" spans="1:23" ht="13.2" x14ac:dyDescent="0.25">
      <c r="A1584" s="124"/>
      <c r="B1584" s="65"/>
      <c r="C1584" s="44"/>
      <c r="D1584" s="44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</row>
    <row r="1585" spans="1:23" ht="13.2" x14ac:dyDescent="0.25">
      <c r="A1585" s="124"/>
      <c r="B1585" s="65"/>
      <c r="C1585" s="44"/>
      <c r="D1585" s="44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</row>
    <row r="1586" spans="1:23" ht="13.2" x14ac:dyDescent="0.25">
      <c r="A1586" s="124"/>
      <c r="B1586" s="65"/>
      <c r="C1586" s="44"/>
      <c r="D1586" s="44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</row>
    <row r="1587" spans="1:23" ht="13.2" x14ac:dyDescent="0.25">
      <c r="A1587" s="124"/>
      <c r="B1587" s="65"/>
      <c r="C1587" s="44"/>
      <c r="D1587" s="44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</row>
    <row r="1588" spans="1:23" ht="13.2" x14ac:dyDescent="0.25">
      <c r="A1588" s="124"/>
      <c r="B1588" s="65"/>
      <c r="C1588" s="44"/>
      <c r="D1588" s="44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</row>
    <row r="1589" spans="1:23" ht="13.2" x14ac:dyDescent="0.25">
      <c r="A1589" s="124"/>
      <c r="B1589" s="65"/>
      <c r="C1589" s="44"/>
      <c r="D1589" s="44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</row>
    <row r="1590" spans="1:23" ht="13.2" x14ac:dyDescent="0.25">
      <c r="A1590" s="124"/>
      <c r="B1590" s="65"/>
      <c r="C1590" s="44"/>
      <c r="D1590" s="44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</row>
    <row r="1591" spans="1:23" ht="13.2" x14ac:dyDescent="0.25">
      <c r="A1591" s="124"/>
      <c r="B1591" s="65"/>
      <c r="C1591" s="44"/>
      <c r="D1591" s="44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</row>
    <row r="1592" spans="1:23" ht="13.2" x14ac:dyDescent="0.25">
      <c r="A1592" s="124"/>
      <c r="B1592" s="65"/>
      <c r="C1592" s="44"/>
      <c r="D1592" s="44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</row>
    <row r="1593" spans="1:23" ht="13.2" x14ac:dyDescent="0.25">
      <c r="A1593" s="124"/>
      <c r="B1593" s="65"/>
      <c r="C1593" s="44"/>
      <c r="D1593" s="44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</row>
    <row r="1594" spans="1:23" ht="13.2" x14ac:dyDescent="0.25">
      <c r="A1594" s="124"/>
      <c r="B1594" s="65"/>
      <c r="C1594" s="44"/>
      <c r="D1594" s="44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</row>
    <row r="1595" spans="1:23" ht="13.2" x14ac:dyDescent="0.25">
      <c r="A1595" s="124"/>
      <c r="B1595" s="65"/>
      <c r="C1595" s="44"/>
      <c r="D1595" s="44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</row>
    <row r="1596" spans="1:23" ht="13.2" x14ac:dyDescent="0.25">
      <c r="A1596" s="124"/>
      <c r="B1596" s="65"/>
      <c r="C1596" s="44"/>
      <c r="D1596" s="44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</row>
    <row r="1597" spans="1:23" ht="13.2" x14ac:dyDescent="0.25">
      <c r="A1597" s="124"/>
      <c r="B1597" s="65"/>
      <c r="C1597" s="44"/>
      <c r="D1597" s="44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</row>
    <row r="1598" spans="1:23" ht="13.2" x14ac:dyDescent="0.25">
      <c r="A1598" s="124"/>
      <c r="B1598" s="65"/>
      <c r="C1598" s="44"/>
      <c r="D1598" s="44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</row>
    <row r="1599" spans="1:23" ht="13.2" x14ac:dyDescent="0.25">
      <c r="A1599" s="124"/>
      <c r="B1599" s="65"/>
      <c r="C1599" s="44"/>
      <c r="D1599" s="44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</row>
    <row r="1600" spans="1:23" ht="13.2" x14ac:dyDescent="0.25">
      <c r="A1600" s="124"/>
      <c r="B1600" s="65"/>
      <c r="C1600" s="44"/>
      <c r="D1600" s="44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</row>
    <row r="1601" spans="1:23" ht="13.2" x14ac:dyDescent="0.25">
      <c r="A1601" s="124"/>
      <c r="B1601" s="65"/>
      <c r="C1601" s="44"/>
      <c r="D1601" s="44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</row>
    <row r="1602" spans="1:23" ht="13.2" x14ac:dyDescent="0.25">
      <c r="A1602" s="124"/>
      <c r="B1602" s="65"/>
      <c r="C1602" s="44"/>
      <c r="D1602" s="44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</row>
    <row r="1603" spans="1:23" ht="13.2" x14ac:dyDescent="0.25">
      <c r="A1603" s="124"/>
      <c r="B1603" s="65"/>
      <c r="C1603" s="44"/>
      <c r="D1603" s="44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</row>
    <row r="1604" spans="1:23" ht="13.2" x14ac:dyDescent="0.25">
      <c r="A1604" s="124"/>
      <c r="B1604" s="65"/>
      <c r="C1604" s="44"/>
      <c r="D1604" s="44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</row>
    <row r="1605" spans="1:23" ht="13.2" x14ac:dyDescent="0.25">
      <c r="A1605" s="124"/>
      <c r="B1605" s="65"/>
      <c r="C1605" s="44"/>
      <c r="D1605" s="44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</row>
    <row r="1606" spans="1:23" ht="13.2" x14ac:dyDescent="0.25">
      <c r="A1606" s="124"/>
      <c r="B1606" s="65"/>
      <c r="C1606" s="44"/>
      <c r="D1606" s="44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</row>
    <row r="1607" spans="1:23" ht="13.2" x14ac:dyDescent="0.25">
      <c r="A1607" s="124"/>
      <c r="B1607" s="65"/>
      <c r="C1607" s="44"/>
      <c r="D1607" s="44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</row>
    <row r="1608" spans="1:23" ht="13.2" x14ac:dyDescent="0.25">
      <c r="A1608" s="124"/>
      <c r="B1608" s="65"/>
      <c r="C1608" s="44"/>
      <c r="D1608" s="44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</row>
    <row r="1609" spans="1:23" ht="13.2" x14ac:dyDescent="0.25">
      <c r="A1609" s="124"/>
      <c r="B1609" s="65"/>
      <c r="C1609" s="44"/>
      <c r="D1609" s="44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</row>
    <row r="1610" spans="1:23" ht="13.2" x14ac:dyDescent="0.25">
      <c r="A1610" s="124"/>
      <c r="B1610" s="65"/>
      <c r="C1610" s="44"/>
      <c r="D1610" s="44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</row>
    <row r="1611" spans="1:23" ht="13.2" x14ac:dyDescent="0.25">
      <c r="A1611" s="124"/>
      <c r="B1611" s="65"/>
      <c r="C1611" s="44"/>
      <c r="D1611" s="44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</row>
    <row r="1612" spans="1:23" ht="13.2" x14ac:dyDescent="0.25">
      <c r="A1612" s="124"/>
      <c r="B1612" s="65"/>
      <c r="C1612" s="44"/>
      <c r="D1612" s="44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</row>
    <row r="1613" spans="1:23" ht="13.2" x14ac:dyDescent="0.25">
      <c r="A1613" s="124"/>
      <c r="B1613" s="65"/>
      <c r="C1613" s="44"/>
      <c r="D1613" s="44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</row>
    <row r="1614" spans="1:23" ht="13.2" x14ac:dyDescent="0.25">
      <c r="A1614" s="124"/>
      <c r="B1614" s="65"/>
      <c r="C1614" s="44"/>
      <c r="D1614" s="44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</row>
    <row r="1615" spans="1:23" ht="13.2" x14ac:dyDescent="0.25">
      <c r="A1615" s="124"/>
      <c r="B1615" s="65"/>
      <c r="C1615" s="44"/>
      <c r="D1615" s="44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</row>
    <row r="1616" spans="1:23" ht="13.2" x14ac:dyDescent="0.25">
      <c r="A1616" s="124"/>
      <c r="B1616" s="65"/>
      <c r="C1616" s="44"/>
      <c r="D1616" s="44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</row>
    <row r="1617" spans="1:23" ht="13.2" x14ac:dyDescent="0.25">
      <c r="A1617" s="124"/>
      <c r="B1617" s="65"/>
      <c r="C1617" s="44"/>
      <c r="D1617" s="44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</row>
    <row r="1618" spans="1:23" ht="13.2" x14ac:dyDescent="0.25">
      <c r="A1618" s="124"/>
      <c r="B1618" s="65"/>
      <c r="C1618" s="44"/>
      <c r="D1618" s="44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</row>
    <row r="1619" spans="1:23" ht="13.2" x14ac:dyDescent="0.25">
      <c r="A1619" s="124"/>
      <c r="B1619" s="65"/>
      <c r="C1619" s="44"/>
      <c r="D1619" s="44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</row>
    <row r="1620" spans="1:23" ht="13.2" x14ac:dyDescent="0.25">
      <c r="A1620" s="124"/>
      <c r="B1620" s="65"/>
      <c r="C1620" s="44"/>
      <c r="D1620" s="44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</row>
    <row r="1621" spans="1:23" ht="13.2" x14ac:dyDescent="0.25">
      <c r="A1621" s="124"/>
      <c r="B1621" s="65"/>
      <c r="C1621" s="44"/>
      <c r="D1621" s="44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</row>
    <row r="1622" spans="1:23" ht="13.2" x14ac:dyDescent="0.25">
      <c r="A1622" s="124"/>
      <c r="B1622" s="65"/>
      <c r="C1622" s="44"/>
      <c r="D1622" s="44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</row>
    <row r="1623" spans="1:23" ht="13.2" x14ac:dyDescent="0.25">
      <c r="A1623" s="124"/>
      <c r="B1623" s="65"/>
      <c r="C1623" s="44"/>
      <c r="D1623" s="44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</row>
    <row r="1624" spans="1:23" ht="13.2" x14ac:dyDescent="0.25">
      <c r="A1624" s="124"/>
      <c r="B1624" s="65"/>
      <c r="C1624" s="44"/>
      <c r="D1624" s="44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</row>
    <row r="1625" spans="1:23" ht="13.2" x14ac:dyDescent="0.25">
      <c r="A1625" s="124"/>
      <c r="B1625" s="65"/>
      <c r="C1625" s="44"/>
      <c r="D1625" s="44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</row>
    <row r="1626" spans="1:23" ht="13.2" x14ac:dyDescent="0.25">
      <c r="A1626" s="124"/>
      <c r="B1626" s="65"/>
      <c r="C1626" s="44"/>
      <c r="D1626" s="44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</row>
    <row r="1627" spans="1:23" ht="13.2" x14ac:dyDescent="0.25">
      <c r="A1627" s="124"/>
      <c r="B1627" s="65"/>
      <c r="C1627" s="44"/>
      <c r="D1627" s="44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</row>
    <row r="1628" spans="1:23" ht="13.2" x14ac:dyDescent="0.25">
      <c r="A1628" s="124"/>
      <c r="B1628" s="65"/>
      <c r="C1628" s="44"/>
      <c r="D1628" s="44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</row>
    <row r="1629" spans="1:23" ht="13.2" x14ac:dyDescent="0.25">
      <c r="A1629" s="124"/>
      <c r="B1629" s="65"/>
      <c r="C1629" s="44"/>
      <c r="D1629" s="44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</row>
    <row r="1630" spans="1:23" ht="13.2" x14ac:dyDescent="0.25">
      <c r="A1630" s="124"/>
      <c r="B1630" s="65"/>
      <c r="C1630" s="44"/>
      <c r="D1630" s="44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</row>
    <row r="1631" spans="1:23" ht="13.2" x14ac:dyDescent="0.25">
      <c r="A1631" s="124"/>
      <c r="B1631" s="65"/>
      <c r="C1631" s="44"/>
      <c r="D1631" s="44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</row>
    <row r="1632" spans="1:23" ht="13.2" x14ac:dyDescent="0.25">
      <c r="A1632" s="124"/>
      <c r="B1632" s="65"/>
      <c r="C1632" s="44"/>
      <c r="D1632" s="44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</row>
    <row r="1633" spans="1:23" ht="13.2" x14ac:dyDescent="0.25">
      <c r="A1633" s="124"/>
      <c r="B1633" s="65"/>
      <c r="C1633" s="44"/>
      <c r="D1633" s="44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</row>
    <row r="1634" spans="1:23" ht="13.2" x14ac:dyDescent="0.25">
      <c r="A1634" s="124"/>
      <c r="B1634" s="65"/>
      <c r="C1634" s="44"/>
      <c r="D1634" s="44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</row>
    <row r="1635" spans="1:23" ht="13.2" x14ac:dyDescent="0.25">
      <c r="A1635" s="124"/>
      <c r="B1635" s="65"/>
      <c r="C1635" s="44"/>
      <c r="D1635" s="44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</row>
    <row r="1636" spans="1:23" ht="13.2" x14ac:dyDescent="0.25">
      <c r="A1636" s="124"/>
      <c r="B1636" s="65"/>
      <c r="C1636" s="44"/>
      <c r="D1636" s="44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</row>
    <row r="1637" spans="1:23" ht="13.2" x14ac:dyDescent="0.25">
      <c r="A1637" s="124"/>
      <c r="B1637" s="65"/>
      <c r="C1637" s="44"/>
      <c r="D1637" s="44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</row>
    <row r="1638" spans="1:23" ht="13.2" x14ac:dyDescent="0.25">
      <c r="A1638" s="124"/>
      <c r="B1638" s="65"/>
      <c r="C1638" s="44"/>
      <c r="D1638" s="44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</row>
    <row r="1639" spans="1:23" ht="13.2" x14ac:dyDescent="0.25">
      <c r="A1639" s="124"/>
      <c r="B1639" s="65"/>
      <c r="C1639" s="44"/>
      <c r="D1639" s="44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</row>
    <row r="1640" spans="1:23" ht="13.2" x14ac:dyDescent="0.25">
      <c r="A1640" s="124"/>
      <c r="B1640" s="65"/>
      <c r="C1640" s="44"/>
      <c r="D1640" s="44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</row>
    <row r="1641" spans="1:23" ht="13.2" x14ac:dyDescent="0.25">
      <c r="A1641" s="124"/>
      <c r="B1641" s="65"/>
      <c r="C1641" s="44"/>
      <c r="D1641" s="44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</row>
    <row r="1642" spans="1:23" ht="13.2" x14ac:dyDescent="0.25">
      <c r="A1642" s="124"/>
      <c r="B1642" s="65"/>
      <c r="C1642" s="44"/>
      <c r="D1642" s="44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</row>
    <row r="1643" spans="1:23" ht="13.2" x14ac:dyDescent="0.25">
      <c r="A1643" s="124"/>
      <c r="B1643" s="65"/>
      <c r="C1643" s="44"/>
      <c r="D1643" s="44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</row>
    <row r="1644" spans="1:23" ht="13.2" x14ac:dyDescent="0.25">
      <c r="A1644" s="124"/>
      <c r="B1644" s="65"/>
      <c r="C1644" s="44"/>
      <c r="D1644" s="44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</row>
    <row r="1645" spans="1:23" ht="13.2" x14ac:dyDescent="0.25">
      <c r="A1645" s="124"/>
      <c r="B1645" s="65"/>
      <c r="C1645" s="44"/>
      <c r="D1645" s="44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</row>
    <row r="1646" spans="1:23" ht="13.2" x14ac:dyDescent="0.25">
      <c r="A1646" s="124"/>
      <c r="B1646" s="65"/>
      <c r="C1646" s="44"/>
      <c r="D1646" s="44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</row>
    <row r="1647" spans="1:23" ht="13.2" x14ac:dyDescent="0.25">
      <c r="A1647" s="124"/>
      <c r="B1647" s="65"/>
      <c r="C1647" s="44"/>
      <c r="D1647" s="44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</row>
    <row r="1648" spans="1:23" ht="13.2" x14ac:dyDescent="0.25">
      <c r="A1648" s="124"/>
      <c r="B1648" s="65"/>
      <c r="C1648" s="44"/>
      <c r="D1648" s="44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</row>
    <row r="1649" spans="1:23" ht="13.2" x14ac:dyDescent="0.25">
      <c r="A1649" s="124"/>
      <c r="B1649" s="65"/>
      <c r="C1649" s="44"/>
      <c r="D1649" s="44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</row>
    <row r="1650" spans="1:23" ht="13.2" x14ac:dyDescent="0.25">
      <c r="A1650" s="124"/>
      <c r="B1650" s="65"/>
      <c r="C1650" s="44"/>
      <c r="D1650" s="44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</row>
    <row r="1651" spans="1:23" ht="13.2" x14ac:dyDescent="0.25">
      <c r="A1651" s="124"/>
      <c r="B1651" s="65"/>
      <c r="C1651" s="44"/>
      <c r="D1651" s="44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</row>
    <row r="1652" spans="1:23" ht="13.2" x14ac:dyDescent="0.25">
      <c r="A1652" s="124"/>
      <c r="B1652" s="65"/>
      <c r="C1652" s="44"/>
      <c r="D1652" s="44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</row>
    <row r="1653" spans="1:23" ht="13.2" x14ac:dyDescent="0.25">
      <c r="A1653" s="124"/>
      <c r="B1653" s="65"/>
      <c r="C1653" s="44"/>
      <c r="D1653" s="44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</row>
    <row r="1654" spans="1:23" ht="13.2" x14ac:dyDescent="0.25">
      <c r="A1654" s="124"/>
      <c r="B1654" s="65"/>
      <c r="C1654" s="44"/>
      <c r="D1654" s="44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</row>
    <row r="1655" spans="1:23" ht="13.2" x14ac:dyDescent="0.25">
      <c r="A1655" s="124"/>
      <c r="B1655" s="65"/>
      <c r="C1655" s="44"/>
      <c r="D1655" s="44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</row>
    <row r="1656" spans="1:23" ht="13.2" x14ac:dyDescent="0.25">
      <c r="A1656" s="124"/>
      <c r="B1656" s="65"/>
      <c r="C1656" s="44"/>
      <c r="D1656" s="44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</row>
    <row r="1657" spans="1:23" ht="13.2" x14ac:dyDescent="0.25">
      <c r="A1657" s="124"/>
      <c r="B1657" s="65"/>
      <c r="C1657" s="44"/>
      <c r="D1657" s="44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</row>
    <row r="1658" spans="1:23" ht="13.2" x14ac:dyDescent="0.25">
      <c r="A1658" s="124"/>
      <c r="B1658" s="65"/>
      <c r="C1658" s="44"/>
      <c r="D1658" s="44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</row>
    <row r="1659" spans="1:23" ht="13.2" x14ac:dyDescent="0.25">
      <c r="A1659" s="124"/>
      <c r="B1659" s="65"/>
      <c r="C1659" s="44"/>
      <c r="D1659" s="44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</row>
    <row r="1660" spans="1:23" ht="13.2" x14ac:dyDescent="0.25">
      <c r="A1660" s="124"/>
      <c r="B1660" s="65"/>
      <c r="C1660" s="44"/>
      <c r="D1660" s="44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</row>
    <row r="1661" spans="1:23" ht="13.2" x14ac:dyDescent="0.25">
      <c r="A1661" s="124"/>
      <c r="B1661" s="65"/>
      <c r="C1661" s="44"/>
      <c r="D1661" s="44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</row>
    <row r="1662" spans="1:23" ht="13.2" x14ac:dyDescent="0.25">
      <c r="A1662" s="124"/>
      <c r="B1662" s="65"/>
      <c r="C1662" s="44"/>
      <c r="D1662" s="44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</row>
    <row r="1663" spans="1:23" ht="13.2" x14ac:dyDescent="0.25">
      <c r="A1663" s="124"/>
      <c r="B1663" s="65"/>
      <c r="C1663" s="44"/>
      <c r="D1663" s="44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</row>
    <row r="1664" spans="1:23" ht="13.2" x14ac:dyDescent="0.25">
      <c r="A1664" s="124"/>
      <c r="B1664" s="65"/>
      <c r="C1664" s="44"/>
      <c r="D1664" s="44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</row>
    <row r="1665" spans="1:23" ht="13.2" x14ac:dyDescent="0.25">
      <c r="A1665" s="124"/>
      <c r="B1665" s="65"/>
      <c r="C1665" s="44"/>
      <c r="D1665" s="44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</row>
    <row r="1666" spans="1:23" ht="13.2" x14ac:dyDescent="0.25">
      <c r="A1666" s="124"/>
      <c r="B1666" s="65"/>
      <c r="C1666" s="44"/>
      <c r="D1666" s="44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</row>
    <row r="1667" spans="1:23" ht="13.2" x14ac:dyDescent="0.25">
      <c r="A1667" s="124"/>
      <c r="B1667" s="65"/>
      <c r="C1667" s="44"/>
      <c r="D1667" s="44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</row>
    <row r="1668" spans="1:23" ht="13.2" x14ac:dyDescent="0.25">
      <c r="A1668" s="124"/>
      <c r="B1668" s="65"/>
      <c r="C1668" s="44"/>
      <c r="D1668" s="44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</row>
    <row r="1669" spans="1:23" ht="13.2" x14ac:dyDescent="0.25">
      <c r="A1669" s="124"/>
      <c r="B1669" s="65"/>
      <c r="C1669" s="44"/>
      <c r="D1669" s="44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</row>
    <row r="1670" spans="1:23" ht="13.2" x14ac:dyDescent="0.25">
      <c r="A1670" s="124"/>
      <c r="B1670" s="65"/>
      <c r="C1670" s="44"/>
      <c r="D1670" s="44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</row>
    <row r="1671" spans="1:23" ht="13.2" x14ac:dyDescent="0.25">
      <c r="A1671" s="124"/>
      <c r="B1671" s="65"/>
      <c r="C1671" s="44"/>
      <c r="D1671" s="44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</row>
    <row r="1672" spans="1:23" ht="13.2" x14ac:dyDescent="0.25">
      <c r="A1672" s="124"/>
      <c r="B1672" s="65"/>
      <c r="C1672" s="44"/>
      <c r="D1672" s="44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</row>
    <row r="1673" spans="1:23" ht="13.2" x14ac:dyDescent="0.25">
      <c r="A1673" s="124"/>
      <c r="B1673" s="65"/>
      <c r="C1673" s="44"/>
      <c r="D1673" s="44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</row>
    <row r="1674" spans="1:23" ht="13.2" x14ac:dyDescent="0.25">
      <c r="A1674" s="124"/>
      <c r="B1674" s="65"/>
      <c r="C1674" s="44"/>
      <c r="D1674" s="44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</row>
    <row r="1675" spans="1:23" ht="13.2" x14ac:dyDescent="0.25">
      <c r="A1675" s="124"/>
      <c r="B1675" s="65"/>
      <c r="C1675" s="44"/>
      <c r="D1675" s="44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</row>
    <row r="1676" spans="1:23" ht="13.2" x14ac:dyDescent="0.25">
      <c r="A1676" s="124"/>
      <c r="B1676" s="65"/>
      <c r="C1676" s="44"/>
      <c r="D1676" s="44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</row>
    <row r="1677" spans="1:23" ht="13.2" x14ac:dyDescent="0.25">
      <c r="A1677" s="124"/>
      <c r="B1677" s="65"/>
      <c r="C1677" s="44"/>
      <c r="D1677" s="44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</row>
    <row r="1678" spans="1:23" ht="13.2" x14ac:dyDescent="0.25">
      <c r="A1678" s="124"/>
      <c r="B1678" s="65"/>
      <c r="C1678" s="44"/>
      <c r="D1678" s="44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</row>
    <row r="1679" spans="1:23" ht="13.2" x14ac:dyDescent="0.25">
      <c r="A1679" s="124"/>
      <c r="B1679" s="65"/>
      <c r="C1679" s="44"/>
      <c r="D1679" s="44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</row>
    <row r="1680" spans="1:23" ht="13.2" x14ac:dyDescent="0.25">
      <c r="A1680" s="124"/>
      <c r="B1680" s="65"/>
      <c r="C1680" s="44"/>
      <c r="D1680" s="44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</row>
    <row r="1681" spans="1:23" ht="13.2" x14ac:dyDescent="0.25">
      <c r="A1681" s="124"/>
      <c r="B1681" s="65"/>
      <c r="C1681" s="44"/>
      <c r="D1681" s="44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</row>
    <row r="1682" spans="1:23" ht="13.2" x14ac:dyDescent="0.25">
      <c r="A1682" s="124"/>
      <c r="B1682" s="65"/>
      <c r="C1682" s="44"/>
      <c r="D1682" s="44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</row>
    <row r="1683" spans="1:23" ht="13.2" x14ac:dyDescent="0.25">
      <c r="A1683" s="124"/>
      <c r="B1683" s="65"/>
      <c r="C1683" s="44"/>
      <c r="D1683" s="44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</row>
    <row r="1684" spans="1:23" ht="13.2" x14ac:dyDescent="0.25">
      <c r="A1684" s="124"/>
      <c r="B1684" s="65"/>
      <c r="C1684" s="44"/>
      <c r="D1684" s="44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</row>
    <row r="1685" spans="1:23" ht="13.2" x14ac:dyDescent="0.25">
      <c r="A1685" s="124"/>
      <c r="B1685" s="65"/>
      <c r="C1685" s="44"/>
      <c r="D1685" s="44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</row>
    <row r="1686" spans="1:23" ht="13.2" x14ac:dyDescent="0.25">
      <c r="A1686" s="124"/>
      <c r="B1686" s="65"/>
      <c r="C1686" s="44"/>
      <c r="D1686" s="44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</row>
    <row r="1687" spans="1:23" ht="13.2" x14ac:dyDescent="0.25">
      <c r="A1687" s="124"/>
      <c r="B1687" s="65"/>
      <c r="C1687" s="44"/>
      <c r="D1687" s="44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</row>
    <row r="1688" spans="1:23" ht="13.2" x14ac:dyDescent="0.25">
      <c r="A1688" s="124"/>
      <c r="B1688" s="65"/>
      <c r="C1688" s="44"/>
      <c r="D1688" s="44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</row>
    <row r="1689" spans="1:23" ht="13.2" x14ac:dyDescent="0.25">
      <c r="A1689" s="124"/>
      <c r="B1689" s="65"/>
      <c r="C1689" s="44"/>
      <c r="D1689" s="44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</row>
    <row r="1690" spans="1:23" ht="13.2" x14ac:dyDescent="0.25">
      <c r="A1690" s="124"/>
      <c r="B1690" s="65"/>
      <c r="C1690" s="44"/>
      <c r="D1690" s="44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</row>
    <row r="1691" spans="1:23" ht="13.2" x14ac:dyDescent="0.25">
      <c r="A1691" s="124"/>
      <c r="B1691" s="65"/>
      <c r="C1691" s="44"/>
      <c r="D1691" s="44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</row>
    <row r="1692" spans="1:23" ht="13.2" x14ac:dyDescent="0.25">
      <c r="A1692" s="124"/>
      <c r="B1692" s="65"/>
      <c r="C1692" s="44"/>
      <c r="D1692" s="44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</row>
    <row r="1693" spans="1:23" ht="13.2" x14ac:dyDescent="0.25">
      <c r="A1693" s="124"/>
      <c r="B1693" s="65"/>
      <c r="C1693" s="44"/>
      <c r="D1693" s="44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</row>
    <row r="1694" spans="1:23" ht="13.2" x14ac:dyDescent="0.25">
      <c r="A1694" s="124"/>
      <c r="B1694" s="65"/>
      <c r="C1694" s="44"/>
      <c r="D1694" s="44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</row>
    <row r="1695" spans="1:23" ht="13.2" x14ac:dyDescent="0.25">
      <c r="A1695" s="124"/>
      <c r="B1695" s="65"/>
      <c r="C1695" s="44"/>
      <c r="D1695" s="44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</row>
    <row r="1696" spans="1:23" ht="13.2" x14ac:dyDescent="0.25">
      <c r="A1696" s="124"/>
      <c r="B1696" s="65"/>
      <c r="C1696" s="44"/>
      <c r="D1696" s="44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</row>
    <row r="1697" spans="1:23" ht="13.2" x14ac:dyDescent="0.25">
      <c r="A1697" s="124"/>
      <c r="B1697" s="65"/>
      <c r="C1697" s="44"/>
      <c r="D1697" s="44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</row>
    <row r="1698" spans="1:23" ht="13.2" x14ac:dyDescent="0.25">
      <c r="A1698" s="124"/>
      <c r="B1698" s="65"/>
      <c r="C1698" s="44"/>
      <c r="D1698" s="44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</row>
    <row r="1699" spans="1:23" ht="13.2" x14ac:dyDescent="0.25">
      <c r="A1699" s="124"/>
      <c r="B1699" s="65"/>
      <c r="C1699" s="44"/>
      <c r="D1699" s="44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</row>
    <row r="1700" spans="1:23" ht="13.2" x14ac:dyDescent="0.25">
      <c r="A1700" s="124"/>
      <c r="B1700" s="65"/>
      <c r="C1700" s="44"/>
      <c r="D1700" s="44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</row>
    <row r="1701" spans="1:23" ht="13.2" x14ac:dyDescent="0.25">
      <c r="A1701" s="124"/>
      <c r="B1701" s="65"/>
      <c r="C1701" s="44"/>
      <c r="D1701" s="44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</row>
    <row r="1702" spans="1:23" ht="13.2" x14ac:dyDescent="0.25">
      <c r="A1702" s="124"/>
      <c r="B1702" s="65"/>
      <c r="C1702" s="44"/>
      <c r="D1702" s="44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</row>
    <row r="1703" spans="1:23" ht="13.2" x14ac:dyDescent="0.25">
      <c r="A1703" s="124"/>
      <c r="B1703" s="65"/>
      <c r="C1703" s="44"/>
      <c r="D1703" s="44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</row>
    <row r="1704" spans="1:23" ht="13.2" x14ac:dyDescent="0.25">
      <c r="A1704" s="124"/>
      <c r="B1704" s="65"/>
      <c r="C1704" s="44"/>
      <c r="D1704" s="44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</row>
    <row r="1705" spans="1:23" ht="13.2" x14ac:dyDescent="0.25">
      <c r="A1705" s="124"/>
      <c r="B1705" s="65"/>
      <c r="C1705" s="44"/>
      <c r="D1705" s="44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</row>
    <row r="1706" spans="1:23" ht="13.2" x14ac:dyDescent="0.25">
      <c r="A1706" s="124"/>
      <c r="B1706" s="65"/>
      <c r="C1706" s="44"/>
      <c r="D1706" s="44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</row>
    <row r="1707" spans="1:23" ht="13.2" x14ac:dyDescent="0.25">
      <c r="A1707" s="124"/>
      <c r="B1707" s="65"/>
      <c r="C1707" s="44"/>
      <c r="D1707" s="44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</row>
    <row r="1708" spans="1:23" ht="13.2" x14ac:dyDescent="0.25">
      <c r="A1708" s="124"/>
      <c r="B1708" s="65"/>
      <c r="C1708" s="44"/>
      <c r="D1708" s="44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</row>
    <row r="1709" spans="1:23" ht="13.2" x14ac:dyDescent="0.25">
      <c r="A1709" s="124"/>
      <c r="B1709" s="65"/>
      <c r="C1709" s="44"/>
      <c r="D1709" s="44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</row>
    <row r="1710" spans="1:23" ht="13.2" x14ac:dyDescent="0.25">
      <c r="A1710" s="124"/>
      <c r="B1710" s="65"/>
      <c r="C1710" s="44"/>
      <c r="D1710" s="44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</row>
    <row r="1711" spans="1:23" ht="13.2" x14ac:dyDescent="0.25">
      <c r="A1711" s="124"/>
      <c r="B1711" s="65"/>
      <c r="C1711" s="44"/>
      <c r="D1711" s="44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</row>
    <row r="1712" spans="1:23" ht="13.2" x14ac:dyDescent="0.25">
      <c r="A1712" s="124"/>
      <c r="B1712" s="65"/>
      <c r="C1712" s="44"/>
      <c r="D1712" s="44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</row>
    <row r="1713" spans="1:23" ht="13.2" x14ac:dyDescent="0.25">
      <c r="A1713" s="124"/>
      <c r="B1713" s="65"/>
      <c r="C1713" s="44"/>
      <c r="D1713" s="44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</row>
    <row r="1714" spans="1:23" ht="13.2" x14ac:dyDescent="0.25">
      <c r="A1714" s="124"/>
      <c r="B1714" s="65"/>
      <c r="C1714" s="44"/>
      <c r="D1714" s="44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</row>
    <row r="1715" spans="1:23" ht="13.2" x14ac:dyDescent="0.25">
      <c r="A1715" s="124"/>
      <c r="B1715" s="65"/>
      <c r="C1715" s="44"/>
      <c r="D1715" s="44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</row>
    <row r="1716" spans="1:23" ht="13.2" x14ac:dyDescent="0.25">
      <c r="A1716" s="124"/>
      <c r="B1716" s="65"/>
      <c r="C1716" s="44"/>
      <c r="D1716" s="44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</row>
    <row r="1717" spans="1:23" ht="13.2" x14ac:dyDescent="0.25">
      <c r="A1717" s="124"/>
      <c r="B1717" s="65"/>
      <c r="C1717" s="44"/>
      <c r="D1717" s="44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</row>
    <row r="1718" spans="1:23" ht="13.2" x14ac:dyDescent="0.25">
      <c r="A1718" s="124"/>
      <c r="B1718" s="65"/>
      <c r="C1718" s="44"/>
      <c r="D1718" s="44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</row>
    <row r="1719" spans="1:23" ht="13.2" x14ac:dyDescent="0.25">
      <c r="A1719" s="124"/>
      <c r="B1719" s="65"/>
      <c r="C1719" s="44"/>
      <c r="D1719" s="44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</row>
    <row r="1720" spans="1:23" ht="13.2" x14ac:dyDescent="0.25">
      <c r="A1720" s="124"/>
      <c r="B1720" s="65"/>
      <c r="C1720" s="44"/>
      <c r="D1720" s="44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</row>
    <row r="1721" spans="1:23" ht="13.2" x14ac:dyDescent="0.25">
      <c r="A1721" s="124"/>
      <c r="B1721" s="65"/>
      <c r="C1721" s="44"/>
      <c r="D1721" s="44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</row>
    <row r="1722" spans="1:23" ht="13.2" x14ac:dyDescent="0.25">
      <c r="A1722" s="124"/>
      <c r="B1722" s="65"/>
      <c r="C1722" s="44"/>
      <c r="D1722" s="44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</row>
    <row r="1723" spans="1:23" ht="13.2" x14ac:dyDescent="0.25">
      <c r="A1723" s="124"/>
      <c r="B1723" s="65"/>
      <c r="C1723" s="44"/>
      <c r="D1723" s="44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</row>
    <row r="1724" spans="1:23" ht="13.2" x14ac:dyDescent="0.25">
      <c r="A1724" s="124"/>
      <c r="B1724" s="65"/>
      <c r="C1724" s="44"/>
      <c r="D1724" s="44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</row>
    <row r="1725" spans="1:23" ht="13.2" x14ac:dyDescent="0.25">
      <c r="A1725" s="124"/>
      <c r="B1725" s="65"/>
      <c r="C1725" s="44"/>
      <c r="D1725" s="44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</row>
    <row r="1726" spans="1:23" ht="13.2" x14ac:dyDescent="0.25">
      <c r="A1726" s="124"/>
      <c r="B1726" s="65"/>
      <c r="C1726" s="44"/>
      <c r="D1726" s="44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</row>
    <row r="1727" spans="1:23" ht="13.2" x14ac:dyDescent="0.25">
      <c r="A1727" s="124"/>
      <c r="B1727" s="65"/>
      <c r="C1727" s="44"/>
      <c r="D1727" s="44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</row>
    <row r="1728" spans="1:23" ht="13.2" x14ac:dyDescent="0.25">
      <c r="A1728" s="124"/>
      <c r="B1728" s="65"/>
      <c r="C1728" s="44"/>
      <c r="D1728" s="44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</row>
    <row r="1729" spans="1:23" ht="13.2" x14ac:dyDescent="0.25">
      <c r="A1729" s="124"/>
      <c r="B1729" s="65"/>
      <c r="C1729" s="44"/>
      <c r="D1729" s="44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</row>
    <row r="1730" spans="1:23" ht="13.2" x14ac:dyDescent="0.25">
      <c r="A1730" s="124"/>
      <c r="B1730" s="65"/>
      <c r="C1730" s="44"/>
      <c r="D1730" s="44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</row>
    <row r="1731" spans="1:23" ht="13.2" x14ac:dyDescent="0.25">
      <c r="A1731" s="124"/>
      <c r="B1731" s="65"/>
      <c r="C1731" s="44"/>
      <c r="D1731" s="44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</row>
    <row r="1732" spans="1:23" ht="13.2" x14ac:dyDescent="0.25">
      <c r="A1732" s="124"/>
      <c r="B1732" s="65"/>
      <c r="C1732" s="44"/>
      <c r="D1732" s="44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</row>
    <row r="1733" spans="1:23" ht="13.2" x14ac:dyDescent="0.25">
      <c r="A1733" s="124"/>
      <c r="B1733" s="65"/>
      <c r="C1733" s="44"/>
      <c r="D1733" s="44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</row>
    <row r="1734" spans="1:23" ht="13.2" x14ac:dyDescent="0.25">
      <c r="A1734" s="124"/>
      <c r="B1734" s="65"/>
      <c r="C1734" s="44"/>
      <c r="D1734" s="44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</row>
    <row r="1735" spans="1:23" ht="13.2" x14ac:dyDescent="0.25">
      <c r="A1735" s="124"/>
      <c r="B1735" s="65"/>
      <c r="C1735" s="44"/>
      <c r="D1735" s="44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</row>
    <row r="1736" spans="1:23" ht="13.2" x14ac:dyDescent="0.25">
      <c r="A1736" s="124"/>
      <c r="B1736" s="65"/>
      <c r="C1736" s="44"/>
      <c r="D1736" s="44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</row>
    <row r="1737" spans="1:23" ht="13.2" x14ac:dyDescent="0.25">
      <c r="A1737" s="124"/>
      <c r="B1737" s="65"/>
      <c r="C1737" s="44"/>
      <c r="D1737" s="44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</row>
    <row r="1738" spans="1:23" ht="13.2" x14ac:dyDescent="0.25">
      <c r="A1738" s="124"/>
      <c r="B1738" s="65"/>
      <c r="C1738" s="44"/>
      <c r="D1738" s="44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</row>
    <row r="1739" spans="1:23" ht="13.2" x14ac:dyDescent="0.25">
      <c r="A1739" s="124"/>
      <c r="B1739" s="65"/>
      <c r="C1739" s="44"/>
      <c r="D1739" s="44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</row>
    <row r="1740" spans="1:23" ht="13.2" x14ac:dyDescent="0.25">
      <c r="A1740" s="124"/>
      <c r="B1740" s="65"/>
      <c r="C1740" s="44"/>
      <c r="D1740" s="44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</row>
    <row r="1741" spans="1:23" ht="13.2" x14ac:dyDescent="0.25">
      <c r="A1741" s="124"/>
      <c r="B1741" s="65"/>
      <c r="C1741" s="44"/>
      <c r="D1741" s="44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</row>
    <row r="1742" spans="1:23" ht="13.2" x14ac:dyDescent="0.25">
      <c r="A1742" s="124"/>
      <c r="B1742" s="65"/>
      <c r="C1742" s="44"/>
      <c r="D1742" s="44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</row>
    <row r="1743" spans="1:23" ht="13.2" x14ac:dyDescent="0.25">
      <c r="A1743" s="124"/>
      <c r="B1743" s="65"/>
      <c r="C1743" s="44"/>
      <c r="D1743" s="44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</row>
    <row r="1744" spans="1:23" ht="13.2" x14ac:dyDescent="0.25">
      <c r="A1744" s="124"/>
      <c r="B1744" s="65"/>
      <c r="C1744" s="44"/>
      <c r="D1744" s="44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</row>
    <row r="1745" spans="1:23" ht="13.2" x14ac:dyDescent="0.25">
      <c r="A1745" s="124"/>
      <c r="B1745" s="65"/>
      <c r="C1745" s="44"/>
      <c r="D1745" s="44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</row>
    <row r="1746" spans="1:23" ht="13.2" x14ac:dyDescent="0.25">
      <c r="A1746" s="124"/>
      <c r="B1746" s="65"/>
      <c r="C1746" s="44"/>
      <c r="D1746" s="44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</row>
    <row r="1747" spans="1:23" ht="13.2" x14ac:dyDescent="0.25">
      <c r="A1747" s="124"/>
      <c r="B1747" s="65"/>
      <c r="C1747" s="44"/>
      <c r="D1747" s="44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</row>
    <row r="1748" spans="1:23" ht="13.2" x14ac:dyDescent="0.25">
      <c r="A1748" s="124"/>
      <c r="B1748" s="65"/>
      <c r="C1748" s="44"/>
      <c r="D1748" s="44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</row>
    <row r="1749" spans="1:23" ht="13.2" x14ac:dyDescent="0.25">
      <c r="A1749" s="124"/>
      <c r="B1749" s="65"/>
      <c r="C1749" s="44"/>
      <c r="D1749" s="44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</row>
    <row r="1750" spans="1:23" ht="13.2" x14ac:dyDescent="0.25">
      <c r="A1750" s="124"/>
      <c r="B1750" s="65"/>
      <c r="C1750" s="44"/>
      <c r="D1750" s="44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</row>
    <row r="1751" spans="1:23" ht="13.2" x14ac:dyDescent="0.25">
      <c r="A1751" s="124"/>
      <c r="B1751" s="65"/>
      <c r="C1751" s="44"/>
      <c r="D1751" s="44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</row>
    <row r="1752" spans="1:23" ht="13.2" x14ac:dyDescent="0.25">
      <c r="A1752" s="124"/>
      <c r="B1752" s="65"/>
      <c r="C1752" s="44"/>
      <c r="D1752" s="44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</row>
    <row r="1753" spans="1:23" ht="13.2" x14ac:dyDescent="0.25">
      <c r="A1753" s="124"/>
      <c r="B1753" s="65"/>
      <c r="C1753" s="44"/>
      <c r="D1753" s="44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</row>
    <row r="1754" spans="1:23" ht="13.2" x14ac:dyDescent="0.25">
      <c r="A1754" s="124"/>
      <c r="B1754" s="65"/>
      <c r="C1754" s="44"/>
      <c r="D1754" s="44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</row>
  </sheetData>
  <hyperlinks>
    <hyperlink ref="B2" r:id="rId1" location="'1'!A1" xr:uid="{00000000-0004-0000-0700-000000000000}"/>
    <hyperlink ref="B3" r:id="rId2" location="'2'!A1" xr:uid="{00000000-0004-0000-0700-000001000000}"/>
    <hyperlink ref="B4" r:id="rId3" location="'3.'!A1" xr:uid="{00000000-0004-0000-0700-000002000000}"/>
    <hyperlink ref="B5" r:id="rId4" location="'4..'!A1" xr:uid="{00000000-0004-0000-0700-000003000000}"/>
    <hyperlink ref="B6" r:id="rId5" location="'5..'!A1" xr:uid="{00000000-0004-0000-0700-000004000000}"/>
    <hyperlink ref="B7" r:id="rId6" location="'6..'!A1" xr:uid="{00000000-0004-0000-0700-000005000000}"/>
    <hyperlink ref="B8" r:id="rId7" location="'7..'!A1" xr:uid="{00000000-0004-0000-0700-000006000000}"/>
    <hyperlink ref="B9" r:id="rId8" location="'8..'!A1" xr:uid="{00000000-0004-0000-0700-000007000000}"/>
    <hyperlink ref="B10" r:id="rId9" location="'9..'!A1" xr:uid="{00000000-0004-0000-0700-000008000000}"/>
    <hyperlink ref="B11" r:id="rId10" location="'10..'!A1" xr:uid="{00000000-0004-0000-0700-000009000000}"/>
    <hyperlink ref="B12" r:id="rId11" location="'11..'!A1" xr:uid="{00000000-0004-0000-0700-00000A000000}"/>
    <hyperlink ref="B13" r:id="rId12" location="'12..'!A1" xr:uid="{00000000-0004-0000-0700-00000B000000}"/>
    <hyperlink ref="B14" r:id="rId13" location="'13..'!A1" xr:uid="{00000000-0004-0000-0700-00000C000000}"/>
    <hyperlink ref="B15" r:id="rId14" location="'13A.'!A1" xr:uid="{00000000-0004-0000-0700-00000D000000}"/>
    <hyperlink ref="B16" r:id="rId15" location="'14..'!A1" xr:uid="{00000000-0004-0000-0700-00000E000000}"/>
    <hyperlink ref="B17" r:id="rId16" location="'15..'!A1" xr:uid="{00000000-0004-0000-0700-00000F000000}"/>
    <hyperlink ref="B18" r:id="rId17" location="'16..'!A1" xr:uid="{00000000-0004-0000-0700-000010000000}"/>
    <hyperlink ref="B19" r:id="rId18" location="'17..'!A1" xr:uid="{00000000-0004-0000-0700-000011000000}"/>
    <hyperlink ref="B20" r:id="rId19" location="'18..'!A1" xr:uid="{00000000-0004-0000-0700-000012000000}"/>
    <hyperlink ref="B21" r:id="rId20" location="'19..'!A1" xr:uid="{00000000-0004-0000-0700-000013000000}"/>
    <hyperlink ref="B22" r:id="rId21" location="'20..'!A1" xr:uid="{00000000-0004-0000-0700-000014000000}"/>
    <hyperlink ref="B23" r:id="rId22" location="'21..'!A1" xr:uid="{00000000-0004-0000-0700-000015000000}"/>
    <hyperlink ref="B24" r:id="rId23" location="'22..'!A1" xr:uid="{00000000-0004-0000-0700-000016000000}"/>
    <hyperlink ref="B25" r:id="rId24" location="'23..'!A1" xr:uid="{00000000-0004-0000-0700-000017000000}"/>
    <hyperlink ref="B26" r:id="rId25" location="'24..'!A1" xr:uid="{00000000-0004-0000-0700-000018000000}"/>
    <hyperlink ref="B27" r:id="rId26" location="'24A..'!A1" xr:uid="{00000000-0004-0000-0700-000019000000}"/>
    <hyperlink ref="B28" r:id="rId27" location="'25..'!A1" xr:uid="{00000000-0004-0000-0700-00001A000000}"/>
    <hyperlink ref="B29" r:id="rId28" location="'26..'!A1" xr:uid="{00000000-0004-0000-0700-00001B000000}"/>
    <hyperlink ref="B30" r:id="rId29" location="'27..'!A1" xr:uid="{00000000-0004-0000-0700-00001C000000}"/>
    <hyperlink ref="B31" r:id="rId30" location="'28..'!A1" xr:uid="{00000000-0004-0000-0700-00001D000000}"/>
    <hyperlink ref="B32" r:id="rId31" location="'29..'!A1" xr:uid="{00000000-0004-0000-0700-00001E000000}"/>
    <hyperlink ref="B33" r:id="rId32" location="'30..'!A1" xr:uid="{00000000-0004-0000-0700-00001F000000}"/>
    <hyperlink ref="B34" r:id="rId33" location="'31..'!A1" xr:uid="{00000000-0004-0000-0700-000020000000}"/>
    <hyperlink ref="B35" r:id="rId34" location="'32..'!A1" xr:uid="{00000000-0004-0000-0700-000021000000}"/>
    <hyperlink ref="B36" r:id="rId35" location="'33..'!A1" xr:uid="{00000000-0004-0000-0700-000022000000}"/>
    <hyperlink ref="B37" r:id="rId36" location="'34..'!A1" xr:uid="{00000000-0004-0000-0700-000023000000}"/>
    <hyperlink ref="B38" r:id="rId37" location="'35..'!A1" xr:uid="{00000000-0004-0000-0700-000024000000}"/>
    <hyperlink ref="B39" r:id="rId38" location="'36..'!A1" xr:uid="{00000000-0004-0000-0700-000025000000}"/>
    <hyperlink ref="B40" r:id="rId39" location="'37..'!A1" xr:uid="{00000000-0004-0000-0700-000026000000}"/>
    <hyperlink ref="B41" r:id="rId40" location="'38..'!A1" xr:uid="{00000000-0004-0000-0700-000027000000}"/>
    <hyperlink ref="B42" r:id="rId41" location="'39..'!A1" xr:uid="{00000000-0004-0000-0700-000028000000}"/>
    <hyperlink ref="B43" r:id="rId42" location="'40..'!A1" xr:uid="{00000000-0004-0000-0700-000029000000}"/>
    <hyperlink ref="B44" r:id="rId43" location="'41..'!A1" xr:uid="{00000000-0004-0000-0700-00002A000000}"/>
    <hyperlink ref="B45" r:id="rId44" location="GGGG!A1" xr:uid="{00000000-0004-0000-0700-00002B000000}"/>
    <hyperlink ref="B46" r:id="rId45" location="'43..'!A1" xr:uid="{00000000-0004-0000-0700-00002C000000}"/>
    <hyperlink ref="B47" r:id="rId46" location="'44..'!A1" xr:uid="{00000000-0004-0000-0700-00002D000000}"/>
    <hyperlink ref="B50" r:id="rId47" location="'1'!A1" xr:uid="{00000000-0004-0000-0700-00002E000000}"/>
    <hyperlink ref="B51" r:id="rId48" location="'2'!A1" xr:uid="{00000000-0004-0000-0700-00002F000000}"/>
    <hyperlink ref="B52" r:id="rId49" location="'3.'!A1" xr:uid="{00000000-0004-0000-0700-000030000000}"/>
    <hyperlink ref="B53" r:id="rId50" location="'4..'!A1" xr:uid="{00000000-0004-0000-0700-000031000000}"/>
    <hyperlink ref="B54" r:id="rId51" location="'5..'!A1" xr:uid="{00000000-0004-0000-0700-000032000000}"/>
    <hyperlink ref="B55" r:id="rId52" location="'6..'!A1" xr:uid="{00000000-0004-0000-0700-000033000000}"/>
    <hyperlink ref="B56" r:id="rId53" location="'7..'!A1" xr:uid="{00000000-0004-0000-0700-000034000000}"/>
    <hyperlink ref="B57" r:id="rId54" location="'8..'!A1" xr:uid="{00000000-0004-0000-0700-000035000000}"/>
    <hyperlink ref="B58" r:id="rId55" location="'9..'!A1" xr:uid="{00000000-0004-0000-0700-000036000000}"/>
    <hyperlink ref="B59" r:id="rId56" location="'10..'!A1" xr:uid="{00000000-0004-0000-0700-000037000000}"/>
    <hyperlink ref="B60" r:id="rId57" location="'11..'!A1" xr:uid="{00000000-0004-0000-0700-000038000000}"/>
    <hyperlink ref="B61" r:id="rId58" location="'12..'!A1" xr:uid="{00000000-0004-0000-0700-000039000000}"/>
    <hyperlink ref="B62" r:id="rId59" location="'13..'!A1" xr:uid="{00000000-0004-0000-0700-00003A000000}"/>
    <hyperlink ref="B63" r:id="rId60" location="'13A.'!A1" xr:uid="{00000000-0004-0000-0700-00003B000000}"/>
    <hyperlink ref="B64" r:id="rId61" location="'14..'!A1" xr:uid="{00000000-0004-0000-0700-00003C000000}"/>
    <hyperlink ref="B65" r:id="rId62" location="'15..'!A1" xr:uid="{00000000-0004-0000-0700-00003D000000}"/>
    <hyperlink ref="B66" r:id="rId63" location="'16..'!A1" xr:uid="{00000000-0004-0000-0700-00003E000000}"/>
    <hyperlink ref="B67" r:id="rId64" location="'17..'!A1" xr:uid="{00000000-0004-0000-0700-00003F000000}"/>
    <hyperlink ref="B68" r:id="rId65" location="'18..'!A1" xr:uid="{00000000-0004-0000-0700-000040000000}"/>
    <hyperlink ref="B69" r:id="rId66" location="'19..'!A1" xr:uid="{00000000-0004-0000-0700-000041000000}"/>
    <hyperlink ref="B70" r:id="rId67" location="'20..'!A1" xr:uid="{00000000-0004-0000-0700-000042000000}"/>
    <hyperlink ref="B71" r:id="rId68" location="'21..'!A1" xr:uid="{00000000-0004-0000-0700-000043000000}"/>
    <hyperlink ref="B72" r:id="rId69" location="'22..'!A1" xr:uid="{00000000-0004-0000-0700-000044000000}"/>
    <hyperlink ref="B73" r:id="rId70" location="'23..'!A1" xr:uid="{00000000-0004-0000-0700-000045000000}"/>
    <hyperlink ref="B74" r:id="rId71" location="'24..'!A1" xr:uid="{00000000-0004-0000-0700-000046000000}"/>
    <hyperlink ref="B75" r:id="rId72" location="'24A..'!A1" xr:uid="{00000000-0004-0000-0700-000047000000}"/>
    <hyperlink ref="B76" r:id="rId73" location="'25..'!A1" xr:uid="{00000000-0004-0000-0700-000048000000}"/>
    <hyperlink ref="B77" r:id="rId74" location="'26..'!A1" xr:uid="{00000000-0004-0000-0700-000049000000}"/>
    <hyperlink ref="B78" r:id="rId75" location="'27..'!A1" xr:uid="{00000000-0004-0000-0700-00004A000000}"/>
    <hyperlink ref="B79" r:id="rId76" location="'28..'!A1" xr:uid="{00000000-0004-0000-0700-00004B000000}"/>
    <hyperlink ref="B80" r:id="rId77" location="'29..'!A1" xr:uid="{00000000-0004-0000-0700-00004C000000}"/>
    <hyperlink ref="B81" r:id="rId78" location="'30..'!A1" xr:uid="{00000000-0004-0000-0700-00004D000000}"/>
    <hyperlink ref="B82" r:id="rId79" location="'31..'!A1" xr:uid="{00000000-0004-0000-0700-00004E000000}"/>
    <hyperlink ref="B83" r:id="rId80" location="'32..'!A1" xr:uid="{00000000-0004-0000-0700-00004F000000}"/>
    <hyperlink ref="B84" r:id="rId81" location="'33..'!A1" xr:uid="{00000000-0004-0000-0700-000050000000}"/>
    <hyperlink ref="B85" r:id="rId82" location="'34..'!A1" xr:uid="{00000000-0004-0000-0700-000051000000}"/>
    <hyperlink ref="B86" r:id="rId83" location="'35..'!A1" xr:uid="{00000000-0004-0000-0700-000052000000}"/>
    <hyperlink ref="B87" r:id="rId84" location="'36..'!A1" xr:uid="{00000000-0004-0000-0700-000053000000}"/>
    <hyperlink ref="B88" r:id="rId85" location="'37..'!A1" xr:uid="{00000000-0004-0000-0700-000054000000}"/>
    <hyperlink ref="B89" r:id="rId86" location="'38..'!A1" xr:uid="{00000000-0004-0000-0700-000055000000}"/>
    <hyperlink ref="B90" r:id="rId87" location="'39..'!A1" xr:uid="{00000000-0004-0000-0700-000056000000}"/>
    <hyperlink ref="B91" r:id="rId88" location="'40..'!A1" xr:uid="{00000000-0004-0000-0700-000057000000}"/>
    <hyperlink ref="B92" r:id="rId89" location="'41..'!A1" xr:uid="{00000000-0004-0000-0700-000058000000}"/>
    <hyperlink ref="B93" r:id="rId90" location="GGGG!A1" xr:uid="{00000000-0004-0000-0700-000059000000}"/>
    <hyperlink ref="B94" r:id="rId91" location="'43..'!A1" xr:uid="{00000000-0004-0000-0700-00005A000000}"/>
    <hyperlink ref="B95" r:id="rId92" location="'44..'!A1" xr:uid="{00000000-0004-0000-0700-00005B000000}"/>
    <hyperlink ref="B98" r:id="rId93" location="'45..'!A1" xr:uid="{00000000-0004-0000-0700-00005C000000}"/>
    <hyperlink ref="B99" r:id="rId94" location="'46..'!A1" xr:uid="{00000000-0004-0000-0700-00005D000000}"/>
    <hyperlink ref="B100" r:id="rId95" location="'47..'!A1" xr:uid="{00000000-0004-0000-0700-00005E000000}"/>
    <hyperlink ref="B101" r:id="rId96" location="'48..'!A1" xr:uid="{00000000-0004-0000-0700-00005F000000}"/>
    <hyperlink ref="B102" r:id="rId97" location="'49..'!A1" xr:uid="{00000000-0004-0000-0700-000060000000}"/>
    <hyperlink ref="B103" r:id="rId98" location="'50..'!A1" xr:uid="{00000000-0004-0000-0700-000061000000}"/>
    <hyperlink ref="B104" r:id="rId99" location="'51..'!A1" xr:uid="{00000000-0004-0000-0700-000062000000}"/>
    <hyperlink ref="B105" r:id="rId100" location="'52..'!A1" xr:uid="{00000000-0004-0000-0700-000063000000}"/>
    <hyperlink ref="B106" r:id="rId101" location="'53..'!A1" xr:uid="{00000000-0004-0000-0700-000064000000}"/>
    <hyperlink ref="B107" r:id="rId102" location="'54..'!A1" xr:uid="{00000000-0004-0000-0700-000065000000}"/>
    <hyperlink ref="B108" r:id="rId103" location="'55..'!A1" xr:uid="{00000000-0004-0000-0700-000066000000}"/>
    <hyperlink ref="B109" r:id="rId104" location="'56..'!A1" xr:uid="{00000000-0004-0000-0700-000067000000}"/>
    <hyperlink ref="B110" r:id="rId105" location="'57..'!A1" xr:uid="{00000000-0004-0000-0700-000068000000}"/>
    <hyperlink ref="B111" r:id="rId106" location="'58..'!A1" xr:uid="{00000000-0004-0000-0700-000069000000}"/>
    <hyperlink ref="B112" r:id="rId107" location="'59..'!A1" xr:uid="{00000000-0004-0000-0700-00006A000000}"/>
    <hyperlink ref="B113" r:id="rId108" location="'60..'!A1" xr:uid="{00000000-0004-0000-0700-00006B000000}"/>
    <hyperlink ref="B114" r:id="rId109" location="'61..'!A1" xr:uid="{00000000-0004-0000-0700-00006C000000}"/>
    <hyperlink ref="B115" r:id="rId110" location="'62..'!A1" xr:uid="{00000000-0004-0000-0700-00006D000000}"/>
    <hyperlink ref="B116" r:id="rId111" location="'63..'!A1" xr:uid="{00000000-0004-0000-0700-00006E000000}"/>
    <hyperlink ref="B117" r:id="rId112" location="'64..'!A1" xr:uid="{00000000-0004-0000-0700-00006F000000}"/>
    <hyperlink ref="B118" r:id="rId113" location="'65..'!A1" xr:uid="{00000000-0004-0000-0700-000070000000}"/>
    <hyperlink ref="B119" r:id="rId114" location="'66..'!A1" xr:uid="{00000000-0004-0000-0700-000071000000}"/>
    <hyperlink ref="B120" r:id="rId115" location="'67..'!A1" xr:uid="{00000000-0004-0000-0700-000072000000}"/>
    <hyperlink ref="B121" r:id="rId116" location="'68..'!A1" xr:uid="{00000000-0004-0000-0700-000073000000}"/>
    <hyperlink ref="B122" r:id="rId117" location="'69..'!A1" xr:uid="{00000000-0004-0000-0700-000074000000}"/>
    <hyperlink ref="B123" r:id="rId118" location="'70..'!A1" xr:uid="{00000000-0004-0000-0700-000075000000}"/>
    <hyperlink ref="B124" r:id="rId119" location="'71..'!A1" xr:uid="{00000000-0004-0000-0700-000076000000}"/>
    <hyperlink ref="B125" r:id="rId120" location="'72..'!A1" xr:uid="{00000000-0004-0000-0700-000077000000}"/>
    <hyperlink ref="B126" r:id="rId121" location="'73..'!A1" xr:uid="{00000000-0004-0000-0700-000078000000}"/>
    <hyperlink ref="B127" r:id="rId122" location="'74..'!A1" xr:uid="{00000000-0004-0000-0700-000079000000}"/>
    <hyperlink ref="B128" r:id="rId123" location="'75..'!A1" xr:uid="{00000000-0004-0000-0700-00007A000000}"/>
    <hyperlink ref="B129" r:id="rId124" location="'76..'!A1" xr:uid="{00000000-0004-0000-0700-00007B000000}"/>
    <hyperlink ref="B130" r:id="rId125" location="'76A..'!A1" xr:uid="{00000000-0004-0000-0700-00007C000000}"/>
    <hyperlink ref="B131" r:id="rId126" location="'77..'!A1" xr:uid="{00000000-0004-0000-0700-00007D000000}"/>
    <hyperlink ref="B132" r:id="rId127" location="'78..'!A1" xr:uid="{00000000-0004-0000-0700-00007E000000}"/>
    <hyperlink ref="B133" r:id="rId128" location="'79..'!A1" xr:uid="{00000000-0004-0000-0700-00007F000000}"/>
    <hyperlink ref="B134" r:id="rId129" location="'80..'!A1" xr:uid="{00000000-0004-0000-0700-000080000000}"/>
    <hyperlink ref="B135" r:id="rId130" location="'81..'!A1" xr:uid="{00000000-0004-0000-0700-000081000000}"/>
    <hyperlink ref="B136" r:id="rId131" location="'82..'!A1" xr:uid="{00000000-0004-0000-0700-000082000000}"/>
    <hyperlink ref="B137" r:id="rId132" location="'83..'!A1" xr:uid="{00000000-0004-0000-0700-000083000000}"/>
    <hyperlink ref="B138" r:id="rId133" location="'84..'!A1" xr:uid="{00000000-0004-0000-0700-000084000000}"/>
    <hyperlink ref="B139" r:id="rId134" location="'85..'!A1" xr:uid="{00000000-0004-0000-0700-000085000000}"/>
    <hyperlink ref="B140" r:id="rId135" location="'85A.'!A1" xr:uid="{00000000-0004-0000-0700-000086000000}"/>
    <hyperlink ref="B141" r:id="rId136" location="'86..'!A1" xr:uid="{00000000-0004-0000-0700-000087000000}"/>
    <hyperlink ref="B142" r:id="rId137" location="'87..'!A1" xr:uid="{00000000-0004-0000-0700-000088000000}"/>
    <hyperlink ref="B143" r:id="rId138" location="'87A..'!A1" xr:uid="{00000000-0004-0000-0700-000089000000}"/>
    <hyperlink ref="B144" r:id="rId139" location="'88..'!A1" xr:uid="{00000000-0004-0000-0700-00008A000000}"/>
    <hyperlink ref="B145" r:id="rId140" location="'88A..'!A1" xr:uid="{00000000-0004-0000-0700-00008B000000}"/>
    <hyperlink ref="B146" r:id="rId141" location="'89..'!A1" xr:uid="{00000000-0004-0000-0700-00008C000000}"/>
    <hyperlink ref="B149" r:id="rId142" location="'45..'!A1" xr:uid="{00000000-0004-0000-0700-00008D000000}"/>
    <hyperlink ref="B150" r:id="rId143" location="'46..'!A1" xr:uid="{00000000-0004-0000-0700-00008E000000}"/>
    <hyperlink ref="B151" r:id="rId144" location="'47..'!A1" xr:uid="{00000000-0004-0000-0700-00008F000000}"/>
    <hyperlink ref="B152" r:id="rId145" location="'48..'!A1" xr:uid="{00000000-0004-0000-0700-000090000000}"/>
    <hyperlink ref="B153" r:id="rId146" location="'49..'!A1" xr:uid="{00000000-0004-0000-0700-000091000000}"/>
    <hyperlink ref="B154" r:id="rId147" location="'50..'!A1" xr:uid="{00000000-0004-0000-0700-000092000000}"/>
    <hyperlink ref="B155" r:id="rId148" location="'51..'!A1" xr:uid="{00000000-0004-0000-0700-000093000000}"/>
    <hyperlink ref="B156" r:id="rId149" location="'52..'!A1" xr:uid="{00000000-0004-0000-0700-000094000000}"/>
    <hyperlink ref="B157" r:id="rId150" location="'53..'!A1" xr:uid="{00000000-0004-0000-0700-000095000000}"/>
    <hyperlink ref="B158" r:id="rId151" location="'54..'!A1" xr:uid="{00000000-0004-0000-0700-000096000000}"/>
    <hyperlink ref="B159" r:id="rId152" location="'55..'!A1" xr:uid="{00000000-0004-0000-0700-000097000000}"/>
    <hyperlink ref="B160" r:id="rId153" location="'56..'!A1" xr:uid="{00000000-0004-0000-0700-000098000000}"/>
    <hyperlink ref="B161" r:id="rId154" location="'57..'!A1" xr:uid="{00000000-0004-0000-0700-000099000000}"/>
    <hyperlink ref="B162" r:id="rId155" location="'58..'!A1" xr:uid="{00000000-0004-0000-0700-00009A000000}"/>
    <hyperlink ref="B163" r:id="rId156" location="'59..'!A1" xr:uid="{00000000-0004-0000-0700-00009B000000}"/>
    <hyperlink ref="B164" r:id="rId157" location="'60..'!A1" xr:uid="{00000000-0004-0000-0700-00009C000000}"/>
    <hyperlink ref="B165" r:id="rId158" location="'61..'!A1" xr:uid="{00000000-0004-0000-0700-00009D000000}"/>
    <hyperlink ref="B166" r:id="rId159" location="'62..'!A1" xr:uid="{00000000-0004-0000-0700-00009E000000}"/>
    <hyperlink ref="B167" r:id="rId160" location="'63..'!A1" xr:uid="{00000000-0004-0000-0700-00009F000000}"/>
    <hyperlink ref="B168" r:id="rId161" location="'64..'!A1" xr:uid="{00000000-0004-0000-0700-0000A0000000}"/>
    <hyperlink ref="B169" r:id="rId162" location="'65..'!A1" xr:uid="{00000000-0004-0000-0700-0000A1000000}"/>
    <hyperlink ref="B170" r:id="rId163" location="'66..'!A1" xr:uid="{00000000-0004-0000-0700-0000A2000000}"/>
    <hyperlink ref="B171" r:id="rId164" location="'67..'!A1" xr:uid="{00000000-0004-0000-0700-0000A3000000}"/>
    <hyperlink ref="B172" r:id="rId165" location="'68..'!A1" xr:uid="{00000000-0004-0000-0700-0000A4000000}"/>
    <hyperlink ref="B173" r:id="rId166" location="'69..'!A1" xr:uid="{00000000-0004-0000-0700-0000A5000000}"/>
    <hyperlink ref="B174" r:id="rId167" location="'70..'!A1" xr:uid="{00000000-0004-0000-0700-0000A6000000}"/>
    <hyperlink ref="B175" r:id="rId168" location="'71..'!A1" xr:uid="{00000000-0004-0000-0700-0000A7000000}"/>
    <hyperlink ref="B176" r:id="rId169" location="'72..'!A1" xr:uid="{00000000-0004-0000-0700-0000A8000000}"/>
    <hyperlink ref="B177" r:id="rId170" location="'73..'!A1" xr:uid="{00000000-0004-0000-0700-0000A9000000}"/>
    <hyperlink ref="B178" r:id="rId171" location="'74..'!A1" xr:uid="{00000000-0004-0000-0700-0000AA000000}"/>
    <hyperlink ref="B179" r:id="rId172" location="'75..'!A1" xr:uid="{00000000-0004-0000-0700-0000AB000000}"/>
    <hyperlink ref="B180" r:id="rId173" location="'76..'!A1" xr:uid="{00000000-0004-0000-0700-0000AC000000}"/>
    <hyperlink ref="B181" r:id="rId174" location="'76A..'!A1" xr:uid="{00000000-0004-0000-0700-0000AD000000}"/>
    <hyperlink ref="B182" r:id="rId175" location="'77..'!A1" xr:uid="{00000000-0004-0000-0700-0000AE000000}"/>
    <hyperlink ref="B183" r:id="rId176" location="'78..'!A1" xr:uid="{00000000-0004-0000-0700-0000AF000000}"/>
    <hyperlink ref="B184" r:id="rId177" location="'79..'!A1" xr:uid="{00000000-0004-0000-0700-0000B0000000}"/>
    <hyperlink ref="B185" r:id="rId178" location="'80..'!A1" xr:uid="{00000000-0004-0000-0700-0000B1000000}"/>
    <hyperlink ref="B186" r:id="rId179" location="'81..'!A1" xr:uid="{00000000-0004-0000-0700-0000B2000000}"/>
    <hyperlink ref="B187" r:id="rId180" location="'82..'!A1" xr:uid="{00000000-0004-0000-0700-0000B3000000}"/>
    <hyperlink ref="B188" r:id="rId181" location="'83..'!A1" xr:uid="{00000000-0004-0000-0700-0000B4000000}"/>
    <hyperlink ref="B189" r:id="rId182" location="'84..'!A1" xr:uid="{00000000-0004-0000-0700-0000B5000000}"/>
    <hyperlink ref="B190" r:id="rId183" location="'85..'!A1" xr:uid="{00000000-0004-0000-0700-0000B6000000}"/>
    <hyperlink ref="B191" r:id="rId184" location="'85A.'!A1" xr:uid="{00000000-0004-0000-0700-0000B7000000}"/>
    <hyperlink ref="B192" r:id="rId185" location="'86..'!A1" xr:uid="{00000000-0004-0000-0700-0000B8000000}"/>
    <hyperlink ref="B193" r:id="rId186" location="'87..'!A1" xr:uid="{00000000-0004-0000-0700-0000B9000000}"/>
    <hyperlink ref="B194" r:id="rId187" location="'87A..'!A1" xr:uid="{00000000-0004-0000-0700-0000BA000000}"/>
    <hyperlink ref="B195" r:id="rId188" location="'88..'!A1" xr:uid="{00000000-0004-0000-0700-0000BB000000}"/>
    <hyperlink ref="B196" r:id="rId189" location="'88A..'!A1" xr:uid="{00000000-0004-0000-0700-0000BC000000}"/>
    <hyperlink ref="B197" r:id="rId190" location="'89..'!A1" xr:uid="{00000000-0004-0000-0700-0000BD000000}"/>
    <hyperlink ref="B200" r:id="rId191" location="'90..'!A1" xr:uid="{00000000-0004-0000-0700-0000BE000000}"/>
    <hyperlink ref="B201" r:id="rId192" location="'91..'!A1" xr:uid="{00000000-0004-0000-0700-0000BF000000}"/>
    <hyperlink ref="B202" r:id="rId193" location="'91A..'!A1" xr:uid="{00000000-0004-0000-0700-0000C0000000}"/>
    <hyperlink ref="B203" r:id="rId194" location="'92..'!A1" xr:uid="{00000000-0004-0000-0700-0000C1000000}"/>
    <hyperlink ref="B204" r:id="rId195" location="'93..'!A1" xr:uid="{00000000-0004-0000-0700-0000C2000000}"/>
    <hyperlink ref="B205" r:id="rId196" location="'94..'!A1" xr:uid="{00000000-0004-0000-0700-0000C3000000}"/>
    <hyperlink ref="B206" r:id="rId197" location="'95..'!A1" xr:uid="{00000000-0004-0000-0700-0000C4000000}"/>
    <hyperlink ref="B207" r:id="rId198" location="'96..'!A1" xr:uid="{00000000-0004-0000-0700-0000C5000000}"/>
    <hyperlink ref="B208" r:id="rId199" location="'97..'!A1" xr:uid="{00000000-0004-0000-0700-0000C6000000}"/>
    <hyperlink ref="B209" r:id="rId200" location="'98..'!A1" xr:uid="{00000000-0004-0000-0700-0000C7000000}"/>
    <hyperlink ref="B210" r:id="rId201" location="'99..'!A1" xr:uid="{00000000-0004-0000-0700-0000C8000000}"/>
    <hyperlink ref="B211" r:id="rId202" location="'100..'!A1" xr:uid="{00000000-0004-0000-0700-0000C9000000}"/>
    <hyperlink ref="B212" r:id="rId203" location="'101..'!A1" xr:uid="{00000000-0004-0000-0700-0000CA000000}"/>
    <hyperlink ref="B213" r:id="rId204" location="'102..'!A1" xr:uid="{00000000-0004-0000-0700-0000CB000000}"/>
    <hyperlink ref="B214" r:id="rId205" location="'103..'!A1" xr:uid="{00000000-0004-0000-0700-0000CC000000}"/>
    <hyperlink ref="B215" r:id="rId206" location="'104..'!A1" xr:uid="{00000000-0004-0000-0700-0000CD000000}"/>
    <hyperlink ref="B216" r:id="rId207" location="'105..'!A1" xr:uid="{00000000-0004-0000-0700-0000CE000000}"/>
    <hyperlink ref="B217" r:id="rId208" location="'106..'!A1" xr:uid="{00000000-0004-0000-0700-0000CF000000}"/>
    <hyperlink ref="B218" r:id="rId209" location="'107..'!A1" xr:uid="{00000000-0004-0000-0700-0000D0000000}"/>
    <hyperlink ref="B219" r:id="rId210" location="'108..'!A1" xr:uid="{00000000-0004-0000-0700-0000D1000000}"/>
    <hyperlink ref="B220" r:id="rId211" location="'109..'!A1" xr:uid="{00000000-0004-0000-0700-0000D2000000}"/>
    <hyperlink ref="B221" r:id="rId212" location="'110..'!A1" xr:uid="{00000000-0004-0000-0700-0000D3000000}"/>
    <hyperlink ref="B222" r:id="rId213" location="'111..'!A1" xr:uid="{00000000-0004-0000-0700-0000D4000000}"/>
    <hyperlink ref="B223" r:id="rId214" location="'112..'!A1" xr:uid="{00000000-0004-0000-0700-0000D5000000}"/>
    <hyperlink ref="B224" r:id="rId215" location="'113..'!A1" xr:uid="{00000000-0004-0000-0700-0000D6000000}"/>
    <hyperlink ref="B225" r:id="rId216" location="'114..'!A1" xr:uid="{00000000-0004-0000-0700-0000D7000000}"/>
    <hyperlink ref="B226" r:id="rId217" location="'115..'!A1" xr:uid="{00000000-0004-0000-0700-0000D8000000}"/>
    <hyperlink ref="B227" r:id="rId218" location="'116..'!A1" xr:uid="{00000000-0004-0000-0700-0000D9000000}"/>
    <hyperlink ref="B228" r:id="rId219" location="'117..'!A1" xr:uid="{00000000-0004-0000-0700-0000DA000000}"/>
    <hyperlink ref="B229" r:id="rId220" location="'118..'!A1" xr:uid="{00000000-0004-0000-0700-0000DB000000}"/>
    <hyperlink ref="B230" r:id="rId221" location="'119..'!A1" xr:uid="{00000000-0004-0000-0700-0000DC000000}"/>
    <hyperlink ref="B231" r:id="rId222" location="'120..'!A1" xr:uid="{00000000-0004-0000-0700-0000DD000000}"/>
    <hyperlink ref="B232" r:id="rId223" location="'121..'!A1" xr:uid="{00000000-0004-0000-0700-0000DE000000}"/>
    <hyperlink ref="B233" r:id="rId224" location="'122..'!A1" xr:uid="{00000000-0004-0000-0700-0000DF000000}"/>
    <hyperlink ref="B234" r:id="rId225" location="'123..'!A1" xr:uid="{00000000-0004-0000-0700-0000E0000000}"/>
    <hyperlink ref="B235" r:id="rId226" location="'124..'!A1" xr:uid="{00000000-0004-0000-0700-0000E1000000}"/>
    <hyperlink ref="B236" r:id="rId227" location="'125..'!A1" xr:uid="{00000000-0004-0000-0700-0000E2000000}"/>
    <hyperlink ref="B237" r:id="rId228" location="'126..'!A1" xr:uid="{00000000-0004-0000-0700-0000E3000000}"/>
    <hyperlink ref="B238" r:id="rId229" location="'127..'!A1" xr:uid="{00000000-0004-0000-0700-0000E4000000}"/>
    <hyperlink ref="B239" r:id="rId230" location="'128..'!A1" xr:uid="{00000000-0004-0000-0700-0000E5000000}"/>
    <hyperlink ref="B240" r:id="rId231" location="'129..'!A1" xr:uid="{00000000-0004-0000-0700-0000E6000000}"/>
    <hyperlink ref="B241" r:id="rId232" location="'130..'!A1" xr:uid="{00000000-0004-0000-0700-0000E7000000}"/>
    <hyperlink ref="B242" r:id="rId233" location="'131..'!A1" xr:uid="{00000000-0004-0000-0700-0000E8000000}"/>
    <hyperlink ref="B243" r:id="rId234" location="'132..'!A1" xr:uid="{00000000-0004-0000-0700-0000E9000000}"/>
    <hyperlink ref="B244" r:id="rId235" location="'133..'!A1" xr:uid="{00000000-0004-0000-0700-0000EA000000}"/>
    <hyperlink ref="B247" r:id="rId236" location="'90..'!A1" xr:uid="{00000000-0004-0000-0700-0000EB000000}"/>
    <hyperlink ref="B248" r:id="rId237" location="'91..'!A1" xr:uid="{00000000-0004-0000-0700-0000EC000000}"/>
    <hyperlink ref="B249" r:id="rId238" location="'91A..'!A1" xr:uid="{00000000-0004-0000-0700-0000ED000000}"/>
    <hyperlink ref="B250" r:id="rId239" location="'92..'!A1" xr:uid="{00000000-0004-0000-0700-0000EE000000}"/>
    <hyperlink ref="B251" r:id="rId240" location="'93..'!A1" xr:uid="{00000000-0004-0000-0700-0000EF000000}"/>
    <hyperlink ref="B252" r:id="rId241" location="'94..'!A1" xr:uid="{00000000-0004-0000-0700-0000F0000000}"/>
    <hyperlink ref="B253" r:id="rId242" location="'95..'!A1" xr:uid="{00000000-0004-0000-0700-0000F1000000}"/>
    <hyperlink ref="B254" r:id="rId243" location="'96..'!A1" xr:uid="{00000000-0004-0000-0700-0000F2000000}"/>
    <hyperlink ref="B255" r:id="rId244" location="'97..'!A1" xr:uid="{00000000-0004-0000-0700-0000F3000000}"/>
    <hyperlink ref="B256" r:id="rId245" location="'98..'!A1" xr:uid="{00000000-0004-0000-0700-0000F4000000}"/>
    <hyperlink ref="B257" r:id="rId246" location="'99..'!A1" xr:uid="{00000000-0004-0000-0700-0000F5000000}"/>
    <hyperlink ref="B258" r:id="rId247" location="'100..'!A1" xr:uid="{00000000-0004-0000-0700-0000F6000000}"/>
    <hyperlink ref="B259" r:id="rId248" location="'101..'!A1" xr:uid="{00000000-0004-0000-0700-0000F7000000}"/>
    <hyperlink ref="B260" r:id="rId249" location="'102..'!A1" xr:uid="{00000000-0004-0000-0700-0000F8000000}"/>
    <hyperlink ref="B261" r:id="rId250" location="'103..'!A1" xr:uid="{00000000-0004-0000-0700-0000F9000000}"/>
    <hyperlink ref="B262" r:id="rId251" location="'104..'!A1" xr:uid="{00000000-0004-0000-0700-0000FA000000}"/>
    <hyperlink ref="B263" r:id="rId252" location="'105..'!A1" xr:uid="{00000000-0004-0000-0700-0000FB000000}"/>
    <hyperlink ref="B264" r:id="rId253" location="'106..'!A1" xr:uid="{00000000-0004-0000-0700-0000FC000000}"/>
    <hyperlink ref="B265" r:id="rId254" location="'107..'!A1" xr:uid="{00000000-0004-0000-0700-0000FD000000}"/>
    <hyperlink ref="B266" r:id="rId255" location="'108..'!A1" xr:uid="{00000000-0004-0000-0700-0000FE000000}"/>
    <hyperlink ref="B267" r:id="rId256" location="'109..'!A1" xr:uid="{00000000-0004-0000-0700-0000FF000000}"/>
    <hyperlink ref="B268" r:id="rId257" location="'110..'!A1" xr:uid="{00000000-0004-0000-0700-000000010000}"/>
    <hyperlink ref="B269" r:id="rId258" location="'111..'!A1" xr:uid="{00000000-0004-0000-0700-000001010000}"/>
    <hyperlink ref="B270" r:id="rId259" location="'112..'!A1" xr:uid="{00000000-0004-0000-0700-000002010000}"/>
    <hyperlink ref="B271" r:id="rId260" location="'113..'!A1" xr:uid="{00000000-0004-0000-0700-000003010000}"/>
    <hyperlink ref="B272" r:id="rId261" location="'114..'!A1" xr:uid="{00000000-0004-0000-0700-000004010000}"/>
    <hyperlink ref="B273" r:id="rId262" location="'115..'!A1" xr:uid="{00000000-0004-0000-0700-000005010000}"/>
    <hyperlink ref="B274" r:id="rId263" location="'116..'!A1" xr:uid="{00000000-0004-0000-0700-000006010000}"/>
    <hyperlink ref="B275" r:id="rId264" location="'117..'!A1" xr:uid="{00000000-0004-0000-0700-000007010000}"/>
    <hyperlink ref="B276" r:id="rId265" location="'118..'!A1" xr:uid="{00000000-0004-0000-0700-000008010000}"/>
    <hyperlink ref="B277" r:id="rId266" location="'119..'!A1" xr:uid="{00000000-0004-0000-0700-000009010000}"/>
    <hyperlink ref="B278" r:id="rId267" location="'120..'!A1" xr:uid="{00000000-0004-0000-0700-00000A010000}"/>
    <hyperlink ref="B279" r:id="rId268" location="'121..'!A1" xr:uid="{00000000-0004-0000-0700-00000B010000}"/>
    <hyperlink ref="B280" r:id="rId269" location="'122..'!A1" xr:uid="{00000000-0004-0000-0700-00000C010000}"/>
    <hyperlink ref="B281" r:id="rId270" location="'123..'!A1" xr:uid="{00000000-0004-0000-0700-00000D010000}"/>
    <hyperlink ref="B282" r:id="rId271" location="'124..'!A1" xr:uid="{00000000-0004-0000-0700-00000E010000}"/>
    <hyperlink ref="B283" r:id="rId272" location="'125..'!A1" xr:uid="{00000000-0004-0000-0700-00000F010000}"/>
    <hyperlink ref="B284" r:id="rId273" location="'126..'!A1" xr:uid="{00000000-0004-0000-0700-000010010000}"/>
    <hyperlink ref="B285" r:id="rId274" location="'127..'!A1" xr:uid="{00000000-0004-0000-0700-000011010000}"/>
    <hyperlink ref="B286" r:id="rId275" location="'128..'!A1" xr:uid="{00000000-0004-0000-0700-000012010000}"/>
    <hyperlink ref="B287" r:id="rId276" location="'129..'!A1" xr:uid="{00000000-0004-0000-0700-000013010000}"/>
    <hyperlink ref="B288" r:id="rId277" location="'130..'!A1" xr:uid="{00000000-0004-0000-0700-000014010000}"/>
    <hyperlink ref="B289" r:id="rId278" location="'131..'!A1" xr:uid="{00000000-0004-0000-0700-000015010000}"/>
    <hyperlink ref="B290" r:id="rId279" location="'132..'!A1" xr:uid="{00000000-0004-0000-0700-000016010000}"/>
    <hyperlink ref="B291" r:id="rId280" location="'133..'!A1" xr:uid="{00000000-0004-0000-0700-000017010000}"/>
    <hyperlink ref="B294" r:id="rId281" location="'134..'!A1" xr:uid="{00000000-0004-0000-0700-000018010000}"/>
    <hyperlink ref="B295" r:id="rId282" location="'135..'!A1" xr:uid="{00000000-0004-0000-0700-000019010000}"/>
    <hyperlink ref="B296" r:id="rId283" location="'136..'!A1" xr:uid="{00000000-0004-0000-0700-00001A010000}"/>
    <hyperlink ref="B297" r:id="rId284" location="'137..'!A1" xr:uid="{00000000-0004-0000-0700-00001B010000}"/>
    <hyperlink ref="B298" r:id="rId285" location="'138..'!A1" xr:uid="{00000000-0004-0000-0700-00001C010000}"/>
    <hyperlink ref="B299" r:id="rId286" location="'139..'!A1" xr:uid="{00000000-0004-0000-0700-00001D010000}"/>
    <hyperlink ref="B300" r:id="rId287" location="'140..'!A1" xr:uid="{00000000-0004-0000-0700-00001E010000}"/>
    <hyperlink ref="B301" r:id="rId288" location="'141..'!A1" xr:uid="{00000000-0004-0000-0700-00001F010000}"/>
    <hyperlink ref="B302" r:id="rId289" location="'142..'!A1" xr:uid="{00000000-0004-0000-0700-000020010000}"/>
    <hyperlink ref="B303" r:id="rId290" location="'143..'!A1" xr:uid="{00000000-0004-0000-0700-000021010000}"/>
    <hyperlink ref="B304" r:id="rId291" location="'144..'!A1" xr:uid="{00000000-0004-0000-0700-000022010000}"/>
    <hyperlink ref="B305" r:id="rId292" location="'145..'!A1" xr:uid="{00000000-0004-0000-0700-000023010000}"/>
    <hyperlink ref="B306" r:id="rId293" location="'146..'!A1" xr:uid="{00000000-0004-0000-0700-000024010000}"/>
    <hyperlink ref="B307" r:id="rId294" location="'147..'!A1" xr:uid="{00000000-0004-0000-0700-000025010000}"/>
    <hyperlink ref="B308" r:id="rId295" location="'148..'!A1" xr:uid="{00000000-0004-0000-0700-000026010000}"/>
    <hyperlink ref="B309" r:id="rId296" location="'149..'!A1" xr:uid="{00000000-0004-0000-0700-000027010000}"/>
    <hyperlink ref="B310" r:id="rId297" location="'150..'!A1" xr:uid="{00000000-0004-0000-0700-000028010000}"/>
    <hyperlink ref="B311" r:id="rId298" location="'151..'!A1" xr:uid="{00000000-0004-0000-0700-000029010000}"/>
    <hyperlink ref="B312" r:id="rId299" location="'152..'!A1" xr:uid="{00000000-0004-0000-0700-00002A010000}"/>
    <hyperlink ref="B313" r:id="rId300" location="'153..'!A1" xr:uid="{00000000-0004-0000-0700-00002B010000}"/>
    <hyperlink ref="B314" r:id="rId301" location="'154..'!A1" xr:uid="{00000000-0004-0000-0700-00002C010000}"/>
    <hyperlink ref="B315" r:id="rId302" location="'155..'!A1" xr:uid="{00000000-0004-0000-0700-00002D010000}"/>
    <hyperlink ref="B316" r:id="rId303" location="'156..'!A1" xr:uid="{00000000-0004-0000-0700-00002E010000}"/>
    <hyperlink ref="B317" r:id="rId304" location="'157..'!A1" xr:uid="{00000000-0004-0000-0700-00002F010000}"/>
    <hyperlink ref="B318" r:id="rId305" location="'158..'!A1" xr:uid="{00000000-0004-0000-0700-000030010000}"/>
    <hyperlink ref="B319" r:id="rId306" location="'159..'!A1" xr:uid="{00000000-0004-0000-0700-000031010000}"/>
    <hyperlink ref="B320" r:id="rId307" location="'160..'!A1" xr:uid="{00000000-0004-0000-0700-000032010000}"/>
    <hyperlink ref="B321" r:id="rId308" location="'161..'!A1" xr:uid="{00000000-0004-0000-0700-000033010000}"/>
    <hyperlink ref="B322" r:id="rId309" location="'162.'!A1" xr:uid="{00000000-0004-0000-0700-000034010000}"/>
    <hyperlink ref="B323" r:id="rId310" location="'163..'!A1" xr:uid="{00000000-0004-0000-0700-000035010000}"/>
    <hyperlink ref="B324" r:id="rId311" location="'164..'!A1" xr:uid="{00000000-0004-0000-0700-000036010000}"/>
    <hyperlink ref="B325" r:id="rId312" location="'165..'!A1" xr:uid="{00000000-0004-0000-0700-000037010000}"/>
    <hyperlink ref="B326" r:id="rId313" location="'166..'!A1" xr:uid="{00000000-0004-0000-0700-000038010000}"/>
    <hyperlink ref="B327" r:id="rId314" location="'167..'!A1" xr:uid="{00000000-0004-0000-0700-000039010000}"/>
    <hyperlink ref="B328" r:id="rId315" location="'168..'!A1" xr:uid="{00000000-0004-0000-0700-00003A010000}"/>
    <hyperlink ref="B329" r:id="rId316" location="'169..'!A1" xr:uid="{00000000-0004-0000-0700-00003B010000}"/>
    <hyperlink ref="B330" r:id="rId317" location="'170..'!A1" xr:uid="{00000000-0004-0000-0700-00003C010000}"/>
    <hyperlink ref="B331" r:id="rId318" location="'171..'!A1" xr:uid="{00000000-0004-0000-0700-00003D010000}"/>
    <hyperlink ref="B332" r:id="rId319" location="'172..'!A1" xr:uid="{00000000-0004-0000-0700-00003E010000}"/>
    <hyperlink ref="B333" r:id="rId320" location="'173..'!A1" xr:uid="{00000000-0004-0000-0700-00003F010000}"/>
    <hyperlink ref="B334" r:id="rId321" location="'174..'!A1" xr:uid="{00000000-0004-0000-0700-000040010000}"/>
    <hyperlink ref="B335" r:id="rId322" location="'175..'!A1" xr:uid="{00000000-0004-0000-0700-000041010000}"/>
    <hyperlink ref="B336" r:id="rId323" location="'176..'!A1" xr:uid="{00000000-0004-0000-0700-000042010000}"/>
    <hyperlink ref="B337" r:id="rId324" location="'177..'!A1" xr:uid="{00000000-0004-0000-0700-000043010000}"/>
    <hyperlink ref="B338" r:id="rId325" location="'178..'!A1" xr:uid="{00000000-0004-0000-0700-000044010000}"/>
    <hyperlink ref="B339" r:id="rId326" location="'179..'!A1" xr:uid="{00000000-0004-0000-0700-000045010000}"/>
    <hyperlink ref="B342" r:id="rId327" location="'134..'!A1" xr:uid="{00000000-0004-0000-0700-000046010000}"/>
    <hyperlink ref="B343" r:id="rId328" location="'135..'!A1" xr:uid="{00000000-0004-0000-0700-000047010000}"/>
    <hyperlink ref="B344" r:id="rId329" location="'136..'!A1" xr:uid="{00000000-0004-0000-0700-000048010000}"/>
    <hyperlink ref="B345" r:id="rId330" location="'137..'!A1" xr:uid="{00000000-0004-0000-0700-000049010000}"/>
    <hyperlink ref="B346" r:id="rId331" location="'138..'!A1" xr:uid="{00000000-0004-0000-0700-00004A010000}"/>
    <hyperlink ref="B347" r:id="rId332" location="'139..'!A1" xr:uid="{00000000-0004-0000-0700-00004B010000}"/>
    <hyperlink ref="B348" r:id="rId333" location="'140..'!A1" xr:uid="{00000000-0004-0000-0700-00004C010000}"/>
    <hyperlink ref="B349" r:id="rId334" location="'141..'!A1" xr:uid="{00000000-0004-0000-0700-00004D010000}"/>
    <hyperlink ref="B350" r:id="rId335" location="'142..'!A1" xr:uid="{00000000-0004-0000-0700-00004E010000}"/>
    <hyperlink ref="B351" r:id="rId336" location="'143..'!A1" xr:uid="{00000000-0004-0000-0700-00004F010000}"/>
    <hyperlink ref="B352" r:id="rId337" location="'144..'!A1" xr:uid="{00000000-0004-0000-0700-000050010000}"/>
    <hyperlink ref="B353" r:id="rId338" location="'145..'!A1" xr:uid="{00000000-0004-0000-0700-000051010000}"/>
    <hyperlink ref="B354" r:id="rId339" location="'146..'!A1" xr:uid="{00000000-0004-0000-0700-000052010000}"/>
    <hyperlink ref="B355" r:id="rId340" location="'147..'!A1" xr:uid="{00000000-0004-0000-0700-000053010000}"/>
    <hyperlink ref="B356" r:id="rId341" location="'148..'!A1" xr:uid="{00000000-0004-0000-0700-000054010000}"/>
    <hyperlink ref="B357" r:id="rId342" location="'149..'!A1" xr:uid="{00000000-0004-0000-0700-000055010000}"/>
    <hyperlink ref="B358" r:id="rId343" location="'150..'!A1" xr:uid="{00000000-0004-0000-0700-000056010000}"/>
    <hyperlink ref="B359" r:id="rId344" location="'151..'!A1" xr:uid="{00000000-0004-0000-0700-000057010000}"/>
    <hyperlink ref="B360" r:id="rId345" location="'152..'!A1" xr:uid="{00000000-0004-0000-0700-000058010000}"/>
    <hyperlink ref="B361" r:id="rId346" location="'153..'!A1" xr:uid="{00000000-0004-0000-0700-000059010000}"/>
    <hyperlink ref="B362" r:id="rId347" location="'154..'!A1" xr:uid="{00000000-0004-0000-0700-00005A010000}"/>
    <hyperlink ref="B363" r:id="rId348" location="'155..'!A1" xr:uid="{00000000-0004-0000-0700-00005B010000}"/>
    <hyperlink ref="B364" r:id="rId349" location="'156..'!A1" xr:uid="{00000000-0004-0000-0700-00005C010000}"/>
    <hyperlink ref="B365" r:id="rId350" location="'157..'!A1" xr:uid="{00000000-0004-0000-0700-00005D010000}"/>
    <hyperlink ref="B366" r:id="rId351" location="'158..'!A1" xr:uid="{00000000-0004-0000-0700-00005E010000}"/>
    <hyperlink ref="B367" r:id="rId352" location="'159..'!A1" xr:uid="{00000000-0004-0000-0700-00005F010000}"/>
    <hyperlink ref="B368" r:id="rId353" location="'160..'!A1" xr:uid="{00000000-0004-0000-0700-000060010000}"/>
    <hyperlink ref="B369" r:id="rId354" location="'161..'!A1" xr:uid="{00000000-0004-0000-0700-000061010000}"/>
    <hyperlink ref="B370" r:id="rId355" location="'162.'!A1" xr:uid="{00000000-0004-0000-0700-000062010000}"/>
    <hyperlink ref="B371" r:id="rId356" location="'163..'!A1" xr:uid="{00000000-0004-0000-0700-000063010000}"/>
    <hyperlink ref="B372" r:id="rId357" location="'164..'!A1" xr:uid="{00000000-0004-0000-0700-000064010000}"/>
    <hyperlink ref="B373" r:id="rId358" location="'165..'!A1" xr:uid="{00000000-0004-0000-0700-000065010000}"/>
    <hyperlink ref="B374" r:id="rId359" location="'166..'!A1" xr:uid="{00000000-0004-0000-0700-000066010000}"/>
    <hyperlink ref="B375" r:id="rId360" location="'167..'!A1" xr:uid="{00000000-0004-0000-0700-000067010000}"/>
    <hyperlink ref="B376" r:id="rId361" location="'168..'!A1" xr:uid="{00000000-0004-0000-0700-000068010000}"/>
    <hyperlink ref="B377" r:id="rId362" location="'169..'!A1" xr:uid="{00000000-0004-0000-0700-000069010000}"/>
    <hyperlink ref="B378" r:id="rId363" location="'170..'!A1" xr:uid="{00000000-0004-0000-0700-00006A010000}"/>
    <hyperlink ref="B379" r:id="rId364" location="'171..'!A1" xr:uid="{00000000-0004-0000-0700-00006B010000}"/>
    <hyperlink ref="B380" r:id="rId365" location="'172..'!A1" xr:uid="{00000000-0004-0000-0700-00006C010000}"/>
    <hyperlink ref="B381" r:id="rId366" location="'173..'!A1" xr:uid="{00000000-0004-0000-0700-00006D010000}"/>
    <hyperlink ref="B382" r:id="rId367" location="'174..'!A1" xr:uid="{00000000-0004-0000-0700-00006E010000}"/>
    <hyperlink ref="B383" r:id="rId368" location="'175..'!A1" xr:uid="{00000000-0004-0000-0700-00006F010000}"/>
    <hyperlink ref="B384" r:id="rId369" location="'176..'!A1" xr:uid="{00000000-0004-0000-0700-000070010000}"/>
    <hyperlink ref="B385" r:id="rId370" location="'177..'!A1" xr:uid="{00000000-0004-0000-0700-000071010000}"/>
    <hyperlink ref="B386" r:id="rId371" location="'178..'!A1" xr:uid="{00000000-0004-0000-0700-000072010000}"/>
    <hyperlink ref="B387" r:id="rId372" location="'179..'!A1" xr:uid="{00000000-0004-0000-0700-000073010000}"/>
    <hyperlink ref="B390" r:id="rId373" location="'180..'!A1" xr:uid="{00000000-0004-0000-0700-000074010000}"/>
    <hyperlink ref="B391" r:id="rId374" location="'181..'!A1" xr:uid="{00000000-0004-0000-0700-000075010000}"/>
    <hyperlink ref="B392" r:id="rId375" location="'182..'!A1" xr:uid="{00000000-0004-0000-0700-000076010000}"/>
    <hyperlink ref="B393" r:id="rId376" location="'183..'!A1" xr:uid="{00000000-0004-0000-0700-000077010000}"/>
    <hyperlink ref="B394" r:id="rId377" location="'184..'!A1" xr:uid="{00000000-0004-0000-0700-000078010000}"/>
    <hyperlink ref="B395" r:id="rId378" location="'185..'!A1" xr:uid="{00000000-0004-0000-0700-000079010000}"/>
    <hyperlink ref="B396" r:id="rId379" location="'186..'!A1" xr:uid="{00000000-0004-0000-0700-00007A010000}"/>
    <hyperlink ref="B397" r:id="rId380" location="'187..'!A1" xr:uid="{00000000-0004-0000-0700-00007B010000}"/>
    <hyperlink ref="B398" r:id="rId381" location="'188..'!A1" xr:uid="{00000000-0004-0000-0700-00007C010000}"/>
    <hyperlink ref="B399" r:id="rId382" location="'189..'!A1" xr:uid="{00000000-0004-0000-0700-00007D010000}"/>
    <hyperlink ref="B400" r:id="rId383" location="'190..'!A1" xr:uid="{00000000-0004-0000-0700-00007E010000}"/>
    <hyperlink ref="B401" r:id="rId384" location="'191..'!A1" xr:uid="{00000000-0004-0000-0700-00007F010000}"/>
    <hyperlink ref="B402" r:id="rId385" location="'192..'!A1" xr:uid="{00000000-0004-0000-0700-000080010000}"/>
    <hyperlink ref="B403" r:id="rId386" location="'193..'!A1" xr:uid="{00000000-0004-0000-0700-000081010000}"/>
    <hyperlink ref="B404" r:id="rId387" location="'194..'!A1" xr:uid="{00000000-0004-0000-0700-000082010000}"/>
    <hyperlink ref="B405" r:id="rId388" location="'195..'!A1" xr:uid="{00000000-0004-0000-0700-000083010000}"/>
    <hyperlink ref="B406" r:id="rId389" location="'196..'!A1" xr:uid="{00000000-0004-0000-0700-000084010000}"/>
    <hyperlink ref="B407" r:id="rId390" location="'197..'!A1" xr:uid="{00000000-0004-0000-0700-000085010000}"/>
    <hyperlink ref="B408" r:id="rId391" location="'198..'!A1" xr:uid="{00000000-0004-0000-0700-000086010000}"/>
    <hyperlink ref="B409" r:id="rId392" location="'199..'!A1" xr:uid="{00000000-0004-0000-0700-000087010000}"/>
    <hyperlink ref="B410" r:id="rId393" location="'200..'!A1" xr:uid="{00000000-0004-0000-0700-000088010000}"/>
    <hyperlink ref="B411" r:id="rId394" location="'201..'!A1" xr:uid="{00000000-0004-0000-0700-000089010000}"/>
    <hyperlink ref="B412" r:id="rId395" location="'202..'!A1" xr:uid="{00000000-0004-0000-0700-00008A010000}"/>
    <hyperlink ref="B413" r:id="rId396" location="'203..'!A1" xr:uid="{00000000-0004-0000-0700-00008B010000}"/>
    <hyperlink ref="B414" r:id="rId397" location="'204..'!A1" xr:uid="{00000000-0004-0000-0700-00008C010000}"/>
    <hyperlink ref="B415" r:id="rId398" location="'205..'!A1" xr:uid="{00000000-0004-0000-0700-00008D010000}"/>
    <hyperlink ref="B416" r:id="rId399" location="'206..'!A1" xr:uid="{00000000-0004-0000-0700-00008E010000}"/>
    <hyperlink ref="B417" r:id="rId400" location="'207..'!A1" xr:uid="{00000000-0004-0000-0700-00008F010000}"/>
    <hyperlink ref="B418" r:id="rId401" location="'208..'!A1" xr:uid="{00000000-0004-0000-0700-000090010000}"/>
    <hyperlink ref="B419" r:id="rId402" location="'209..'!A1" xr:uid="{00000000-0004-0000-0700-000091010000}"/>
    <hyperlink ref="B420" r:id="rId403" location="'210..'!A1" xr:uid="{00000000-0004-0000-0700-000092010000}"/>
    <hyperlink ref="B421" r:id="rId404" location="'211..'!A1" xr:uid="{00000000-0004-0000-0700-000093010000}"/>
    <hyperlink ref="B422" r:id="rId405" location="'212..'!A1" xr:uid="{00000000-0004-0000-0700-000094010000}"/>
    <hyperlink ref="B423" r:id="rId406" location="'214..'!A1" xr:uid="{00000000-0004-0000-0700-000095010000}"/>
    <hyperlink ref="B424" r:id="rId407" location="'214..'!A1" xr:uid="{00000000-0004-0000-0700-000096010000}"/>
    <hyperlink ref="B425" r:id="rId408" location="'215..'!A1" xr:uid="{00000000-0004-0000-0700-000097010000}"/>
    <hyperlink ref="B426" r:id="rId409" location="'216..'!A1" xr:uid="{00000000-0004-0000-0700-000098010000}"/>
    <hyperlink ref="B427" r:id="rId410" location="'217..'!A1" xr:uid="{00000000-0004-0000-0700-000099010000}"/>
    <hyperlink ref="B428" r:id="rId411" location="'218..'!A1" xr:uid="{00000000-0004-0000-0700-00009A010000}"/>
    <hyperlink ref="B429" r:id="rId412" location="'219..'!A1" xr:uid="{00000000-0004-0000-0700-00009B010000}"/>
    <hyperlink ref="B430" r:id="rId413" location="'220..'!A1" xr:uid="{00000000-0004-0000-0700-00009C010000}"/>
    <hyperlink ref="B431" r:id="rId414" location="'221..'!A1" xr:uid="{00000000-0004-0000-0700-00009D010000}"/>
    <hyperlink ref="B432" r:id="rId415" location="'222..'!A1" xr:uid="{00000000-0004-0000-0700-00009E010000}"/>
    <hyperlink ref="B433" r:id="rId416" location="'223..'!A1" xr:uid="{00000000-0004-0000-0700-00009F010000}"/>
    <hyperlink ref="B434" r:id="rId417" location="'224..'!A1" xr:uid="{00000000-0004-0000-0700-0000A0010000}"/>
    <hyperlink ref="B435" r:id="rId418" location="'225..'!A1" xr:uid="{00000000-0004-0000-0700-0000A1010000}"/>
    <hyperlink ref="B436" r:id="rId419" location="'226..'!A1" xr:uid="{00000000-0004-0000-0700-0000A2010000}"/>
    <hyperlink ref="B439" r:id="rId420" location="'180..'!A1" xr:uid="{00000000-0004-0000-0700-0000A3010000}"/>
    <hyperlink ref="B440" r:id="rId421" location="'181..'!A1" xr:uid="{00000000-0004-0000-0700-0000A4010000}"/>
    <hyperlink ref="B441" r:id="rId422" location="'182..'!A1" xr:uid="{00000000-0004-0000-0700-0000A5010000}"/>
    <hyperlink ref="B442" r:id="rId423" location="'183..'!A1" xr:uid="{00000000-0004-0000-0700-0000A6010000}"/>
    <hyperlink ref="B443" r:id="rId424" location="'184..'!A1" xr:uid="{00000000-0004-0000-0700-0000A7010000}"/>
    <hyperlink ref="B444" r:id="rId425" location="'185..'!A1" xr:uid="{00000000-0004-0000-0700-0000A8010000}"/>
    <hyperlink ref="B445" r:id="rId426" location="'186..'!A1" xr:uid="{00000000-0004-0000-0700-0000A9010000}"/>
    <hyperlink ref="B446" r:id="rId427" location="'187..'!A1" xr:uid="{00000000-0004-0000-0700-0000AA010000}"/>
    <hyperlink ref="B447" r:id="rId428" location="'188..'!A1" xr:uid="{00000000-0004-0000-0700-0000AB010000}"/>
    <hyperlink ref="B448" r:id="rId429" location="'189..'!A1" xr:uid="{00000000-0004-0000-0700-0000AC010000}"/>
    <hyperlink ref="B449" r:id="rId430" location="'190..'!A1" xr:uid="{00000000-0004-0000-0700-0000AD010000}"/>
    <hyperlink ref="B450" r:id="rId431" location="'191..'!A1" xr:uid="{00000000-0004-0000-0700-0000AE010000}"/>
    <hyperlink ref="B451" r:id="rId432" location="'192..'!A1" xr:uid="{00000000-0004-0000-0700-0000AF010000}"/>
    <hyperlink ref="B452" r:id="rId433" location="'193..'!A1" xr:uid="{00000000-0004-0000-0700-0000B0010000}"/>
    <hyperlink ref="B453" r:id="rId434" location="'194..'!A1" xr:uid="{00000000-0004-0000-0700-0000B1010000}"/>
    <hyperlink ref="B454" r:id="rId435" location="'195..'!A1" xr:uid="{00000000-0004-0000-0700-0000B2010000}"/>
    <hyperlink ref="B455" r:id="rId436" location="'196..'!A1" xr:uid="{00000000-0004-0000-0700-0000B3010000}"/>
    <hyperlink ref="B456" r:id="rId437" location="'197..'!A1" xr:uid="{00000000-0004-0000-0700-0000B4010000}"/>
    <hyperlink ref="B457" r:id="rId438" location="'198..'!A1" xr:uid="{00000000-0004-0000-0700-0000B5010000}"/>
    <hyperlink ref="B458" r:id="rId439" location="'199..'!A1" xr:uid="{00000000-0004-0000-0700-0000B6010000}"/>
    <hyperlink ref="B459" r:id="rId440" location="'200..'!A1" xr:uid="{00000000-0004-0000-0700-0000B7010000}"/>
    <hyperlink ref="B460" r:id="rId441" location="'201..'!A1" xr:uid="{00000000-0004-0000-0700-0000B8010000}"/>
    <hyperlink ref="B461" r:id="rId442" location="'202..'!A1" xr:uid="{00000000-0004-0000-0700-0000B9010000}"/>
    <hyperlink ref="B462" r:id="rId443" location="'203..'!A1" xr:uid="{00000000-0004-0000-0700-0000BA010000}"/>
    <hyperlink ref="B463" r:id="rId444" location="'204..'!A1" xr:uid="{00000000-0004-0000-0700-0000BB010000}"/>
    <hyperlink ref="B464" r:id="rId445" location="'205..'!A1" xr:uid="{00000000-0004-0000-0700-0000BC010000}"/>
    <hyperlink ref="B465" r:id="rId446" location="'206..'!A1" xr:uid="{00000000-0004-0000-0700-0000BD010000}"/>
    <hyperlink ref="B466" r:id="rId447" location="'207..'!A1" xr:uid="{00000000-0004-0000-0700-0000BE010000}"/>
    <hyperlink ref="B467" r:id="rId448" location="'208..'!A1" xr:uid="{00000000-0004-0000-0700-0000BF010000}"/>
    <hyperlink ref="B468" r:id="rId449" location="'209..'!A1" xr:uid="{00000000-0004-0000-0700-0000C0010000}"/>
    <hyperlink ref="B469" r:id="rId450" location="'210..'!A1" xr:uid="{00000000-0004-0000-0700-0000C1010000}"/>
    <hyperlink ref="B470" r:id="rId451" location="'211..'!A1" xr:uid="{00000000-0004-0000-0700-0000C2010000}"/>
    <hyperlink ref="B471" r:id="rId452" location="'212..'!A1" xr:uid="{00000000-0004-0000-0700-0000C3010000}"/>
    <hyperlink ref="B472" r:id="rId453" location="'214..'!A1" xr:uid="{00000000-0004-0000-0700-0000C4010000}"/>
    <hyperlink ref="B473" r:id="rId454" location="'214..'!A1" xr:uid="{00000000-0004-0000-0700-0000C5010000}"/>
    <hyperlink ref="B474" r:id="rId455" location="'215..'!A1" xr:uid="{00000000-0004-0000-0700-0000C6010000}"/>
    <hyperlink ref="B475" r:id="rId456" location="'216..'!A1" xr:uid="{00000000-0004-0000-0700-0000C7010000}"/>
    <hyperlink ref="B476" r:id="rId457" location="'217..'!A1" xr:uid="{00000000-0004-0000-0700-0000C8010000}"/>
    <hyperlink ref="B477" r:id="rId458" location="'218..'!A1" xr:uid="{00000000-0004-0000-0700-0000C9010000}"/>
    <hyperlink ref="B478" r:id="rId459" location="'219..'!A1" xr:uid="{00000000-0004-0000-0700-0000CA010000}"/>
    <hyperlink ref="B479" r:id="rId460" location="'220..'!A1" xr:uid="{00000000-0004-0000-0700-0000CB010000}"/>
    <hyperlink ref="B480" r:id="rId461" location="'221..'!A1" xr:uid="{00000000-0004-0000-0700-0000CC010000}"/>
    <hyperlink ref="B481" r:id="rId462" location="'222..'!A1" xr:uid="{00000000-0004-0000-0700-0000CD010000}"/>
    <hyperlink ref="B482" r:id="rId463" location="'223..'!A1" xr:uid="{00000000-0004-0000-0700-0000CE010000}"/>
    <hyperlink ref="B483" r:id="rId464" location="'224..'!A1" xr:uid="{00000000-0004-0000-0700-0000CF010000}"/>
    <hyperlink ref="B484" r:id="rId465" location="'225..'!A1" xr:uid="{00000000-0004-0000-0700-0000D0010000}"/>
    <hyperlink ref="B485" r:id="rId466" location="'226..'!A1" xr:uid="{00000000-0004-0000-0700-0000D1010000}"/>
    <hyperlink ref="B488" r:id="rId467" location="'227..'!A1" xr:uid="{00000000-0004-0000-0700-0000D2010000}"/>
    <hyperlink ref="B489" r:id="rId468" location="'228..'!A1" xr:uid="{00000000-0004-0000-0700-0000D3010000}"/>
    <hyperlink ref="B490" r:id="rId469" location="'229..'!A1" xr:uid="{00000000-0004-0000-0700-0000D4010000}"/>
    <hyperlink ref="B491" r:id="rId470" location="'230..'!A1" xr:uid="{00000000-0004-0000-0700-0000D5010000}"/>
    <hyperlink ref="B492" r:id="rId471" location="'231..'!A1" xr:uid="{00000000-0004-0000-0700-0000D6010000}"/>
    <hyperlink ref="B493" r:id="rId472" location="'232..'!A1" xr:uid="{00000000-0004-0000-0700-0000D7010000}"/>
    <hyperlink ref="B494" r:id="rId473" location="'233..'!A1" xr:uid="{00000000-0004-0000-0700-0000D8010000}"/>
    <hyperlink ref="B495" r:id="rId474" location="'234..'!A1" xr:uid="{00000000-0004-0000-0700-0000D9010000}"/>
    <hyperlink ref="B496" r:id="rId475" location="'235..'!A1" xr:uid="{00000000-0004-0000-0700-0000DA010000}"/>
    <hyperlink ref="B497" r:id="rId476" location="'236..'!A1" xr:uid="{00000000-0004-0000-0700-0000DB010000}"/>
    <hyperlink ref="B498" r:id="rId477" location="'237..'!A1" xr:uid="{00000000-0004-0000-0700-0000DC010000}"/>
    <hyperlink ref="B499" r:id="rId478" location="'238..'!A1" xr:uid="{00000000-0004-0000-0700-0000DD010000}"/>
    <hyperlink ref="B500" r:id="rId479" location="'239..'!A1" xr:uid="{00000000-0004-0000-0700-0000DE010000}"/>
    <hyperlink ref="B501" r:id="rId480" location="'240..'!A1" xr:uid="{00000000-0004-0000-0700-0000DF010000}"/>
    <hyperlink ref="B502" r:id="rId481" location="'241..'!A1" xr:uid="{00000000-0004-0000-0700-0000E0010000}"/>
    <hyperlink ref="B503" r:id="rId482" location="'242..'!A1" xr:uid="{00000000-0004-0000-0700-0000E1010000}"/>
    <hyperlink ref="B504" r:id="rId483" location="'243..'!A1" xr:uid="{00000000-0004-0000-0700-0000E2010000}"/>
    <hyperlink ref="B505" r:id="rId484" location="'244..'!A1" xr:uid="{00000000-0004-0000-0700-0000E3010000}"/>
    <hyperlink ref="B506" r:id="rId485" location="'245..'!A1" xr:uid="{00000000-0004-0000-0700-0000E4010000}"/>
    <hyperlink ref="B507" r:id="rId486" location="'246.'!A1" xr:uid="{00000000-0004-0000-0700-0000E5010000}"/>
    <hyperlink ref="B508" r:id="rId487" location="'247.'!A1" xr:uid="{00000000-0004-0000-0700-0000E6010000}"/>
    <hyperlink ref="B509" r:id="rId488" location="'248..'!A1" xr:uid="{00000000-0004-0000-0700-0000E7010000}"/>
    <hyperlink ref="B512" r:id="rId489" location="'227..'!A1" xr:uid="{00000000-0004-0000-0700-0000E8010000}"/>
    <hyperlink ref="B513" r:id="rId490" location="'228..'!A1" xr:uid="{00000000-0004-0000-0700-0000E9010000}"/>
    <hyperlink ref="B514" r:id="rId491" location="'229..'!A1" xr:uid="{00000000-0004-0000-0700-0000EA010000}"/>
    <hyperlink ref="B515" r:id="rId492" location="'230..'!A1" xr:uid="{00000000-0004-0000-0700-0000EB010000}"/>
    <hyperlink ref="B516" r:id="rId493" location="'231..'!A1" xr:uid="{00000000-0004-0000-0700-0000EC010000}"/>
    <hyperlink ref="B517" r:id="rId494" location="'232..'!A1" xr:uid="{00000000-0004-0000-0700-0000ED010000}"/>
    <hyperlink ref="B518" r:id="rId495" location="'233..'!A1" xr:uid="{00000000-0004-0000-0700-0000EE010000}"/>
    <hyperlink ref="B519" r:id="rId496" location="'234..'!A1" xr:uid="{00000000-0004-0000-0700-0000EF010000}"/>
    <hyperlink ref="B520" r:id="rId497" location="'235..'!A1" xr:uid="{00000000-0004-0000-0700-0000F0010000}"/>
    <hyperlink ref="B521" r:id="rId498" location="'236..'!A1" xr:uid="{00000000-0004-0000-0700-0000F1010000}"/>
    <hyperlink ref="B522" r:id="rId499" location="'237..'!A1" xr:uid="{00000000-0004-0000-0700-0000F2010000}"/>
    <hyperlink ref="B523" r:id="rId500" location="'238..'!A1" xr:uid="{00000000-0004-0000-0700-0000F3010000}"/>
    <hyperlink ref="B524" r:id="rId501" location="'239..'!A1" xr:uid="{00000000-0004-0000-0700-0000F4010000}"/>
    <hyperlink ref="B525" r:id="rId502" location="'240..'!A1" xr:uid="{00000000-0004-0000-0700-0000F5010000}"/>
    <hyperlink ref="B526" r:id="rId503" location="'241..'!A1" xr:uid="{00000000-0004-0000-0700-0000F6010000}"/>
    <hyperlink ref="B527" r:id="rId504" location="'242..'!A1" xr:uid="{00000000-0004-0000-0700-0000F7010000}"/>
    <hyperlink ref="B528" r:id="rId505" location="'243..'!A1" xr:uid="{00000000-0004-0000-0700-0000F8010000}"/>
    <hyperlink ref="B529" r:id="rId506" location="'244..'!A1" xr:uid="{00000000-0004-0000-0700-0000F9010000}"/>
    <hyperlink ref="B530" r:id="rId507" location="'245..'!A1" xr:uid="{00000000-0004-0000-0700-0000FA010000}"/>
    <hyperlink ref="B531" r:id="rId508" location="'246.'!A1" xr:uid="{00000000-0004-0000-0700-0000FB010000}"/>
    <hyperlink ref="B532" r:id="rId509" location="'247.'!A1" xr:uid="{00000000-0004-0000-0700-0000FC010000}"/>
    <hyperlink ref="B533" r:id="rId510" location="'248..'!A1" xr:uid="{00000000-0004-0000-0700-0000FD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</vt:lpstr>
      <vt:lpstr>Packing Materials CSV</vt:lpstr>
      <vt:lpstr>Labels, Bags &amp; Pouches CSV</vt:lpstr>
      <vt:lpstr>Formers CSV</vt:lpstr>
      <vt:lpstr>Chemicals CSV</vt:lpstr>
      <vt:lpstr>Latex &amp; Nitrile CSV</vt:lpstr>
      <vt:lpstr>Temp. Packed CSV</vt:lpstr>
      <vt:lpstr>Second Grade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</cp:lastModifiedBy>
  <dcterms:modified xsi:type="dcterms:W3CDTF">2019-08-21T09:15:30Z</dcterms:modified>
</cp:coreProperties>
</file>