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Collis\Documents\Papers\mapping paper\model\"/>
    </mc:Choice>
  </mc:AlternateContent>
  <xr:revisionPtr revIDLastSave="0" documentId="13_ncr:1_{DDB25399-FDDF-4F2D-B158-8175A69B6621}" xr6:coauthVersionLast="47" xr6:coauthVersionMax="47" xr10:uidLastSave="{00000000-0000-0000-0000-000000000000}"/>
  <bookViews>
    <workbookView xWindow="-28920" yWindow="900" windowWidth="29040" windowHeight="15840" xr2:uid="{5AAB4BBA-962A-49E4-AEB4-D60903ACD112}"/>
  </bookViews>
  <sheets>
    <sheet name="Measurements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6" i="2"/>
  <c r="A7" i="2"/>
  <c r="A8" i="2"/>
  <c r="A9" i="2"/>
  <c r="A10" i="2" s="1"/>
  <c r="A11" i="2" s="1"/>
  <c r="A12" i="2" s="1"/>
  <c r="A13" i="2" s="1"/>
  <c r="A14" i="2" s="1"/>
  <c r="A15" i="2" s="1"/>
  <c r="A16" i="2" s="1"/>
  <c r="A17" i="2" s="1"/>
  <c r="A5" i="2"/>
  <c r="B4" i="2"/>
  <c r="D71" i="1"/>
  <c r="D70" i="1"/>
  <c r="D69" i="1"/>
  <c r="D68" i="1"/>
  <c r="D64" i="1"/>
  <c r="D65" i="1"/>
  <c r="D66" i="1"/>
  <c r="D63" i="1"/>
  <c r="D49" i="1"/>
  <c r="D47" i="1"/>
  <c r="D42" i="1"/>
  <c r="D41" i="1"/>
  <c r="E48" i="1"/>
  <c r="E50" i="1"/>
  <c r="E52" i="1"/>
  <c r="E54" i="1"/>
  <c r="E56" i="1"/>
  <c r="E58" i="1"/>
  <c r="E49" i="1"/>
  <c r="E51" i="1"/>
  <c r="E53" i="1"/>
  <c r="E55" i="1"/>
  <c r="E57" i="1"/>
  <c r="E59" i="1"/>
  <c r="E47" i="1"/>
  <c r="D48" i="1"/>
  <c r="D50" i="1"/>
  <c r="D52" i="1"/>
  <c r="D54" i="1"/>
  <c r="D56" i="1"/>
  <c r="D58" i="1"/>
  <c r="D51" i="1"/>
  <c r="D53" i="1"/>
  <c r="D55" i="1"/>
  <c r="D57" i="1"/>
  <c r="D59" i="1"/>
  <c r="D37" i="1"/>
  <c r="D38" i="1"/>
  <c r="D39" i="1"/>
  <c r="D40" i="1"/>
  <c r="D36" i="1"/>
  <c r="D30" i="1"/>
  <c r="D31" i="1"/>
  <c r="D32" i="1"/>
  <c r="D29" i="1"/>
  <c r="E13" i="1"/>
  <c r="E17" i="1"/>
  <c r="E21" i="1"/>
  <c r="E14" i="1"/>
  <c r="E18" i="1"/>
  <c r="E22" i="1"/>
  <c r="E15" i="1"/>
  <c r="E19" i="1"/>
  <c r="E23" i="1"/>
  <c r="E16" i="1"/>
  <c r="E20" i="1"/>
  <c r="E24" i="1"/>
  <c r="E12" i="1"/>
  <c r="D13" i="1"/>
  <c r="D17" i="1"/>
  <c r="D21" i="1"/>
  <c r="D14" i="1"/>
  <c r="D18" i="1"/>
  <c r="D22" i="1"/>
  <c r="D15" i="1"/>
  <c r="D19" i="1"/>
  <c r="D23" i="1"/>
  <c r="D16" i="1"/>
  <c r="D20" i="1"/>
  <c r="D24" i="1"/>
  <c r="D12" i="1"/>
  <c r="D4" i="1"/>
  <c r="D6" i="1"/>
  <c r="D5" i="1"/>
  <c r="D7" i="1"/>
  <c r="D3" i="1"/>
  <c r="E4" i="1"/>
  <c r="E6" i="1"/>
  <c r="E5" i="1"/>
  <c r="E7" i="1"/>
  <c r="E3" i="1"/>
</calcChain>
</file>

<file path=xl/sharedStrings.xml><?xml version="1.0" encoding="utf-8"?>
<sst xmlns="http://schemas.openxmlformats.org/spreadsheetml/2006/main" count="97" uniqueCount="64">
  <si>
    <t>total axis</t>
  </si>
  <si>
    <t>start h2</t>
  </si>
  <si>
    <t>start nh3</t>
  </si>
  <si>
    <t>end nh3</t>
  </si>
  <si>
    <t>end h2</t>
  </si>
  <si>
    <t>2 USD/kg</t>
  </si>
  <si>
    <t>Pipeline</t>
  </si>
  <si>
    <t>Ship</t>
  </si>
  <si>
    <t>Reconversion</t>
  </si>
  <si>
    <t>start LOHC</t>
  </si>
  <si>
    <t>end LOHC</t>
  </si>
  <si>
    <t>2nd nh3</t>
  </si>
  <si>
    <t>2nd h2</t>
  </si>
  <si>
    <t>2nd LOHC</t>
  </si>
  <si>
    <t>3rd nh3</t>
  </si>
  <si>
    <t>3rd h2</t>
  </si>
  <si>
    <t>3rd LOHC</t>
  </si>
  <si>
    <t>LOHC</t>
  </si>
  <si>
    <t>h2</t>
  </si>
  <si>
    <t>nh3</t>
  </si>
  <si>
    <t>Conversion</t>
  </si>
  <si>
    <t>nh3 decentralised</t>
  </si>
  <si>
    <t>LOHC decentralised</t>
  </si>
  <si>
    <t>LOHC centralised</t>
  </si>
  <si>
    <t>nh3 centralised</t>
  </si>
  <si>
    <t>2.5 USD/kg</t>
  </si>
  <si>
    <t>Distribution</t>
  </si>
  <si>
    <t>500 km</t>
  </si>
  <si>
    <t>3000 km</t>
  </si>
  <si>
    <t>start truck nh3</t>
  </si>
  <si>
    <t>start truck h2</t>
  </si>
  <si>
    <t>end truck nh3</t>
  </si>
  <si>
    <t>end truck h2</t>
  </si>
  <si>
    <t>start truck liq h2</t>
  </si>
  <si>
    <t>start truck LOHC</t>
  </si>
  <si>
    <t>end truck liq h2</t>
  </si>
  <si>
    <t>end truck LOHC</t>
  </si>
  <si>
    <t>start pipe 100 tpd</t>
  </si>
  <si>
    <t>start pipe 500 tpd</t>
  </si>
  <si>
    <t>end pipe 100 tpd</t>
  </si>
  <si>
    <t>end pipe 500 tpd</t>
  </si>
  <si>
    <t>x (cm)</t>
  </si>
  <si>
    <t>y (cm)</t>
  </si>
  <si>
    <t>x (km)</t>
  </si>
  <si>
    <t>y (USD/kg)</t>
  </si>
  <si>
    <t>h2 decentralised</t>
  </si>
  <si>
    <t>h2 centralised</t>
  </si>
  <si>
    <t>y = 0.003x + 0.3319</t>
  </si>
  <si>
    <t>y = 0.0017x + 0.0664</t>
  </si>
  <si>
    <t>y = 0.0014x + 0.1327</t>
  </si>
  <si>
    <t>y = 0.0006x + 0.1327</t>
  </si>
  <si>
    <t>y = 0.0008x + 0.0664</t>
  </si>
  <si>
    <t>y = 0.0006x + 0.0442</t>
  </si>
  <si>
    <t>y = 0.0007x - 0.0697</t>
  </si>
  <si>
    <t>y = 0.0004x + 0.0424</t>
  </si>
  <si>
    <t>Import/Export</t>
  </si>
  <si>
    <t>liq h2</t>
  </si>
  <si>
    <t>10 USD/kg</t>
  </si>
  <si>
    <r>
      <t>-</t>
    </r>
    <r>
      <rPr>
        <sz val="9.8000000000000007"/>
        <color rgb="FF6897BB"/>
        <rFont val="JetBrains Mono"/>
        <family val="3"/>
      </rPr>
      <t xml:space="preserve">3.503E-08 </t>
    </r>
    <r>
      <rPr>
        <sz val="9.8000000000000007"/>
        <color rgb="FFA9B7C6"/>
        <rFont val="JetBrains Mono"/>
        <family val="3"/>
      </rPr>
      <t xml:space="preserve">* ship_dist ** </t>
    </r>
    <r>
      <rPr>
        <sz val="9.8000000000000007"/>
        <color rgb="FF6897BB"/>
        <rFont val="JetBrains Mono"/>
        <family val="3"/>
      </rPr>
      <t xml:space="preserve">2 </t>
    </r>
    <r>
      <rPr>
        <sz val="9.8000000000000007"/>
        <color rgb="FFA9B7C6"/>
        <rFont val="JetBrains Mono"/>
        <family val="3"/>
      </rPr>
      <t xml:space="preserve">+ </t>
    </r>
    <r>
      <rPr>
        <sz val="9.8000000000000007"/>
        <color rgb="FF6897BB"/>
        <rFont val="JetBrains Mono"/>
        <family val="3"/>
      </rPr>
      <t xml:space="preserve">2.417E-04 </t>
    </r>
    <r>
      <rPr>
        <sz val="9.8000000000000007"/>
        <color rgb="FFA9B7C6"/>
        <rFont val="JetBrains Mono"/>
        <family val="3"/>
      </rPr>
      <t xml:space="preserve">* ship_dist + </t>
    </r>
    <r>
      <rPr>
        <sz val="9.8000000000000007"/>
        <color rgb="FF6897BB"/>
        <rFont val="JetBrains Mono"/>
        <family val="3"/>
      </rPr>
      <t>9.122E-01</t>
    </r>
  </si>
  <si>
    <t>ship</t>
  </si>
  <si>
    <t>result</t>
  </si>
  <si>
    <t>y = 1.353E-01ln(x) + 2.236E-01</t>
  </si>
  <si>
    <t>y = 3.404E-02ln(x) - 5.458E-02</t>
  </si>
  <si>
    <t>y = 2.323E-02ln(x) - 1.523E-02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</si>
</sst>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1" fontId="0" fillId="0" borderId="0" xfId="0" applyNumberFormat="1"/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NH3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Measurements!$D$4:$D$5</c:f>
              <c:numCache>
                <c:formatCode>0</c:formatCode>
                <c:ptCount val="2"/>
                <c:pt idx="0">
                  <c:v>217.39130434782606</c:v>
                </c:pt>
                <c:pt idx="1">
                  <c:v>2956.5217391304345</c:v>
                </c:pt>
              </c:numCache>
            </c:numRef>
          </c:xVal>
          <c:yVal>
            <c:numRef>
              <c:f>Measurements!$E$4:$E$5</c:f>
              <c:numCache>
                <c:formatCode>0.00</c:formatCode>
                <c:ptCount val="2"/>
                <c:pt idx="0">
                  <c:v>8.2474226804123724E-2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57-4705-9122-C646BBCDB2F3}"/>
            </c:ext>
          </c:extLst>
        </c:ser>
        <c:ser>
          <c:idx val="1"/>
          <c:order val="1"/>
          <c:tx>
            <c:v>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Measurements!$D$6:$D$7</c:f>
              <c:numCache>
                <c:formatCode>0</c:formatCode>
                <c:ptCount val="2"/>
                <c:pt idx="0">
                  <c:v>217.39130434782606</c:v>
                </c:pt>
                <c:pt idx="1">
                  <c:v>3000</c:v>
                </c:pt>
              </c:numCache>
            </c:numRef>
          </c:xVal>
          <c:yVal>
            <c:numRef>
              <c:f>Measurements!$E$6:$E$7</c:f>
              <c:numCache>
                <c:formatCode>0.00</c:formatCode>
                <c:ptCount val="2"/>
                <c:pt idx="0">
                  <c:v>0.12371134020618557</c:v>
                </c:pt>
                <c:pt idx="1">
                  <c:v>1.1649484536082475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57-4705-9122-C646BBCD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48432"/>
        <c:axId val="687093168"/>
      </c:scatterChart>
      <c:valAx>
        <c:axId val="6902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3168"/>
        <c:crosses val="autoZero"/>
        <c:crossBetween val="midCat"/>
      </c:valAx>
      <c:valAx>
        <c:axId val="6870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NH3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829877515310586"/>
                  <c:y val="7.2219305920093319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Measurements!$D$13:$D$16</c:f>
              <c:numCache>
                <c:formatCode>0</c:formatCode>
                <c:ptCount val="4"/>
                <c:pt idx="0">
                  <c:v>209.79020979020979</c:v>
                </c:pt>
                <c:pt idx="1">
                  <c:v>1048.951048951049</c:v>
                </c:pt>
                <c:pt idx="2">
                  <c:v>2097.9020979020979</c:v>
                </c:pt>
                <c:pt idx="3">
                  <c:v>2895.1048951048951</c:v>
                </c:pt>
              </c:numCache>
            </c:numRef>
          </c:xVal>
          <c:yVal>
            <c:numRef>
              <c:f>Measurements!$E$13:$E$16</c:f>
              <c:numCache>
                <c:formatCode>0.00</c:formatCode>
                <c:ptCount val="4"/>
                <c:pt idx="0">
                  <c:v>0.11340206185567012</c:v>
                </c:pt>
                <c:pt idx="1">
                  <c:v>0.13402061855670105</c:v>
                </c:pt>
                <c:pt idx="2">
                  <c:v>0.16494845360824745</c:v>
                </c:pt>
                <c:pt idx="3">
                  <c:v>0.1752577319587629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6-403F-A7C6-60033EE246BE}"/>
            </c:ext>
          </c:extLst>
        </c:ser>
        <c:ser>
          <c:idx val="1"/>
          <c:order val="1"/>
          <c:tx>
            <c:v>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Measurements!$D$17:$D$20</c:f>
              <c:numCache>
                <c:formatCode>0</c:formatCode>
                <c:ptCount val="4"/>
                <c:pt idx="0">
                  <c:v>209.79020979020979</c:v>
                </c:pt>
                <c:pt idx="1">
                  <c:v>1048.951048951049</c:v>
                </c:pt>
                <c:pt idx="2">
                  <c:v>2097.9020979020979</c:v>
                </c:pt>
                <c:pt idx="3">
                  <c:v>2853.1468531468531</c:v>
                </c:pt>
              </c:numCache>
            </c:numRef>
          </c:xVal>
          <c:yVal>
            <c:numRef>
              <c:f>Measurements!$E$17:$E$20</c:f>
              <c:numCache>
                <c:formatCode>0.00</c:formatCode>
                <c:ptCount val="4"/>
                <c:pt idx="0">
                  <c:v>0.95876288659793829</c:v>
                </c:pt>
                <c:pt idx="1">
                  <c:v>1.1340206185567012</c:v>
                </c:pt>
                <c:pt idx="2">
                  <c:v>1.2577319587628866</c:v>
                </c:pt>
                <c:pt idx="3">
                  <c:v>1.3195876288659796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16-403F-A7C6-60033EE246BE}"/>
            </c:ext>
          </c:extLst>
        </c:ser>
        <c:ser>
          <c:idx val="2"/>
          <c:order val="2"/>
          <c:tx>
            <c:v>LOHC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9.5999343832020995E-2"/>
                  <c:y val="-6.580088947214932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Measurements!$D$21:$D$24</c:f>
              <c:numCache>
                <c:formatCode>0</c:formatCode>
                <c:ptCount val="4"/>
                <c:pt idx="0">
                  <c:v>209.79020979020979</c:v>
                </c:pt>
                <c:pt idx="1">
                  <c:v>1048.951048951049</c:v>
                </c:pt>
                <c:pt idx="2">
                  <c:v>2097.9020979020979</c:v>
                </c:pt>
                <c:pt idx="3">
                  <c:v>2874.1258741258739</c:v>
                </c:pt>
              </c:numCache>
            </c:numRef>
          </c:xVal>
          <c:yVal>
            <c:numRef>
              <c:f>Measurements!$E$21:$E$24</c:f>
              <c:numCache>
                <c:formatCode>0.00</c:formatCode>
                <c:ptCount val="4"/>
                <c:pt idx="0">
                  <c:v>0.13402061855670105</c:v>
                </c:pt>
                <c:pt idx="1">
                  <c:v>0.16494845360824745</c:v>
                </c:pt>
                <c:pt idx="2">
                  <c:v>0.2061855670103093</c:v>
                </c:pt>
                <c:pt idx="3">
                  <c:v>0.22680412371134023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16-403F-A7C6-60033EE2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62896"/>
        <c:axId val="714462064"/>
      </c:scatterChart>
      <c:valAx>
        <c:axId val="7144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62064"/>
        <c:crosses val="autoZero"/>
        <c:crossBetween val="midCat"/>
      </c:valAx>
      <c:valAx>
        <c:axId val="7144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6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Truck NH3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53318800096632"/>
                  <c:y val="5.17090785380407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Measurements!$D$48:$D$49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Measurements!$E$48:$E$49</c:f>
              <c:numCache>
                <c:formatCode>0.00</c:formatCode>
                <c:ptCount val="2"/>
                <c:pt idx="0">
                  <c:v>6.6371681415929196E-2</c:v>
                </c:pt>
                <c:pt idx="1">
                  <c:v>0.44247787610619466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FA-9B78-7261FE3E106F}"/>
            </c:ext>
          </c:extLst>
        </c:ser>
        <c:ser>
          <c:idx val="1"/>
          <c:order val="1"/>
          <c:tx>
            <c:v>Truck 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Measurements!$D$50:$D$51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Measurements!$E$50:$E$51</c:f>
              <c:numCache>
                <c:formatCode>0.00</c:formatCode>
                <c:ptCount val="2"/>
                <c:pt idx="0">
                  <c:v>0.33185840707964598</c:v>
                </c:pt>
                <c:pt idx="1">
                  <c:v>1.8362831858407078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2-44FA-9B78-7261FE3E106F}"/>
            </c:ext>
          </c:extLst>
        </c:ser>
        <c:ser>
          <c:idx val="2"/>
          <c:order val="2"/>
          <c:tx>
            <c:v>Truck Liq 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323976577627971E-4"/>
                  <c:y val="-2.6122559394045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Measurements!$D$52:$D$53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Measurements!$E$52:$E$53</c:f>
              <c:numCache>
                <c:formatCode>0.00</c:formatCode>
                <c:ptCount val="2"/>
                <c:pt idx="0">
                  <c:v>0.13274336283185839</c:v>
                </c:pt>
                <c:pt idx="1">
                  <c:v>0.42035398230088494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22-44FA-9B78-7261FE3E106F}"/>
            </c:ext>
          </c:extLst>
        </c:ser>
        <c:ser>
          <c:idx val="3"/>
          <c:order val="3"/>
          <c:tx>
            <c:v>Truck LOHC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2042537786225"/>
                  <c:y val="2.83321230898837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Measurements!$D$54:$D$55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Measurements!$E$54:$E$55</c:f>
              <c:numCache>
                <c:formatCode>0.00</c:formatCode>
                <c:ptCount val="2"/>
                <c:pt idx="0">
                  <c:v>0.13274336283185839</c:v>
                </c:pt>
                <c:pt idx="1">
                  <c:v>0.84070796460176989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22-44FA-9B78-7261FE3E106F}"/>
            </c:ext>
          </c:extLst>
        </c:ser>
        <c:ser>
          <c:idx val="4"/>
          <c:order val="4"/>
          <c:tx>
            <c:v>Pipe 100 TPD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Measurements!$D$56:$D$57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Measurements!$E$56:$E$57</c:f>
              <c:numCache>
                <c:formatCode>0.00</c:formatCode>
                <c:ptCount val="2"/>
                <c:pt idx="0">
                  <c:v>6.6371681415929196E-2</c:v>
                </c:pt>
                <c:pt idx="1">
                  <c:v>0.90707964601769908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22-44FA-9B78-7261FE3E106F}"/>
            </c:ext>
          </c:extLst>
        </c:ser>
        <c:ser>
          <c:idx val="5"/>
          <c:order val="5"/>
          <c:tx>
            <c:v>Pipe 500 TPD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513802154041089E-2"/>
                  <c:y val="7.0864081960511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Measurements!$D$58:$D$59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Measurements!$E$58:$E$59</c:f>
              <c:numCache>
                <c:formatCode>0.00</c:formatCode>
                <c:ptCount val="2"/>
                <c:pt idx="0">
                  <c:v>4.4247787610619468E-2</c:v>
                </c:pt>
                <c:pt idx="1">
                  <c:v>0.33185840707964598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22-44FA-9B78-7261FE3E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7087"/>
        <c:axId val="40715407"/>
      </c:scatterChart>
      <c:valAx>
        <c:axId val="407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5407"/>
        <c:crosses val="autoZero"/>
        <c:crossBetween val="midCat"/>
      </c:valAx>
      <c:valAx>
        <c:axId val="407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test!$A$4:$A$34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xVal>
          <c:yVal>
            <c:numRef>
              <c:f>test!$B$4:$B$34</c:f>
              <c:numCache>
                <c:formatCode>General</c:formatCode>
                <c:ptCount val="31"/>
                <c:pt idx="0">
                  <c:v>0.91220000000000001</c:v>
                </c:pt>
                <c:pt idx="1">
                  <c:v>1.0243</c:v>
                </c:pt>
                <c:pt idx="2">
                  <c:v>1.1189</c:v>
                </c:pt>
                <c:pt idx="3">
                  <c:v>1.196</c:v>
                </c:pt>
                <c:pt idx="4">
                  <c:v>1.2556</c:v>
                </c:pt>
                <c:pt idx="5">
                  <c:v>1.2976999999999999</c:v>
                </c:pt>
                <c:pt idx="6">
                  <c:v>1.3223</c:v>
                </c:pt>
                <c:pt idx="7">
                  <c:v>1.3293999999999999</c:v>
                </c:pt>
                <c:pt idx="8">
                  <c:v>1.319</c:v>
                </c:pt>
                <c:pt idx="9">
                  <c:v>1.2910999999999999</c:v>
                </c:pt>
                <c:pt idx="10">
                  <c:v>1.2456999999999998</c:v>
                </c:pt>
                <c:pt idx="11">
                  <c:v>1.1827999999999999</c:v>
                </c:pt>
                <c:pt idx="12">
                  <c:v>1.1023999999999998</c:v>
                </c:pt>
                <c:pt idx="13">
                  <c:v>1.0045000000000002</c:v>
                </c:pt>
                <c:pt idx="14">
                  <c:v>0.88909999999999989</c:v>
                </c:pt>
                <c:pt idx="15">
                  <c:v>0.75619999999999965</c:v>
                </c:pt>
                <c:pt idx="16">
                  <c:v>0.60579999999999978</c:v>
                </c:pt>
                <c:pt idx="17">
                  <c:v>0.43790000000000007</c:v>
                </c:pt>
                <c:pt idx="18">
                  <c:v>0.25249999999999961</c:v>
                </c:pt>
                <c:pt idx="19">
                  <c:v>4.9599999999999533E-2</c:v>
                </c:pt>
                <c:pt idx="20">
                  <c:v>-0.17080000000000062</c:v>
                </c:pt>
                <c:pt idx="21">
                  <c:v>-0.4087000000000004</c:v>
                </c:pt>
                <c:pt idx="22">
                  <c:v>-0.66410000000000025</c:v>
                </c:pt>
                <c:pt idx="23">
                  <c:v>-0.93700000000000017</c:v>
                </c:pt>
                <c:pt idx="24">
                  <c:v>-1.2274000000000003</c:v>
                </c:pt>
                <c:pt idx="25">
                  <c:v>-1.5353000000000003</c:v>
                </c:pt>
                <c:pt idx="26">
                  <c:v>-1.8607</c:v>
                </c:pt>
                <c:pt idx="27">
                  <c:v>-2.2036000000000002</c:v>
                </c:pt>
                <c:pt idx="28">
                  <c:v>-2.5640000000000005</c:v>
                </c:pt>
                <c:pt idx="29">
                  <c:v>-2.9419000000000008</c:v>
                </c:pt>
                <c:pt idx="30">
                  <c:v>-3.3373000000000013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A-419A-8ABA-A30C5D1FA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441184"/>
        <c:axId val="1696430784"/>
      </c:scatterChart>
      <c:valAx>
        <c:axId val="16964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30784"/>
        <c:crosses val="autoZero"/>
        <c:crossBetween val="midCat"/>
      </c:valAx>
      <c:valAx>
        <c:axId val="1696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524116</xdr:colOff>
      <xdr:row>149</xdr:row>
      <xdr:rowOff>174841</xdr:rowOff>
    </xdr:from>
    <xdr:to>
      <xdr:col>95</xdr:col>
      <xdr:colOff>458481</xdr:colOff>
      <xdr:row>190</xdr:row>
      <xdr:rowOff>164341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3989BD-6ED6-4B96-9CE2-940C7AAD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01616" y="28273591"/>
          <a:ext cx="6220865" cy="7800000"/>
        </a:xfrm>
        <a:prstGeom prst="rect">
          <a:avLst/>
        </a:prstGeom>
      </xdr:spPr>
    </xdr:pic>
    <xdr:clientData/>
  </xdr:twoCellAnchor>
  <xdr:twoCellAnchor editAs="oneCell">
    <xdr:from>
      <xdr:col>73</xdr:col>
      <xdr:colOff>75488</xdr:colOff>
      <xdr:row>144</xdr:row>
      <xdr:rowOff>182551</xdr:rowOff>
    </xdr:from>
    <xdr:to>
      <xdr:col>82</xdr:col>
      <xdr:colOff>480862</xdr:colOff>
      <xdr:row>185</xdr:row>
      <xdr:rowOff>133956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F8E7F8-6882-4083-A2C3-57622B22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66488" y="27328801"/>
          <a:ext cx="5548874" cy="7761905"/>
        </a:xfrm>
        <a:prstGeom prst="rect">
          <a:avLst/>
        </a:prstGeom>
      </xdr:spPr>
    </xdr:pic>
    <xdr:clientData/>
  </xdr:twoCellAnchor>
  <xdr:twoCellAnchor editAs="oneCell">
    <xdr:from>
      <xdr:col>56</xdr:col>
      <xdr:colOff>259462</xdr:colOff>
      <xdr:row>143</xdr:row>
      <xdr:rowOff>140091</xdr:rowOff>
    </xdr:from>
    <xdr:to>
      <xdr:col>66</xdr:col>
      <xdr:colOff>72479</xdr:colOff>
      <xdr:row>185</xdr:row>
      <xdr:rowOff>91472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8E587D-BF25-4DA2-9668-609D5543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834962" y="27095841"/>
          <a:ext cx="5528018" cy="7952381"/>
        </a:xfrm>
        <a:prstGeom prst="rect">
          <a:avLst/>
        </a:prstGeom>
      </xdr:spPr>
    </xdr:pic>
    <xdr:clientData/>
  </xdr:twoCellAnchor>
  <xdr:twoCellAnchor editAs="oneCell">
    <xdr:from>
      <xdr:col>30</xdr:col>
      <xdr:colOff>472551</xdr:colOff>
      <xdr:row>115</xdr:row>
      <xdr:rowOff>30284</xdr:rowOff>
    </xdr:from>
    <xdr:to>
      <xdr:col>51</xdr:col>
      <xdr:colOff>94920</xdr:colOff>
      <xdr:row>156</xdr:row>
      <xdr:rowOff>124546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2128BB4-B8BC-42B9-A1F9-D30CE3739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46351" y="21556784"/>
          <a:ext cx="12423969" cy="7904762"/>
        </a:xfrm>
        <a:prstGeom prst="rect">
          <a:avLst/>
        </a:prstGeom>
      </xdr:spPr>
    </xdr:pic>
    <xdr:clientData/>
  </xdr:twoCellAnchor>
  <xdr:twoCellAnchor>
    <xdr:from>
      <xdr:col>16</xdr:col>
      <xdr:colOff>349987</xdr:colOff>
      <xdr:row>0</xdr:row>
      <xdr:rowOff>203313</xdr:rowOff>
    </xdr:from>
    <xdr:to>
      <xdr:col>24</xdr:col>
      <xdr:colOff>26139</xdr:colOff>
      <xdr:row>14</xdr:row>
      <xdr:rowOff>107674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8977D-B9A1-47A5-AFA8-31AF19D1C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504825</xdr:colOff>
      <xdr:row>15</xdr:row>
      <xdr:rowOff>42862</xdr:rowOff>
    </xdr:from>
    <xdr:to>
      <xdr:col>17</xdr:col>
      <xdr:colOff>200025</xdr:colOff>
      <xdr:row>29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A3BC5-7DC2-47CE-BAD4-603498CE1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390525</xdr:colOff>
      <xdr:row>39</xdr:row>
      <xdr:rowOff>95250</xdr:rowOff>
    </xdr:from>
    <xdr:to>
      <xdr:col>19</xdr:col>
      <xdr:colOff>428625</xdr:colOff>
      <xdr:row>58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3F5892-9ECD-4A9F-A976-5F0F0A211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243938</xdr:colOff>
      <xdr:row>113</xdr:row>
      <xdr:rowOff>33153</xdr:rowOff>
    </xdr:from>
    <xdr:to>
      <xdr:col>56</xdr:col>
      <xdr:colOff>562717</xdr:colOff>
      <xdr:row>143</xdr:row>
      <xdr:rowOff>13391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CACB59-0269-402D-A221-3607A680D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614574" y="21871380"/>
          <a:ext cx="13653779" cy="5695238"/>
        </a:xfrm>
        <a:prstGeom prst="rect">
          <a:avLst/>
        </a:prstGeom>
      </xdr:spPr>
    </xdr:pic>
    <xdr:clientData/>
  </xdr:twoCellAnchor>
  <xdr:twoCellAnchor editAs="oneCell">
    <xdr:from>
      <xdr:col>35</xdr:col>
      <xdr:colOff>554182</xdr:colOff>
      <xdr:row>72</xdr:row>
      <xdr:rowOff>69272</xdr:rowOff>
    </xdr:from>
    <xdr:to>
      <xdr:col>57</xdr:col>
      <xdr:colOff>327390</xdr:colOff>
      <xdr:row>108</xdr:row>
      <xdr:rowOff>144605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38C1381-4BA7-4440-A60D-F374B1145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530955" y="14096999"/>
          <a:ext cx="13108208" cy="6933333"/>
        </a:xfrm>
        <a:prstGeom prst="rect">
          <a:avLst/>
        </a:prstGeom>
      </xdr:spPr>
    </xdr:pic>
    <xdr:clientData/>
  </xdr:twoCellAnchor>
  <xdr:twoCellAnchor editAs="oneCell">
    <xdr:from>
      <xdr:col>58</xdr:col>
      <xdr:colOff>153199</xdr:colOff>
      <xdr:row>25</xdr:row>
      <xdr:rowOff>55612</xdr:rowOff>
    </xdr:from>
    <xdr:to>
      <xdr:col>60</xdr:col>
      <xdr:colOff>358033</xdr:colOff>
      <xdr:row>113</xdr:row>
      <xdr:rowOff>113626</xdr:rowOff>
    </xdr:to>
    <xdr:pic>
      <xdr:nvPicPr>
        <xdr:cNvPr id="6" name="Picture 5" descr="Actual size image of  Online Ruler (cm/mm) .">
          <a:extLst>
            <a:ext uri="{FF2B5EF4-FFF2-40B4-BE49-F238E27FC236}">
              <a16:creationId xmlns:a16="http://schemas.microsoft.com/office/drawing/2014/main" id="{C79151D5-89A8-47AD-B7C5-65A74D8A4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8558557" y="12699720"/>
          <a:ext cx="17005945" cy="1426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6</xdr:row>
      <xdr:rowOff>85725</xdr:rowOff>
    </xdr:from>
    <xdr:to>
      <xdr:col>20</xdr:col>
      <xdr:colOff>276224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BF8A6-F366-4A56-BB27-B9834441E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92AA-FA9E-4F0A-804A-2B4FB7656B26}">
  <dimension ref="A1:H71"/>
  <sheetViews>
    <sheetView tabSelected="1" topLeftCell="E7" zoomScale="130" zoomScaleNormal="130" workbookViewId="0">
      <selection activeCell="T24" sqref="T24"/>
    </sheetView>
  </sheetViews>
  <sheetFormatPr defaultRowHeight="15"/>
  <cols>
    <col min="1" max="1" width="19.28515625" bestFit="1" customWidth="1"/>
    <col min="5" max="5" width="10.42578125" bestFit="1" customWidth="1"/>
  </cols>
  <sheetData>
    <row r="1" spans="1:8" ht="18.75">
      <c r="A1" s="1" t="s">
        <v>6</v>
      </c>
      <c r="B1" t="s">
        <v>28</v>
      </c>
      <c r="C1" t="s">
        <v>5</v>
      </c>
    </row>
    <row r="2" spans="1:8">
      <c r="B2" t="s">
        <v>41</v>
      </c>
      <c r="C2" t="s">
        <v>42</v>
      </c>
      <c r="D2" t="s">
        <v>43</v>
      </c>
      <c r="E2" t="s">
        <v>44</v>
      </c>
    </row>
    <row r="3" spans="1:8">
      <c r="A3" t="s">
        <v>0</v>
      </c>
      <c r="B3">
        <v>6.9</v>
      </c>
      <c r="C3">
        <v>9.6999999999999993</v>
      </c>
      <c r="D3">
        <f>B3*3000/(6.9)</f>
        <v>3000</v>
      </c>
      <c r="E3">
        <f>C3*2/$C$3</f>
        <v>2</v>
      </c>
    </row>
    <row r="4" spans="1:8">
      <c r="A4" t="s">
        <v>2</v>
      </c>
      <c r="B4">
        <v>0.5</v>
      </c>
      <c r="C4">
        <v>0.4</v>
      </c>
      <c r="D4" s="3">
        <f t="shared" ref="D4" si="0">B4*3000/(6.9)</f>
        <v>217.39130434782606</v>
      </c>
      <c r="E4" s="2">
        <f t="shared" ref="E4" si="1">C4*2/$C$3</f>
        <v>8.2474226804123724E-2</v>
      </c>
      <c r="G4" s="5" t="s">
        <v>53</v>
      </c>
    </row>
    <row r="5" spans="1:8">
      <c r="A5" t="s">
        <v>3</v>
      </c>
      <c r="B5">
        <v>6.8</v>
      </c>
      <c r="C5">
        <v>9.6999999999999993</v>
      </c>
      <c r="D5" s="3">
        <f>B5*3000/(6.9)</f>
        <v>2956.5217391304345</v>
      </c>
      <c r="E5" s="2">
        <f>C5*2/$C$3</f>
        <v>2</v>
      </c>
    </row>
    <row r="6" spans="1:8">
      <c r="A6" t="s">
        <v>1</v>
      </c>
      <c r="B6">
        <v>0.5</v>
      </c>
      <c r="C6">
        <v>0.6</v>
      </c>
      <c r="D6" s="3">
        <f>B6*3000/(6.9)</f>
        <v>217.39130434782606</v>
      </c>
      <c r="E6" s="2">
        <f>C6*2/$C$3</f>
        <v>0.12371134020618557</v>
      </c>
      <c r="G6" s="5" t="s">
        <v>54</v>
      </c>
    </row>
    <row r="7" spans="1:8">
      <c r="A7" t="s">
        <v>4</v>
      </c>
      <c r="B7">
        <v>6.9</v>
      </c>
      <c r="C7">
        <v>5.65</v>
      </c>
      <c r="D7" s="3">
        <f>B7*3000/(6.9)</f>
        <v>3000</v>
      </c>
      <c r="E7" s="2">
        <f>C7*2/$C$3</f>
        <v>1.1649484536082475</v>
      </c>
    </row>
    <row r="10" spans="1:8" ht="18.75">
      <c r="A10" s="1" t="s">
        <v>7</v>
      </c>
      <c r="B10" t="s">
        <v>28</v>
      </c>
      <c r="C10" t="s">
        <v>5</v>
      </c>
    </row>
    <row r="11" spans="1:8">
      <c r="B11" t="s">
        <v>41</v>
      </c>
      <c r="C11" t="s">
        <v>42</v>
      </c>
      <c r="D11" t="s">
        <v>43</v>
      </c>
      <c r="E11" t="s">
        <v>44</v>
      </c>
    </row>
    <row r="12" spans="1:8">
      <c r="A12" t="s">
        <v>0</v>
      </c>
      <c r="B12">
        <v>7.15</v>
      </c>
      <c r="C12">
        <v>9.6999999999999993</v>
      </c>
      <c r="D12">
        <f>B12*3000/($B$12)</f>
        <v>3000</v>
      </c>
      <c r="E12">
        <f>C12*2/($C$12)</f>
        <v>2</v>
      </c>
    </row>
    <row r="13" spans="1:8">
      <c r="A13" t="s">
        <v>2</v>
      </c>
      <c r="B13">
        <v>0.5</v>
      </c>
      <c r="C13">
        <v>0.55000000000000004</v>
      </c>
      <c r="D13" s="3">
        <f t="shared" ref="D13:D24" si="2">B13*3000/($B$12)</f>
        <v>209.79020979020979</v>
      </c>
      <c r="E13" s="2">
        <f t="shared" ref="E13:E24" si="3">C13*2/($C$12)</f>
        <v>0.11340206185567012</v>
      </c>
      <c r="F13" s="4"/>
      <c r="G13" s="5"/>
      <c r="H13" s="5" t="s">
        <v>63</v>
      </c>
    </row>
    <row r="14" spans="1:8">
      <c r="A14" t="s">
        <v>11</v>
      </c>
      <c r="B14">
        <v>2.5</v>
      </c>
      <c r="C14">
        <v>0.65</v>
      </c>
      <c r="D14" s="3">
        <f t="shared" ref="D14:D23" si="4">B14*3000/($B$12)</f>
        <v>1048.951048951049</v>
      </c>
      <c r="E14" s="2">
        <f t="shared" ref="E14:E23" si="5">C14*2/($C$12)</f>
        <v>0.13402061855670105</v>
      </c>
    </row>
    <row r="15" spans="1:8">
      <c r="A15" t="s">
        <v>14</v>
      </c>
      <c r="B15">
        <v>5</v>
      </c>
      <c r="C15">
        <v>0.8</v>
      </c>
      <c r="D15" s="3">
        <f t="shared" si="4"/>
        <v>2097.9020979020979</v>
      </c>
      <c r="E15" s="2">
        <f t="shared" si="5"/>
        <v>0.16494845360824745</v>
      </c>
    </row>
    <row r="16" spans="1:8">
      <c r="A16" t="s">
        <v>3</v>
      </c>
      <c r="B16">
        <v>6.9</v>
      </c>
      <c r="C16">
        <v>0.85</v>
      </c>
      <c r="D16" s="3">
        <f t="shared" si="4"/>
        <v>2895.1048951048951</v>
      </c>
      <c r="E16" s="2">
        <f t="shared" si="5"/>
        <v>0.1752577319587629</v>
      </c>
    </row>
    <row r="17" spans="1:8">
      <c r="A17" t="s">
        <v>1</v>
      </c>
      <c r="B17">
        <v>0.5</v>
      </c>
      <c r="C17">
        <v>4.6500000000000004</v>
      </c>
      <c r="D17" s="3">
        <f t="shared" si="4"/>
        <v>209.79020979020979</v>
      </c>
      <c r="E17" s="2">
        <f t="shared" si="5"/>
        <v>0.95876288659793829</v>
      </c>
      <c r="H17" s="5" t="s">
        <v>61</v>
      </c>
    </row>
    <row r="18" spans="1:8">
      <c r="A18" t="s">
        <v>12</v>
      </c>
      <c r="B18">
        <v>2.5</v>
      </c>
      <c r="C18">
        <v>5.5</v>
      </c>
      <c r="D18" s="3">
        <f t="shared" si="4"/>
        <v>1048.951048951049</v>
      </c>
      <c r="E18" s="2">
        <f t="shared" si="5"/>
        <v>1.1340206185567012</v>
      </c>
    </row>
    <row r="19" spans="1:8">
      <c r="A19" t="s">
        <v>15</v>
      </c>
      <c r="B19">
        <v>5</v>
      </c>
      <c r="C19">
        <v>6.1</v>
      </c>
      <c r="D19" s="3">
        <f t="shared" si="4"/>
        <v>2097.9020979020979</v>
      </c>
      <c r="E19" s="2">
        <f t="shared" si="5"/>
        <v>1.2577319587628866</v>
      </c>
    </row>
    <row r="20" spans="1:8">
      <c r="A20" t="s">
        <v>4</v>
      </c>
      <c r="B20">
        <v>6.8</v>
      </c>
      <c r="C20">
        <v>6.4</v>
      </c>
      <c r="D20" s="3">
        <f t="shared" si="4"/>
        <v>2853.1468531468531</v>
      </c>
      <c r="E20" s="2">
        <f t="shared" si="5"/>
        <v>1.3195876288659796</v>
      </c>
    </row>
    <row r="21" spans="1:8">
      <c r="A21" t="s">
        <v>9</v>
      </c>
      <c r="B21">
        <v>0.5</v>
      </c>
      <c r="C21">
        <v>0.65</v>
      </c>
      <c r="D21" s="3">
        <f t="shared" si="4"/>
        <v>209.79020979020979</v>
      </c>
      <c r="E21" s="2">
        <f t="shared" si="5"/>
        <v>0.13402061855670105</v>
      </c>
      <c r="H21" s="5" t="s">
        <v>62</v>
      </c>
    </row>
    <row r="22" spans="1:8">
      <c r="A22" t="s">
        <v>13</v>
      </c>
      <c r="B22">
        <v>2.5</v>
      </c>
      <c r="C22">
        <v>0.8</v>
      </c>
      <c r="D22" s="3">
        <f t="shared" si="4"/>
        <v>1048.951048951049</v>
      </c>
      <c r="E22" s="2">
        <f t="shared" si="5"/>
        <v>0.16494845360824745</v>
      </c>
    </row>
    <row r="23" spans="1:8">
      <c r="A23" t="s">
        <v>16</v>
      </c>
      <c r="B23">
        <v>5</v>
      </c>
      <c r="C23">
        <v>1</v>
      </c>
      <c r="D23" s="3">
        <f t="shared" si="4"/>
        <v>2097.9020979020979</v>
      </c>
      <c r="E23" s="2">
        <f t="shared" si="5"/>
        <v>0.2061855670103093</v>
      </c>
    </row>
    <row r="24" spans="1:8">
      <c r="A24" t="s">
        <v>10</v>
      </c>
      <c r="B24">
        <v>6.85</v>
      </c>
      <c r="C24">
        <v>1.1000000000000001</v>
      </c>
      <c r="D24" s="3">
        <f t="shared" si="2"/>
        <v>2874.1258741258739</v>
      </c>
      <c r="E24" s="2">
        <f t="shared" si="3"/>
        <v>0.22680412371134023</v>
      </c>
    </row>
    <row r="27" spans="1:8" ht="18.75">
      <c r="A27" s="1" t="s">
        <v>20</v>
      </c>
      <c r="C27" t="s">
        <v>5</v>
      </c>
    </row>
    <row r="28" spans="1:8">
      <c r="C28" t="s">
        <v>42</v>
      </c>
      <c r="D28" t="s">
        <v>44</v>
      </c>
    </row>
    <row r="29" spans="1:8">
      <c r="A29" t="s">
        <v>0</v>
      </c>
      <c r="C29">
        <v>9.6999999999999993</v>
      </c>
      <c r="D29">
        <f>C29*2/$C$29</f>
        <v>2</v>
      </c>
    </row>
    <row r="30" spans="1:8">
      <c r="A30" t="s">
        <v>19</v>
      </c>
      <c r="C30">
        <v>4.95</v>
      </c>
      <c r="D30" s="2">
        <f t="shared" ref="D30:D32" si="6">C30*2/$C$29</f>
        <v>1.0206185567010311</v>
      </c>
    </row>
    <row r="31" spans="1:8">
      <c r="A31" t="s">
        <v>17</v>
      </c>
      <c r="C31">
        <v>2</v>
      </c>
      <c r="D31" s="2">
        <f t="shared" si="6"/>
        <v>0.41237113402061859</v>
      </c>
    </row>
    <row r="32" spans="1:8">
      <c r="A32" t="s">
        <v>18</v>
      </c>
      <c r="C32">
        <v>5</v>
      </c>
      <c r="D32" s="2">
        <f t="shared" si="6"/>
        <v>1.0309278350515465</v>
      </c>
    </row>
    <row r="34" spans="1:7" ht="18.75">
      <c r="A34" s="1" t="s">
        <v>8</v>
      </c>
      <c r="C34" t="s">
        <v>25</v>
      </c>
    </row>
    <row r="35" spans="1:7">
      <c r="C35" t="s">
        <v>42</v>
      </c>
      <c r="D35" t="s">
        <v>44</v>
      </c>
    </row>
    <row r="36" spans="1:7">
      <c r="A36" t="s">
        <v>0</v>
      </c>
      <c r="C36">
        <v>5.5</v>
      </c>
      <c r="D36">
        <f>C36*2.5/($C$36)</f>
        <v>2.5</v>
      </c>
    </row>
    <row r="37" spans="1:7">
      <c r="A37" t="s">
        <v>21</v>
      </c>
      <c r="C37">
        <v>1.7</v>
      </c>
      <c r="D37" s="2">
        <f t="shared" ref="D37:D42" si="7">C37*2.5/($C$36)</f>
        <v>0.77272727272727271</v>
      </c>
    </row>
    <row r="38" spans="1:7">
      <c r="A38" t="s">
        <v>22</v>
      </c>
      <c r="C38">
        <v>2.15</v>
      </c>
      <c r="D38" s="2">
        <f t="shared" si="7"/>
        <v>0.97727272727272729</v>
      </c>
    </row>
    <row r="39" spans="1:7">
      <c r="A39" t="s">
        <v>24</v>
      </c>
      <c r="C39">
        <v>2.25</v>
      </c>
      <c r="D39" s="2">
        <f t="shared" si="7"/>
        <v>1.0227272727272727</v>
      </c>
    </row>
    <row r="40" spans="1:7">
      <c r="A40" t="s">
        <v>23</v>
      </c>
      <c r="C40">
        <v>4.7</v>
      </c>
      <c r="D40" s="2">
        <f t="shared" si="7"/>
        <v>2.1363636363636362</v>
      </c>
    </row>
    <row r="41" spans="1:7">
      <c r="A41" t="s">
        <v>45</v>
      </c>
      <c r="C41">
        <v>0.05</v>
      </c>
      <c r="D41" s="2">
        <f t="shared" si="7"/>
        <v>2.2727272727272728E-2</v>
      </c>
    </row>
    <row r="42" spans="1:7">
      <c r="A42" t="s">
        <v>46</v>
      </c>
      <c r="C42">
        <v>0.05</v>
      </c>
      <c r="D42" s="2">
        <f t="shared" si="7"/>
        <v>2.2727272727272728E-2</v>
      </c>
    </row>
    <row r="43" spans="1:7">
      <c r="D43" s="2"/>
    </row>
    <row r="45" spans="1:7" ht="18.75">
      <c r="A45" s="1" t="s">
        <v>26</v>
      </c>
      <c r="B45" t="s">
        <v>27</v>
      </c>
      <c r="C45" t="s">
        <v>25</v>
      </c>
    </row>
    <row r="46" spans="1:7">
      <c r="B46" t="s">
        <v>41</v>
      </c>
      <c r="C46" t="s">
        <v>42</v>
      </c>
      <c r="D46" t="s">
        <v>43</v>
      </c>
      <c r="E46" t="s">
        <v>44</v>
      </c>
    </row>
    <row r="47" spans="1:7">
      <c r="A47" t="s">
        <v>0</v>
      </c>
      <c r="B47">
        <v>8.0500000000000007</v>
      </c>
      <c r="C47">
        <v>5.65</v>
      </c>
      <c r="D47">
        <f>B47*500/$B$47</f>
        <v>500</v>
      </c>
      <c r="E47">
        <f>C47*2.5/$C$47</f>
        <v>2.5</v>
      </c>
    </row>
    <row r="48" spans="1:7">
      <c r="A48" t="s">
        <v>29</v>
      </c>
      <c r="B48">
        <v>0</v>
      </c>
      <c r="C48">
        <v>0.15</v>
      </c>
      <c r="D48">
        <f t="shared" ref="D48:D59" si="8">B48*500/$B$47</f>
        <v>0</v>
      </c>
      <c r="E48" s="2">
        <f t="shared" ref="E48:E59" si="9">C48*2.5/$C$47</f>
        <v>6.6371681415929196E-2</v>
      </c>
      <c r="G48" s="5" t="s">
        <v>51</v>
      </c>
    </row>
    <row r="49" spans="1:7">
      <c r="A49" t="s">
        <v>31</v>
      </c>
      <c r="B49">
        <v>8.0500000000000007</v>
      </c>
      <c r="C49">
        <v>1</v>
      </c>
      <c r="D49">
        <f>B49*500/$B$47</f>
        <v>500</v>
      </c>
      <c r="E49" s="2">
        <f t="shared" ref="E49:E58" si="10">C49*2.5/$C$47</f>
        <v>0.44247787610619466</v>
      </c>
    </row>
    <row r="50" spans="1:7">
      <c r="A50" t="s">
        <v>30</v>
      </c>
      <c r="B50">
        <v>0</v>
      </c>
      <c r="C50">
        <v>0.75</v>
      </c>
      <c r="D50">
        <f t="shared" ref="D50:D58" si="11">B50*500/$B$47</f>
        <v>0</v>
      </c>
      <c r="E50" s="2">
        <f t="shared" si="10"/>
        <v>0.33185840707964598</v>
      </c>
      <c r="G50" s="5" t="s">
        <v>47</v>
      </c>
    </row>
    <row r="51" spans="1:7">
      <c r="A51" t="s">
        <v>32</v>
      </c>
      <c r="B51">
        <v>8.0500000000000007</v>
      </c>
      <c r="C51">
        <v>4.1500000000000004</v>
      </c>
      <c r="D51">
        <f t="shared" si="11"/>
        <v>500</v>
      </c>
      <c r="E51" s="2">
        <f t="shared" si="10"/>
        <v>1.8362831858407078</v>
      </c>
    </row>
    <row r="52" spans="1:7">
      <c r="A52" t="s">
        <v>33</v>
      </c>
      <c r="B52">
        <v>0</v>
      </c>
      <c r="C52">
        <v>0.3</v>
      </c>
      <c r="D52">
        <f t="shared" si="11"/>
        <v>0</v>
      </c>
      <c r="E52" s="2">
        <f t="shared" si="10"/>
        <v>0.13274336283185839</v>
      </c>
      <c r="G52" s="5" t="s">
        <v>50</v>
      </c>
    </row>
    <row r="53" spans="1:7">
      <c r="A53" t="s">
        <v>35</v>
      </c>
      <c r="B53">
        <v>8.0500000000000007</v>
      </c>
      <c r="C53">
        <v>0.95</v>
      </c>
      <c r="D53">
        <f t="shared" si="11"/>
        <v>500</v>
      </c>
      <c r="E53" s="2">
        <f t="shared" si="10"/>
        <v>0.42035398230088494</v>
      </c>
    </row>
    <row r="54" spans="1:7">
      <c r="A54" t="s">
        <v>34</v>
      </c>
      <c r="B54">
        <v>0</v>
      </c>
      <c r="C54">
        <v>0.3</v>
      </c>
      <c r="D54">
        <f t="shared" si="11"/>
        <v>0</v>
      </c>
      <c r="E54" s="2">
        <f t="shared" si="10"/>
        <v>0.13274336283185839</v>
      </c>
      <c r="G54" s="5" t="s">
        <v>49</v>
      </c>
    </row>
    <row r="55" spans="1:7">
      <c r="A55" t="s">
        <v>36</v>
      </c>
      <c r="B55">
        <v>8.0500000000000007</v>
      </c>
      <c r="C55">
        <v>1.9</v>
      </c>
      <c r="D55">
        <f t="shared" si="11"/>
        <v>500</v>
      </c>
      <c r="E55" s="2">
        <f t="shared" si="10"/>
        <v>0.84070796460176989</v>
      </c>
    </row>
    <row r="56" spans="1:7">
      <c r="A56" t="s">
        <v>37</v>
      </c>
      <c r="B56">
        <v>0</v>
      </c>
      <c r="C56">
        <v>0.15</v>
      </c>
      <c r="D56">
        <f t="shared" si="11"/>
        <v>0</v>
      </c>
      <c r="E56" s="2">
        <f t="shared" si="10"/>
        <v>6.6371681415929196E-2</v>
      </c>
      <c r="G56" s="5" t="s">
        <v>48</v>
      </c>
    </row>
    <row r="57" spans="1:7">
      <c r="A57" t="s">
        <v>39</v>
      </c>
      <c r="B57">
        <v>8.0500000000000007</v>
      </c>
      <c r="C57">
        <v>2.0499999999999998</v>
      </c>
      <c r="D57">
        <f t="shared" si="11"/>
        <v>500</v>
      </c>
      <c r="E57" s="2">
        <f t="shared" si="10"/>
        <v>0.90707964601769908</v>
      </c>
    </row>
    <row r="58" spans="1:7">
      <c r="A58" t="s">
        <v>38</v>
      </c>
      <c r="B58">
        <v>0</v>
      </c>
      <c r="C58">
        <v>0.1</v>
      </c>
      <c r="D58">
        <f t="shared" si="11"/>
        <v>0</v>
      </c>
      <c r="E58" s="2">
        <f t="shared" si="10"/>
        <v>4.4247787610619468E-2</v>
      </c>
      <c r="G58" s="5" t="s">
        <v>52</v>
      </c>
    </row>
    <row r="59" spans="1:7">
      <c r="A59" t="s">
        <v>40</v>
      </c>
      <c r="B59">
        <v>8.0500000000000007</v>
      </c>
      <c r="C59">
        <v>0.75</v>
      </c>
      <c r="D59">
        <f t="shared" si="8"/>
        <v>500</v>
      </c>
      <c r="E59" s="2">
        <f t="shared" si="9"/>
        <v>0.33185840707964598</v>
      </c>
    </row>
    <row r="61" spans="1:7" ht="18.75">
      <c r="A61" s="1" t="s">
        <v>55</v>
      </c>
      <c r="C61" t="s">
        <v>57</v>
      </c>
    </row>
    <row r="62" spans="1:7">
      <c r="C62" t="s">
        <v>42</v>
      </c>
      <c r="D62" t="s">
        <v>44</v>
      </c>
    </row>
    <row r="63" spans="1:7">
      <c r="A63" t="s">
        <v>0</v>
      </c>
      <c r="C63">
        <v>7.45</v>
      </c>
      <c r="D63">
        <f>C63*10/$C$29</f>
        <v>7.6804123711340209</v>
      </c>
    </row>
    <row r="64" spans="1:7">
      <c r="A64" t="s">
        <v>19</v>
      </c>
      <c r="C64">
        <v>0.11</v>
      </c>
      <c r="D64">
        <f t="shared" ref="D64:D66" si="12">C64*10/$C$29</f>
        <v>0.11340206185567012</v>
      </c>
    </row>
    <row r="65" spans="1:4">
      <c r="A65" t="s">
        <v>17</v>
      </c>
      <c r="C65">
        <v>0.1</v>
      </c>
      <c r="D65">
        <f t="shared" si="12"/>
        <v>0.10309278350515465</v>
      </c>
    </row>
    <row r="66" spans="1:4">
      <c r="A66" t="s">
        <v>56</v>
      </c>
      <c r="C66">
        <v>0.85</v>
      </c>
      <c r="D66">
        <f t="shared" si="12"/>
        <v>0.87628865979381454</v>
      </c>
    </row>
    <row r="68" spans="1:4">
      <c r="A68" t="s">
        <v>0</v>
      </c>
      <c r="C68">
        <v>7.45</v>
      </c>
      <c r="D68">
        <f>C68*10/$C$29</f>
        <v>7.6804123711340209</v>
      </c>
    </row>
    <row r="69" spans="1:4">
      <c r="A69" t="s">
        <v>19</v>
      </c>
      <c r="C69">
        <v>0.11</v>
      </c>
      <c r="D69">
        <f t="shared" ref="D69:D71" si="13">C69*10/$C$29</f>
        <v>0.11340206185567012</v>
      </c>
    </row>
    <row r="70" spans="1:4">
      <c r="A70" t="s">
        <v>17</v>
      </c>
      <c r="C70">
        <v>0.1</v>
      </c>
      <c r="D70">
        <f t="shared" si="13"/>
        <v>0.10309278350515465</v>
      </c>
    </row>
    <row r="71" spans="1:4">
      <c r="A71" t="s">
        <v>56</v>
      </c>
      <c r="C71">
        <v>0.85</v>
      </c>
      <c r="D71">
        <f t="shared" si="13"/>
        <v>0.87628865979381454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FCFA-8632-487A-B782-0115DD489600}">
  <dimension ref="A1:B34"/>
  <sheetViews>
    <sheetView workbookViewId="0">
      <selection activeCell="X21" sqref="X21"/>
    </sheetView>
  </sheetViews>
  <sheetFormatPr defaultRowHeight="15"/>
  <sheetData>
    <row r="1" spans="1:2">
      <c r="A1" s="6" t="s">
        <v>58</v>
      </c>
    </row>
    <row r="3" spans="1:2">
      <c r="A3" t="s">
        <v>59</v>
      </c>
      <c r="B3" t="s">
        <v>60</v>
      </c>
    </row>
    <row r="4" spans="1:2">
      <c r="A4">
        <v>0</v>
      </c>
      <c r="B4">
        <f>-0.000000035*(A4^2)+0.0002417*A4+0.9122</f>
        <v>0.91220000000000001</v>
      </c>
    </row>
    <row r="5" spans="1:2">
      <c r="A5">
        <f>A4+500</f>
        <v>500</v>
      </c>
      <c r="B5">
        <f t="shared" ref="B5:B34" si="0">-0.000000035*(A5^2)+0.0002417*A5+0.9122</f>
        <v>1.0243</v>
      </c>
    </row>
    <row r="6" spans="1:2">
      <c r="A6">
        <f t="shared" ref="A6:A34" si="1">A5+500</f>
        <v>1000</v>
      </c>
      <c r="B6">
        <f t="shared" si="0"/>
        <v>1.1189</v>
      </c>
    </row>
    <row r="7" spans="1:2">
      <c r="A7">
        <f t="shared" si="1"/>
        <v>1500</v>
      </c>
      <c r="B7">
        <f t="shared" si="0"/>
        <v>1.196</v>
      </c>
    </row>
    <row r="8" spans="1:2">
      <c r="A8">
        <f t="shared" si="1"/>
        <v>2000</v>
      </c>
      <c r="B8">
        <f t="shared" si="0"/>
        <v>1.2556</v>
      </c>
    </row>
    <row r="9" spans="1:2">
      <c r="A9">
        <f t="shared" si="1"/>
        <v>2500</v>
      </c>
      <c r="B9">
        <f t="shared" si="0"/>
        <v>1.2976999999999999</v>
      </c>
    </row>
    <row r="10" spans="1:2">
      <c r="A10">
        <f t="shared" si="1"/>
        <v>3000</v>
      </c>
      <c r="B10">
        <f t="shared" si="0"/>
        <v>1.3223</v>
      </c>
    </row>
    <row r="11" spans="1:2">
      <c r="A11">
        <f t="shared" si="1"/>
        <v>3500</v>
      </c>
      <c r="B11">
        <f t="shared" si="0"/>
        <v>1.3293999999999999</v>
      </c>
    </row>
    <row r="12" spans="1:2">
      <c r="A12">
        <f t="shared" si="1"/>
        <v>4000</v>
      </c>
      <c r="B12">
        <f t="shared" si="0"/>
        <v>1.319</v>
      </c>
    </row>
    <row r="13" spans="1:2">
      <c r="A13">
        <f t="shared" si="1"/>
        <v>4500</v>
      </c>
      <c r="B13">
        <f t="shared" si="0"/>
        <v>1.2910999999999999</v>
      </c>
    </row>
    <row r="14" spans="1:2">
      <c r="A14">
        <f t="shared" si="1"/>
        <v>5000</v>
      </c>
      <c r="B14">
        <f t="shared" si="0"/>
        <v>1.2456999999999998</v>
      </c>
    </row>
    <row r="15" spans="1:2">
      <c r="A15">
        <f t="shared" si="1"/>
        <v>5500</v>
      </c>
      <c r="B15">
        <f t="shared" si="0"/>
        <v>1.1827999999999999</v>
      </c>
    </row>
    <row r="16" spans="1:2">
      <c r="A16">
        <f t="shared" si="1"/>
        <v>6000</v>
      </c>
      <c r="B16">
        <f t="shared" si="0"/>
        <v>1.1023999999999998</v>
      </c>
    </row>
    <row r="17" spans="1:2">
      <c r="A17">
        <f t="shared" si="1"/>
        <v>6500</v>
      </c>
      <c r="B17">
        <f t="shared" si="0"/>
        <v>1.0045000000000002</v>
      </c>
    </row>
    <row r="18" spans="1:2">
      <c r="A18">
        <f t="shared" si="1"/>
        <v>7000</v>
      </c>
      <c r="B18">
        <f t="shared" si="0"/>
        <v>0.88909999999999989</v>
      </c>
    </row>
    <row r="19" spans="1:2">
      <c r="A19">
        <f t="shared" si="1"/>
        <v>7500</v>
      </c>
      <c r="B19">
        <f t="shared" si="0"/>
        <v>0.75619999999999965</v>
      </c>
    </row>
    <row r="20" spans="1:2">
      <c r="A20">
        <f t="shared" si="1"/>
        <v>8000</v>
      </c>
      <c r="B20">
        <f t="shared" si="0"/>
        <v>0.60579999999999978</v>
      </c>
    </row>
    <row r="21" spans="1:2">
      <c r="A21">
        <f t="shared" si="1"/>
        <v>8500</v>
      </c>
      <c r="B21">
        <f t="shared" si="0"/>
        <v>0.43790000000000007</v>
      </c>
    </row>
    <row r="22" spans="1:2">
      <c r="A22">
        <f t="shared" si="1"/>
        <v>9000</v>
      </c>
      <c r="B22">
        <f t="shared" si="0"/>
        <v>0.25249999999999961</v>
      </c>
    </row>
    <row r="23" spans="1:2">
      <c r="A23">
        <f t="shared" si="1"/>
        <v>9500</v>
      </c>
      <c r="B23">
        <f t="shared" si="0"/>
        <v>4.9599999999999533E-2</v>
      </c>
    </row>
    <row r="24" spans="1:2">
      <c r="A24">
        <f t="shared" si="1"/>
        <v>10000</v>
      </c>
      <c r="B24">
        <f t="shared" si="0"/>
        <v>-0.17080000000000062</v>
      </c>
    </row>
    <row r="25" spans="1:2">
      <c r="A25">
        <f t="shared" si="1"/>
        <v>10500</v>
      </c>
      <c r="B25">
        <f t="shared" si="0"/>
        <v>-0.4087000000000004</v>
      </c>
    </row>
    <row r="26" spans="1:2">
      <c r="A26">
        <f t="shared" si="1"/>
        <v>11000</v>
      </c>
      <c r="B26">
        <f t="shared" si="0"/>
        <v>-0.66410000000000025</v>
      </c>
    </row>
    <row r="27" spans="1:2">
      <c r="A27">
        <f t="shared" si="1"/>
        <v>11500</v>
      </c>
      <c r="B27">
        <f t="shared" si="0"/>
        <v>-0.93700000000000017</v>
      </c>
    </row>
    <row r="28" spans="1:2">
      <c r="A28">
        <f t="shared" si="1"/>
        <v>12000</v>
      </c>
      <c r="B28">
        <f t="shared" si="0"/>
        <v>-1.2274000000000003</v>
      </c>
    </row>
    <row r="29" spans="1:2">
      <c r="A29">
        <f t="shared" si="1"/>
        <v>12500</v>
      </c>
      <c r="B29">
        <f t="shared" si="0"/>
        <v>-1.5353000000000003</v>
      </c>
    </row>
    <row r="30" spans="1:2">
      <c r="A30">
        <f t="shared" si="1"/>
        <v>13000</v>
      </c>
      <c r="B30">
        <f t="shared" si="0"/>
        <v>-1.8607</v>
      </c>
    </row>
    <row r="31" spans="1:2">
      <c r="A31">
        <f t="shared" si="1"/>
        <v>13500</v>
      </c>
      <c r="B31">
        <f t="shared" si="0"/>
        <v>-2.2036000000000002</v>
      </c>
    </row>
    <row r="32" spans="1:2">
      <c r="A32">
        <f t="shared" si="1"/>
        <v>14000</v>
      </c>
      <c r="B32">
        <f t="shared" si="0"/>
        <v>-2.5640000000000005</v>
      </c>
    </row>
    <row r="33" spans="1:2">
      <c r="A33">
        <f t="shared" si="1"/>
        <v>14500</v>
      </c>
      <c r="B33">
        <f t="shared" si="0"/>
        <v>-2.9419000000000008</v>
      </c>
    </row>
    <row r="34" spans="1:2">
      <c r="A34">
        <f t="shared" si="1"/>
        <v>15000</v>
      </c>
      <c r="B34">
        <f t="shared" si="0"/>
        <v>-3.3373000000000013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Collis</dc:creator>
  <cp:lastModifiedBy>Jason Collis</cp:lastModifiedBy>
  <dcterms:created xsi:type="dcterms:W3CDTF">2021-01-28T16:08:21Z</dcterms:created>
  <dcterms:modified xsi:type="dcterms:W3CDTF">2021-06-14T16:41:10Z</dcterms:modified>
</cp:coreProperties>
</file>