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liftonbdemesquita/Documents/GitHub/EastCoast/data/"/>
    </mc:Choice>
  </mc:AlternateContent>
  <xr:revisionPtr revIDLastSave="0" documentId="13_ncr:1_{DBC687E6-5FF5-9842-B2E9-8DA814F246DE}" xr6:coauthVersionLast="47" xr6:coauthVersionMax="47" xr10:uidLastSave="{00000000-0000-0000-0000-000000000000}"/>
  <bookViews>
    <workbookView xWindow="0" yWindow="460" windowWidth="35840" windowHeight="20900" activeTab="1" xr2:uid="{00000000-000D-0000-FFFF-FFFF00000000}"/>
  </bookViews>
  <sheets>
    <sheet name="Original" sheetId="1" r:id="rId1"/>
    <sheet name="Lab_Integrated" sheetId="4" r:id="rId2"/>
    <sheet name="Formatted" sheetId="2" r:id="rId3"/>
    <sheet name="Notes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4" l="1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2" i="4"/>
  <c r="Y2" i="4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2" i="2"/>
  <c r="AA3" i="2"/>
  <c r="AA4" i="2"/>
  <c r="AA5" i="2"/>
  <c r="AA6" i="2"/>
  <c r="AA7" i="2"/>
  <c r="AA8" i="2"/>
  <c r="AA10" i="2"/>
  <c r="AA11" i="2"/>
  <c r="AA12" i="2"/>
  <c r="AA13" i="2"/>
  <c r="AA14" i="2"/>
  <c r="AA15" i="2"/>
  <c r="AA16" i="2"/>
  <c r="AA17" i="2"/>
  <c r="AA18" i="2"/>
  <c r="AA20" i="2"/>
  <c r="AA22" i="2"/>
  <c r="AA23" i="2"/>
  <c r="AA24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3" i="2"/>
  <c r="AA65" i="2"/>
  <c r="AA66" i="2"/>
  <c r="AA67" i="2"/>
  <c r="AA68" i="2"/>
  <c r="AA69" i="2"/>
  <c r="AA70" i="2"/>
  <c r="AA71" i="2"/>
  <c r="AA72" i="2"/>
  <c r="AA73" i="2"/>
  <c r="AA2" i="2"/>
  <c r="X3" i="2"/>
  <c r="X4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2" i="2"/>
  <c r="V3" i="2"/>
  <c r="V4" i="2"/>
  <c r="V5" i="2"/>
  <c r="V6" i="2"/>
  <c r="V7" i="2"/>
  <c r="V8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T3" i="2"/>
  <c r="T4" i="2"/>
  <c r="T5" i="2"/>
  <c r="T6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2" i="2"/>
  <c r="T63" i="2"/>
  <c r="T64" i="2"/>
  <c r="T65" i="2"/>
  <c r="T66" i="2"/>
  <c r="T67" i="2"/>
  <c r="T68" i="2"/>
  <c r="T69" i="2"/>
  <c r="T70" i="2"/>
  <c r="T71" i="2"/>
  <c r="T72" i="2"/>
  <c r="T73" i="2"/>
  <c r="T2" i="2"/>
  <c r="R3" i="2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2" i="2"/>
  <c r="O3" i="2"/>
  <c r="P3" i="2"/>
  <c r="O4" i="2"/>
  <c r="P4" i="2"/>
  <c r="O5" i="2"/>
  <c r="P5" i="2"/>
  <c r="O6" i="2"/>
  <c r="P6" i="2"/>
  <c r="O7" i="2"/>
  <c r="P7" i="2"/>
  <c r="O8" i="2"/>
  <c r="P8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2" i="2"/>
  <c r="P2" i="2"/>
</calcChain>
</file>

<file path=xl/sharedStrings.xml><?xml version="1.0" encoding="utf-8"?>
<sst xmlns="http://schemas.openxmlformats.org/spreadsheetml/2006/main" count="1364" uniqueCount="249">
  <si>
    <t>Field Marsh Organ Study</t>
  </si>
  <si>
    <t>Core</t>
  </si>
  <si>
    <t>Site</t>
  </si>
  <si>
    <t>Step</t>
  </si>
  <si>
    <t>Bucket</t>
  </si>
  <si>
    <t>Treatment</t>
  </si>
  <si>
    <t>Depth</t>
  </si>
  <si>
    <t>Sample</t>
  </si>
  <si>
    <t>Cl (mM)</t>
  </si>
  <si>
    <t>SO4 (mM)</t>
  </si>
  <si>
    <t>NH4 (uM)</t>
  </si>
  <si>
    <t>PO4 (uM)</t>
  </si>
  <si>
    <t>Fe (uM)</t>
  </si>
  <si>
    <t>Raccoon</t>
  </si>
  <si>
    <t>A</t>
  </si>
  <si>
    <t>T</t>
  </si>
  <si>
    <t>Surface</t>
  </si>
  <si>
    <t>1136.1/2</t>
  </si>
  <si>
    <t>Deep</t>
  </si>
  <si>
    <t>1136.6/7</t>
  </si>
  <si>
    <t>B</t>
  </si>
  <si>
    <t>F</t>
  </si>
  <si>
    <t>1137.1/2</t>
  </si>
  <si>
    <t>1137.6/7</t>
  </si>
  <si>
    <t>D</t>
  </si>
  <si>
    <t>1139.1/2</t>
  </si>
  <si>
    <t>1139.6/7</t>
  </si>
  <si>
    <t>1138.1/2</t>
  </si>
  <si>
    <t>1138.6/7</t>
  </si>
  <si>
    <t>  </t>
  </si>
  <si>
    <t>C</t>
  </si>
  <si>
    <t>1141.1/2</t>
  </si>
  <si>
    <t>1141.6/7</t>
  </si>
  <si>
    <t>1149.1/2</t>
  </si>
  <si>
    <t>1149.6/7</t>
  </si>
  <si>
    <t>1148.1/2</t>
  </si>
  <si>
    <t>1148.6/7</t>
  </si>
  <si>
    <t>1147.1/2</t>
  </si>
  <si>
    <t>1147.6/7</t>
  </si>
  <si>
    <t>Rancocas</t>
  </si>
  <si>
    <t>1115.1/2</t>
  </si>
  <si>
    <t>1115.6/7</t>
  </si>
  <si>
    <t>1117.1/2</t>
  </si>
  <si>
    <t>1117.6/7</t>
  </si>
  <si>
    <t>1122.1/2</t>
  </si>
  <si>
    <t>1122.6/7</t>
  </si>
  <si>
    <t>1119.1/2</t>
  </si>
  <si>
    <t>1119.6/7</t>
  </si>
  <si>
    <t>Salem</t>
  </si>
  <si>
    <t>1101.1/2</t>
  </si>
  <si>
    <t>1101.6/7</t>
  </si>
  <si>
    <t>1102.1/2</t>
  </si>
  <si>
    <t>1102.6/7</t>
  </si>
  <si>
    <t>1103.1/2</t>
  </si>
  <si>
    <t>1103.6/7</t>
  </si>
  <si>
    <t>E</t>
  </si>
  <si>
    <t>1104.1/2</t>
  </si>
  <si>
    <t>1104.6/7</t>
  </si>
  <si>
    <t>1111.1/2</t>
  </si>
  <si>
    <t>1111.6/7</t>
  </si>
  <si>
    <t>1109.1/2</t>
  </si>
  <si>
    <t>1109.6/7</t>
  </si>
  <si>
    <t>1110.1/2</t>
  </si>
  <si>
    <t>1110.6/7</t>
  </si>
  <si>
    <t>1113.1/2</t>
  </si>
  <si>
    <t>1113.6/7</t>
  </si>
  <si>
    <t>Stow</t>
  </si>
  <si>
    <t>1123.1/2</t>
  </si>
  <si>
    <t>1123.6/7</t>
  </si>
  <si>
    <t>1125.1/2</t>
  </si>
  <si>
    <t>1125.6/7</t>
  </si>
  <si>
    <t>1124.1/2</t>
  </si>
  <si>
    <t>1124.6/7</t>
  </si>
  <si>
    <t>1131.1/2</t>
  </si>
  <si>
    <t>1131.6/7</t>
  </si>
  <si>
    <t>1128.1/2</t>
  </si>
  <si>
    <t>1128.6/7</t>
  </si>
  <si>
    <t>1130.1/2</t>
  </si>
  <si>
    <t>1130.6/7</t>
  </si>
  <si>
    <t>1132.1/2</t>
  </si>
  <si>
    <t>1132.6/7</t>
  </si>
  <si>
    <t>1135.1/2</t>
  </si>
  <si>
    <t>1135.6/7</t>
  </si>
  <si>
    <t>Marsh Field Cores</t>
  </si>
  <si>
    <t>1145.1/2</t>
  </si>
  <si>
    <t>1145.6/7</t>
  </si>
  <si>
    <t>1146.1/2</t>
  </si>
  <si>
    <t>1146.6/7</t>
  </si>
  <si>
    <t>1120.1/2</t>
  </si>
  <si>
    <t>1120.6/7</t>
  </si>
  <si>
    <t>1116.1/2</t>
  </si>
  <si>
    <t>1116.6/7</t>
  </si>
  <si>
    <t>1112.1/2</t>
  </si>
  <si>
    <t>1112.6/7</t>
  </si>
  <si>
    <t>1114.1/2</t>
  </si>
  <si>
    <t>1114.6/7</t>
  </si>
  <si>
    <t>1133.1/2</t>
  </si>
  <si>
    <t>1133.6/7</t>
  </si>
  <si>
    <t>1134.1/2</t>
  </si>
  <si>
    <t>1134.6/7</t>
  </si>
  <si>
    <t>Porosity</t>
  </si>
  <si>
    <t>Acetate (uM)</t>
  </si>
  <si>
    <t>Total VFA (uM)</t>
  </si>
  <si>
    <t>SR (umol cm-3 d-1)</t>
  </si>
  <si>
    <t>AMG (umol cm-3 d-1)</t>
  </si>
  <si>
    <t>CH4 Flux umol m-2 hr-1</t>
  </si>
  <si>
    <t>N2O Flux umol m-2 hr-1</t>
  </si>
  <si>
    <t>Experiment</t>
  </si>
  <si>
    <t>Field_Marsh_Organ</t>
  </si>
  <si>
    <t>Marsh_Field_Cores</t>
  </si>
  <si>
    <t>NA</t>
  </si>
  <si>
    <t>sampleID</t>
  </si>
  <si>
    <t>CoreID</t>
  </si>
  <si>
    <t>CoreNum</t>
  </si>
  <si>
    <t>Conditions</t>
  </si>
  <si>
    <t>TFM1_source</t>
    <phoneticPr fontId="0" type="noConversion"/>
  </si>
  <si>
    <t>TFM2_source</t>
    <phoneticPr fontId="0" type="noConversion"/>
  </si>
  <si>
    <t>OligoHal_source</t>
    <phoneticPr fontId="0" type="noConversion"/>
  </si>
  <si>
    <t>MesoHal_source</t>
    <phoneticPr fontId="0" type="noConversion"/>
  </si>
  <si>
    <t>Sequenced</t>
  </si>
  <si>
    <t>d1_Rcc_0_1</t>
  </si>
  <si>
    <t>d2_Rcc_0_1</t>
  </si>
  <si>
    <t>No</t>
  </si>
  <si>
    <t>Yes</t>
  </si>
  <si>
    <t>d1_Ran_0_1</t>
  </si>
  <si>
    <t>d2_Ran_0_1</t>
  </si>
  <si>
    <t>d1_Ran_0_2</t>
  </si>
  <si>
    <t>d2_Ran_0_2</t>
  </si>
  <si>
    <t>d1_Sal_0_1</t>
  </si>
  <si>
    <t>d2_Sal_0_1</t>
  </si>
  <si>
    <t>d1_Sal_0_2</t>
  </si>
  <si>
    <t>d2_Sal_0_2</t>
  </si>
  <si>
    <t>d1_Stw_0_1</t>
  </si>
  <si>
    <t>d2_Stw_0_1</t>
  </si>
  <si>
    <t>d1_Stw_0_2</t>
  </si>
  <si>
    <t>d2_Stw_0_2</t>
  </si>
  <si>
    <t>Elevation</t>
  </si>
  <si>
    <t>e00</t>
  </si>
  <si>
    <t>e40</t>
  </si>
  <si>
    <t>MesoHal</t>
    <phoneticPr fontId="0" type="noConversion"/>
  </si>
  <si>
    <t>MesoHal-40cm</t>
  </si>
  <si>
    <t>TFM1@MesoHal</t>
  </si>
  <si>
    <t>TFM1@MesoHal-40cm</t>
  </si>
  <si>
    <t>OligoHal.</t>
    <phoneticPr fontId="0" type="noConversion"/>
  </si>
  <si>
    <t>OligoHal-40cm</t>
    <phoneticPr fontId="0" type="noConversion"/>
  </si>
  <si>
    <t>TFM1@OligoHal</t>
  </si>
  <si>
    <t>TFM1@OligoHal</t>
    <phoneticPr fontId="0" type="noConversion"/>
  </si>
  <si>
    <t>TFM1@OligoHal-40cm</t>
  </si>
  <si>
    <t>TFM1</t>
    <phoneticPr fontId="0" type="noConversion"/>
  </si>
  <si>
    <t>Not Sequenced</t>
  </si>
  <si>
    <t>d1_Ran_F_e00_1</t>
  </si>
  <si>
    <t>d1_Ran_F_e00_2</t>
  </si>
  <si>
    <t>d2_Ran_F_e00_1</t>
  </si>
  <si>
    <t>TFM1-40cm</t>
    <phoneticPr fontId="0" type="noConversion"/>
  </si>
  <si>
    <t>d1_Ran_F_e40_1</t>
  </si>
  <si>
    <t>d2_Ran_F_e40_1</t>
  </si>
  <si>
    <t>d1_Ran_F_e40_2</t>
  </si>
  <si>
    <t>d2_Ran_F_e40_2</t>
  </si>
  <si>
    <t>TFM2</t>
    <phoneticPr fontId="0" type="noConversion"/>
  </si>
  <si>
    <t>TFM2-40cm</t>
    <phoneticPr fontId="0" type="noConversion"/>
  </si>
  <si>
    <t>TFM1@TFM2</t>
    <phoneticPr fontId="0" type="noConversion"/>
  </si>
  <si>
    <t>TFM1@TFM2-40cm</t>
    <phoneticPr fontId="0" type="noConversion"/>
  </si>
  <si>
    <t>d1_Rcc_F_e00_1</t>
  </si>
  <si>
    <t>d2_Rcc_F_e00_1</t>
  </si>
  <si>
    <t>d1_Rcc_F_e00_2</t>
  </si>
  <si>
    <t>d1_Rcc_F_e40_1</t>
  </si>
  <si>
    <t>d2_Rcc_F_e40_1</t>
  </si>
  <si>
    <t>d1_Rcc_F_e40_2</t>
  </si>
  <si>
    <t>d2_Rcc_F_e40_2</t>
  </si>
  <si>
    <t>Ran_d1_Rcc_e00_1</t>
  </si>
  <si>
    <t>Ran_d2_Rcc_e00_1</t>
  </si>
  <si>
    <t>Ran_d1_Rcc_e00_2</t>
  </si>
  <si>
    <t>Ran_d2_Rcc_e00_2</t>
  </si>
  <si>
    <t>Ran_d1_Rcc_e40_1</t>
  </si>
  <si>
    <t>Ran_d2_Rcc_e40_1</t>
  </si>
  <si>
    <t>Ran_d1_Rcc_e40_2</t>
  </si>
  <si>
    <t>Ran_d2_Rcc_e40_2</t>
  </si>
  <si>
    <t>Cl_mgL</t>
  </si>
  <si>
    <t>SO4_mgL</t>
  </si>
  <si>
    <t>Salinity_calcd_ppt</t>
  </si>
  <si>
    <t>NH4_mgL</t>
  </si>
  <si>
    <t>PO4_mgL</t>
  </si>
  <si>
    <t>Fe_mgL</t>
  </si>
  <si>
    <t>Acetate_mgL</t>
  </si>
  <si>
    <t>CH4_ug_m2_h</t>
  </si>
  <si>
    <t>d1_Sal_F_e00_1</t>
  </si>
  <si>
    <t>d2_Sal_F_e00_1</t>
  </si>
  <si>
    <t>d1_Sal_F_e00_2</t>
  </si>
  <si>
    <t>d2_Sal_F_e00_2</t>
  </si>
  <si>
    <t>d1_Sal_F_e40_1</t>
  </si>
  <si>
    <t>d2_Sal_F_e40_1</t>
  </si>
  <si>
    <t>d1_Sal_F_e40_2</t>
  </si>
  <si>
    <t>d2_Sal_F_e40_2</t>
  </si>
  <si>
    <t>Ran_d1_Sal_e00_1</t>
  </si>
  <si>
    <t>Ran_d2_Sal_e00_1</t>
  </si>
  <si>
    <t>Ran_d1_Sal_e00_2</t>
  </si>
  <si>
    <t>Ran_d2_Sal_e00_2</t>
  </si>
  <si>
    <t>Ran_d1_Sal_e40_1</t>
  </si>
  <si>
    <t>Ran_d2_Sal_e40_1</t>
  </si>
  <si>
    <t>Ran_d1_Sal_e40_2</t>
  </si>
  <si>
    <t>Ran_d2_Sal_e40_2</t>
  </si>
  <si>
    <t>d1_Stw_F_e00_1</t>
  </si>
  <si>
    <t>d2_Stw_F_e00_1</t>
  </si>
  <si>
    <t>d1_Stw_F_e00_2</t>
  </si>
  <si>
    <t>d2_Stw_F_e00_2</t>
  </si>
  <si>
    <t>Ran_d1_Stw_e00_1</t>
  </si>
  <si>
    <t>Ran_d2_Stw_e00_1</t>
  </si>
  <si>
    <t>Ran_d1_Stw_e00_2</t>
  </si>
  <si>
    <t>Ran_d2_Stw_e00_2</t>
  </si>
  <si>
    <t>Ran_d1_Stw_e40_1</t>
  </si>
  <si>
    <t>Ran_d2_Stw_e40_1</t>
  </si>
  <si>
    <t>Ran_d1_Stw_e40_2</t>
  </si>
  <si>
    <t>Ran_d2_Stw_e40_2</t>
  </si>
  <si>
    <t>Ran_d1_Stw_e40_3</t>
  </si>
  <si>
    <t>Ran_d2_Stw_e40_3</t>
  </si>
  <si>
    <t>Sample IDs just labeled 1 and 2 (and 3)</t>
  </si>
  <si>
    <t>I assume that this was done alphabetically according to the bucket number.</t>
  </si>
  <si>
    <t>Formatted sheet was exported to "Biogeochem_clean_wID_DE.csv"</t>
  </si>
  <si>
    <t>d1_Stw_F_e40_2</t>
  </si>
  <si>
    <t>d2_Stw_F_e40_2</t>
  </si>
  <si>
    <t>Lab integrated tab comes from Lab Experiment BGC Data.xls file. Contains 1 value per core (not separated by depth). Again assumed core 1 labeled by Wyatt is the lower of the two core numbers in Nat's file.</t>
  </si>
  <si>
    <t>Soil incubation</t>
  </si>
  <si>
    <t>Lab</t>
  </si>
  <si>
    <t>Day</t>
  </si>
  <si>
    <t>Porewater Inventories</t>
  </si>
  <si>
    <t>DIC (mmol m-2)</t>
  </si>
  <si>
    <t>Cl (mol m-2)</t>
  </si>
  <si>
    <t>SO4 (mmol m-2)</t>
  </si>
  <si>
    <t>DOC (mmol m-2)</t>
  </si>
  <si>
    <t>NOx (mmol m-2)</t>
  </si>
  <si>
    <t>NH4 (mmol m-2)</t>
  </si>
  <si>
    <t>PO4 (mmol m-2)</t>
  </si>
  <si>
    <t>Acetate (mmol m-2)</t>
  </si>
  <si>
    <t>Total LMW-FAs (mmol m-2)</t>
  </si>
  <si>
    <t>CH4 (mmol m-2)</t>
  </si>
  <si>
    <t>Soil Inventories</t>
  </si>
  <si>
    <t>TRS (mol m-2)</t>
  </si>
  <si>
    <t>Nitrogen (mol m-2)</t>
  </si>
  <si>
    <t>Organic Carbon (mol m-2)</t>
  </si>
  <si>
    <t>Integrated Rates</t>
  </si>
  <si>
    <t>SR (mmol m-2 d-1)</t>
  </si>
  <si>
    <t>MGH (mmol m-2 d-1)</t>
  </si>
  <si>
    <t>MGA (mmol m-2 d-1)</t>
  </si>
  <si>
    <t>(mol m-2 or mmol m-2)</t>
  </si>
  <si>
    <t>(mol m-2)</t>
  </si>
  <si>
    <t>(mmol m-2 d-1)</t>
  </si>
  <si>
    <t>MG_Tot</t>
  </si>
  <si>
    <t>MG_Tot_ug_m2_h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</si>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</sst>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4" fillId="0" borderId="0" xfId="0" applyNumberFormat="1" applyFont="1"/>
    <xf numFmtId="2" fontId="15" fillId="0" borderId="0" xfId="0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5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0" xfId="0" applyNumberFormat="1" applyFont="1" applyFill="1"/>
    <xf numFmtId="0" fontId="15" fillId="2" borderId="0" xfId="0" applyFont="1" applyFill="1"/>
    <xf numFmtId="2" fontId="0" fillId="2" borderId="0" xfId="0" applyNumberFormat="1" applyFill="1"/>
    <xf numFmtId="0" fontId="0" fillId="2" borderId="0" xfId="0" applyFill="1"/>
  </cellXfs>
  <cellStyles count="2">
    <cellStyle name="Normal" xfId="0" builtinId="0"/>
    <cellStyle name="Normal 2" xfId="1" xr:uid="{6FA3A1A7-5239-114C-A769-BA9267012E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66" sqref="D66"/>
    </sheetView>
  </sheetViews>
  <sheetFormatPr baseColWidth="10" defaultColWidth="8.83203125" defaultRowHeight="15" x14ac:dyDescent="0.2"/>
  <cols>
    <col min="8" max="12" width="12" style="4" bestFit="1" customWidth="1"/>
    <col min="13" max="13" width="9" style="4" bestFit="1" customWidth="1"/>
    <col min="14" max="14" width="12.6640625" style="4" bestFit="1" customWidth="1"/>
    <col min="15" max="15" width="14.5" style="4" bestFit="1" customWidth="1"/>
    <col min="16" max="16" width="17.83203125" style="4" bestFit="1" customWidth="1"/>
    <col min="17" max="17" width="20.33203125" style="4" bestFit="1" customWidth="1"/>
    <col min="18" max="18" width="21.83203125" style="13" bestFit="1" customWidth="1"/>
    <col min="19" max="19" width="22.33203125" style="13" bestFit="1" customWidth="1"/>
  </cols>
  <sheetData>
    <row r="1" spans="1:23" x14ac:dyDescent="0.2">
      <c r="A1" s="1" t="s">
        <v>0</v>
      </c>
      <c r="B1" s="2"/>
      <c r="C1" s="2"/>
      <c r="D1" s="2"/>
      <c r="E1" s="2"/>
      <c r="F1" s="2"/>
      <c r="G1" s="3"/>
    </row>
    <row r="2" spans="1:23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14" t="s">
        <v>105</v>
      </c>
      <c r="S2" s="14" t="s">
        <v>106</v>
      </c>
      <c r="T2" s="8"/>
      <c r="U2" s="8"/>
      <c r="V2" s="8"/>
      <c r="W2" s="8"/>
    </row>
    <row r="3" spans="1:23" x14ac:dyDescent="0.2">
      <c r="A3" s="9">
        <v>1136</v>
      </c>
      <c r="B3" s="9" t="s">
        <v>13</v>
      </c>
      <c r="C3" s="9">
        <v>4</v>
      </c>
      <c r="D3" s="9" t="s">
        <v>14</v>
      </c>
      <c r="E3" s="9" t="s">
        <v>15</v>
      </c>
      <c r="F3" s="9" t="s">
        <v>16</v>
      </c>
      <c r="G3" s="10" t="s">
        <v>17</v>
      </c>
      <c r="H3" s="12">
        <v>2.9170035231665259</v>
      </c>
      <c r="I3" s="12">
        <v>0.59690128782686735</v>
      </c>
      <c r="J3" s="12">
        <v>31.778999651269515</v>
      </c>
      <c r="K3" s="12">
        <v>32.510110836384527</v>
      </c>
      <c r="L3" s="12">
        <v>33.694197449234821</v>
      </c>
      <c r="M3" s="12">
        <v>0.77942499999999992</v>
      </c>
      <c r="N3" s="12">
        <v>15.880415650603215</v>
      </c>
      <c r="O3" s="12">
        <v>98.573538293176568</v>
      </c>
      <c r="P3" s="12">
        <v>1.4064162410234713E-3</v>
      </c>
      <c r="Q3" s="12">
        <v>1.6989769250675131E-5</v>
      </c>
      <c r="R3" s="13">
        <v>12.382919671341137</v>
      </c>
      <c r="S3" s="13">
        <v>1.057092484155371</v>
      </c>
    </row>
    <row r="4" spans="1:23" x14ac:dyDescent="0.2">
      <c r="A4" s="9">
        <v>1136</v>
      </c>
      <c r="B4" s="9" t="s">
        <v>13</v>
      </c>
      <c r="C4" s="9">
        <v>4</v>
      </c>
      <c r="D4" s="9" t="s">
        <v>14</v>
      </c>
      <c r="E4" s="9" t="s">
        <v>15</v>
      </c>
      <c r="F4" s="9" t="s">
        <v>18</v>
      </c>
      <c r="G4" s="10" t="s">
        <v>19</v>
      </c>
      <c r="H4" s="12">
        <v>2.8481733768272184</v>
      </c>
      <c r="I4" s="12">
        <v>0.49691084261356316</v>
      </c>
      <c r="J4" s="12">
        <v>11.787700985586969</v>
      </c>
      <c r="K4" s="12">
        <v>78.86396083570898</v>
      </c>
      <c r="L4" s="12">
        <v>6.5832255877529002</v>
      </c>
      <c r="M4" s="12">
        <v>0.74924999999999975</v>
      </c>
      <c r="N4" s="12">
        <v>14.959110141918988</v>
      </c>
      <c r="O4" s="12">
        <v>58.61256953457459</v>
      </c>
      <c r="P4" s="12">
        <v>6.132788663500206E-6</v>
      </c>
      <c r="Q4" s="12">
        <v>0</v>
      </c>
      <c r="R4" s="13">
        <v>12.382919671341137</v>
      </c>
      <c r="S4" s="13">
        <v>1.057092484155371</v>
      </c>
    </row>
    <row r="5" spans="1:23" x14ac:dyDescent="0.2">
      <c r="A5" s="9">
        <v>1137</v>
      </c>
      <c r="B5" s="9" t="s">
        <v>13</v>
      </c>
      <c r="C5" s="9">
        <v>4</v>
      </c>
      <c r="D5" s="9" t="s">
        <v>20</v>
      </c>
      <c r="E5" s="9" t="s">
        <v>21</v>
      </c>
      <c r="F5" s="9" t="s">
        <v>16</v>
      </c>
      <c r="G5" s="10" t="s">
        <v>22</v>
      </c>
      <c r="H5" s="12">
        <v>3.74452563933131</v>
      </c>
      <c r="I5" s="12">
        <v>0.24141454524479686</v>
      </c>
      <c r="J5" s="12">
        <v>94.608795457700367</v>
      </c>
      <c r="K5" s="12">
        <v>474.41681416327765</v>
      </c>
      <c r="L5" s="12">
        <v>388.64288787098963</v>
      </c>
      <c r="M5" s="12">
        <v>0.65705000000000013</v>
      </c>
      <c r="N5" s="12">
        <v>32.882715749770917</v>
      </c>
      <c r="O5" s="12">
        <v>323.81718321776287</v>
      </c>
      <c r="P5" s="12">
        <v>2.8297546905332112E-4</v>
      </c>
      <c r="Q5" s="12">
        <v>9.5103189593032014E-3</v>
      </c>
      <c r="R5" s="13">
        <v>151.24851884280761</v>
      </c>
      <c r="S5" s="13">
        <v>-1.409456645540478</v>
      </c>
    </row>
    <row r="6" spans="1:23" x14ac:dyDescent="0.2">
      <c r="A6" s="9">
        <v>1137</v>
      </c>
      <c r="B6" s="9" t="s">
        <v>13</v>
      </c>
      <c r="C6" s="9">
        <v>4</v>
      </c>
      <c r="D6" s="9" t="s">
        <v>20</v>
      </c>
      <c r="E6" s="9" t="s">
        <v>21</v>
      </c>
      <c r="F6" s="9" t="s">
        <v>18</v>
      </c>
      <c r="G6" s="10" t="s">
        <v>23</v>
      </c>
      <c r="H6" s="12">
        <v>3.0482021248267106</v>
      </c>
      <c r="I6" s="12">
        <v>0.10687110662231403</v>
      </c>
      <c r="J6" s="12">
        <v>11.787700985586969</v>
      </c>
      <c r="K6" s="12">
        <v>344.62603416516913</v>
      </c>
      <c r="L6" s="12">
        <v>502.55453434780446</v>
      </c>
      <c r="M6" s="12">
        <v>0.65260000000000007</v>
      </c>
      <c r="N6" s="12">
        <v>24.131721247065165</v>
      </c>
      <c r="O6" s="12">
        <v>319.20748225492991</v>
      </c>
      <c r="P6" s="12">
        <v>2.1735996691978747E-5</v>
      </c>
      <c r="Q6" s="12">
        <v>7.5354162521212697E-3</v>
      </c>
      <c r="R6" s="13">
        <v>151.24851884280761</v>
      </c>
      <c r="S6" s="13">
        <v>-1.409456645540478</v>
      </c>
    </row>
    <row r="7" spans="1:23" x14ac:dyDescent="0.2">
      <c r="A7" s="9">
        <v>1139</v>
      </c>
      <c r="B7" s="9" t="s">
        <v>13</v>
      </c>
      <c r="C7" s="9">
        <v>4</v>
      </c>
      <c r="D7" s="9" t="s">
        <v>24</v>
      </c>
      <c r="E7" s="9" t="s">
        <v>21</v>
      </c>
      <c r="F7" s="9" t="s">
        <v>16</v>
      </c>
      <c r="G7" s="10" t="s">
        <v>25</v>
      </c>
      <c r="H7" s="12">
        <v>2.9722142724603744</v>
      </c>
      <c r="I7" s="12">
        <v>0.57849760594826538</v>
      </c>
      <c r="J7" s="12">
        <v>24.163266826247597</v>
      </c>
      <c r="K7" s="12">
        <v>10.87831417003312</v>
      </c>
      <c r="L7" s="12">
        <v>10.911868153871861</v>
      </c>
      <c r="M7" s="12">
        <v>0.5847</v>
      </c>
      <c r="N7" s="12">
        <v>30.738397447157553</v>
      </c>
      <c r="O7" s="12">
        <v>114.60891875488524</v>
      </c>
      <c r="P7" s="12">
        <v>6.753803696054599E-4</v>
      </c>
      <c r="Q7" s="12">
        <v>1.6664332772936472E-3</v>
      </c>
      <c r="R7" s="13">
        <v>-1.7689885244773136</v>
      </c>
      <c r="S7" s="13">
        <v>-6.3425549049320873</v>
      </c>
    </row>
    <row r="8" spans="1:23" x14ac:dyDescent="0.2">
      <c r="A8" s="9">
        <v>1139</v>
      </c>
      <c r="B8" s="9" t="s">
        <v>13</v>
      </c>
      <c r="C8" s="9">
        <v>4</v>
      </c>
      <c r="D8" s="9" t="s">
        <v>24</v>
      </c>
      <c r="E8" s="9" t="s">
        <v>21</v>
      </c>
      <c r="F8" s="9" t="s">
        <v>18</v>
      </c>
      <c r="G8" s="10" t="s">
        <v>26</v>
      </c>
      <c r="H8" s="12">
        <v>3.681411029714095</v>
      </c>
      <c r="I8" s="12">
        <v>0.10687110662231403</v>
      </c>
      <c r="J8" s="12">
        <v>1.3160683511818263</v>
      </c>
      <c r="K8" s="12">
        <v>13.968570836654751</v>
      </c>
      <c r="L8" s="12">
        <v>151.70666319921492</v>
      </c>
      <c r="M8" s="12">
        <v>0.66510000000000002</v>
      </c>
      <c r="N8" s="12">
        <v>18.403274129823373</v>
      </c>
      <c r="O8" s="12">
        <v>50.735512801487971</v>
      </c>
      <c r="P8" s="12">
        <v>1.0206000014369369E-5</v>
      </c>
      <c r="Q8" s="12">
        <v>8.0615400595290508E-3</v>
      </c>
      <c r="R8" s="13">
        <v>-1.7689885244773136</v>
      </c>
      <c r="S8" s="13">
        <v>-6.3425549049320873</v>
      </c>
    </row>
    <row r="9" spans="1:23" x14ac:dyDescent="0.2">
      <c r="A9" s="9">
        <v>1138</v>
      </c>
      <c r="B9" s="9" t="s">
        <v>13</v>
      </c>
      <c r="C9" s="9">
        <v>5</v>
      </c>
      <c r="D9" s="9" t="s">
        <v>21</v>
      </c>
      <c r="E9" s="9" t="s">
        <v>15</v>
      </c>
      <c r="F9" s="9" t="s">
        <v>16</v>
      </c>
      <c r="G9" s="10" t="s">
        <v>27</v>
      </c>
      <c r="H9" s="12">
        <v>3.7050945811491811</v>
      </c>
      <c r="I9" s="12">
        <v>0.38940363384183696</v>
      </c>
      <c r="J9" s="12">
        <v>39.394732476291445</v>
      </c>
      <c r="K9" s="12">
        <v>26.329597503141265</v>
      </c>
      <c r="L9" s="12">
        <v>30.049024761976746</v>
      </c>
      <c r="M9" s="12">
        <v>0.71009999999999995</v>
      </c>
      <c r="N9" s="12">
        <v>2.7305019887925752</v>
      </c>
      <c r="O9" s="12">
        <v>31.87768403379437</v>
      </c>
      <c r="P9" s="12">
        <v>5.8728398021914486E-4</v>
      </c>
      <c r="Q9" s="12">
        <v>2.9255866809089239E-6</v>
      </c>
      <c r="R9" s="13">
        <v>25.650333604920355</v>
      </c>
      <c r="S9" s="13">
        <v>2.1141849683106924</v>
      </c>
    </row>
    <row r="10" spans="1:23" x14ac:dyDescent="0.2">
      <c r="A10" s="9">
        <v>1138</v>
      </c>
      <c r="B10" s="9" t="s">
        <v>13</v>
      </c>
      <c r="C10" s="9">
        <v>5</v>
      </c>
      <c r="D10" s="9" t="s">
        <v>21</v>
      </c>
      <c r="E10" s="9" t="s">
        <v>15</v>
      </c>
      <c r="F10" s="9" t="s">
        <v>18</v>
      </c>
      <c r="G10" s="10" t="s">
        <v>28</v>
      </c>
      <c r="H10" s="12">
        <v>3.8310523650431176</v>
      </c>
      <c r="I10" s="12">
        <v>0.49713951500683634</v>
      </c>
      <c r="J10" s="12">
        <v>25.115233429375333</v>
      </c>
      <c r="K10" s="12">
        <v>20.149084169898011</v>
      </c>
      <c r="L10" s="12">
        <v>8.6336352243355652</v>
      </c>
      <c r="M10" s="12">
        <v>0.68852500000000005</v>
      </c>
      <c r="N10" s="12">
        <v>206.23723454108267</v>
      </c>
      <c r="O10" s="12">
        <v>619.17511647855611</v>
      </c>
      <c r="P10" s="12">
        <v>0</v>
      </c>
      <c r="Q10" s="12">
        <v>0</v>
      </c>
      <c r="R10" s="13">
        <v>25.650333604920355</v>
      </c>
      <c r="S10" s="13">
        <v>2.1141849683106924</v>
      </c>
    </row>
    <row r="11" spans="1:23" x14ac:dyDescent="0.2">
      <c r="A11" s="9"/>
      <c r="B11" s="9"/>
      <c r="C11" s="9"/>
      <c r="D11" s="9"/>
      <c r="E11" s="9"/>
      <c r="F11" s="9"/>
      <c r="G11" s="10" t="s">
        <v>29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23" x14ac:dyDescent="0.2">
      <c r="A12" s="9">
        <v>1141</v>
      </c>
      <c r="B12" s="9" t="s">
        <v>13</v>
      </c>
      <c r="C12" s="9">
        <v>6</v>
      </c>
      <c r="D12" s="9" t="s">
        <v>30</v>
      </c>
      <c r="E12" s="9" t="s">
        <v>15</v>
      </c>
      <c r="F12" s="9" t="s">
        <v>16</v>
      </c>
      <c r="G12" s="10" t="s">
        <v>31</v>
      </c>
      <c r="H12" s="12">
        <v>3.6902027815925269</v>
      </c>
      <c r="I12" s="12">
        <v>0.97017326042129803</v>
      </c>
      <c r="J12" s="12">
        <v>40.822682380983046</v>
      </c>
      <c r="K12" s="12">
        <v>17.05882750327638</v>
      </c>
      <c r="L12" s="12">
        <v>12.962277790454529</v>
      </c>
      <c r="M12" s="12">
        <v>0.70467500000000005</v>
      </c>
      <c r="N12" s="12">
        <v>0</v>
      </c>
      <c r="O12" s="12">
        <v>0</v>
      </c>
      <c r="P12" s="12">
        <v>3.1781986617826913E-5</v>
      </c>
      <c r="Q12" s="12">
        <v>0</v>
      </c>
      <c r="R12" s="13">
        <v>722.411486963436</v>
      </c>
      <c r="S12" s="13">
        <v>-1.1194240506097741</v>
      </c>
    </row>
    <row r="13" spans="1:23" x14ac:dyDescent="0.2">
      <c r="A13" s="9">
        <v>1141</v>
      </c>
      <c r="B13" s="9" t="s">
        <v>13</v>
      </c>
      <c r="C13" s="9">
        <v>6</v>
      </c>
      <c r="D13" s="9" t="s">
        <v>30</v>
      </c>
      <c r="E13" s="9" t="s">
        <v>15</v>
      </c>
      <c r="F13" s="9" t="s">
        <v>18</v>
      </c>
      <c r="G13" s="10" t="s">
        <v>32</v>
      </c>
      <c r="H13" s="12">
        <v>3.7373490425957505</v>
      </c>
      <c r="I13" s="12">
        <v>0.28047422767311619</v>
      </c>
      <c r="J13" s="12">
        <v>11.311717684023099</v>
      </c>
      <c r="K13" s="12">
        <v>17.05882750327638</v>
      </c>
      <c r="L13" s="12">
        <v>324.62454255101983</v>
      </c>
      <c r="M13" s="12">
        <v>0.77377499999999988</v>
      </c>
      <c r="N13" s="12">
        <v>76.739178354909129</v>
      </c>
      <c r="O13" s="12">
        <v>160.77905435537198</v>
      </c>
      <c r="P13" s="12">
        <v>2.8090665737572974E-4</v>
      </c>
      <c r="Q13" s="12">
        <v>4.6919146874607748E-4</v>
      </c>
      <c r="R13" s="13">
        <v>722.411486963436</v>
      </c>
      <c r="S13" s="13">
        <v>-1.1194240506097741</v>
      </c>
    </row>
    <row r="14" spans="1:23" x14ac:dyDescent="0.2">
      <c r="A14" s="9">
        <v>1149</v>
      </c>
      <c r="B14" s="9" t="s">
        <v>13</v>
      </c>
      <c r="C14" s="9">
        <v>8</v>
      </c>
      <c r="D14" s="9" t="s">
        <v>14</v>
      </c>
      <c r="E14" s="9" t="s">
        <v>15</v>
      </c>
      <c r="F14" s="9" t="s">
        <v>16</v>
      </c>
      <c r="G14" s="10" t="s">
        <v>33</v>
      </c>
      <c r="H14" s="12">
        <v>2.7177044757976887</v>
      </c>
      <c r="I14" s="12">
        <v>8.1670130174033073E-2</v>
      </c>
      <c r="J14" s="12">
        <v>41.089655078595285</v>
      </c>
      <c r="K14" s="12">
        <v>10.551817138870002</v>
      </c>
      <c r="L14" s="12">
        <v>420.38470322826424</v>
      </c>
      <c r="M14" s="12">
        <v>0.60699999999999998</v>
      </c>
      <c r="N14" s="12">
        <v>36.9249735497635</v>
      </c>
      <c r="O14" s="12">
        <v>99.943624821520288</v>
      </c>
      <c r="P14" s="12">
        <v>3.8439730938262083E-6</v>
      </c>
      <c r="Q14" s="12">
        <v>3.970256841523921E-3</v>
      </c>
      <c r="R14" s="13">
        <v>3024.9660973276023</v>
      </c>
      <c r="S14" s="13">
        <v>-0.51411571006796986</v>
      </c>
    </row>
    <row r="15" spans="1:23" x14ac:dyDescent="0.2">
      <c r="A15" s="9">
        <v>1149</v>
      </c>
      <c r="B15" s="9" t="s">
        <v>13</v>
      </c>
      <c r="C15" s="9">
        <v>8</v>
      </c>
      <c r="D15" s="9" t="s">
        <v>14</v>
      </c>
      <c r="E15" s="9" t="s">
        <v>15</v>
      </c>
      <c r="F15" s="9" t="s">
        <v>18</v>
      </c>
      <c r="G15" s="10" t="s">
        <v>34</v>
      </c>
      <c r="H15" s="12">
        <v>5.1715300116647871</v>
      </c>
      <c r="I15" s="12">
        <v>2.8323047874483143E-2</v>
      </c>
      <c r="J15" s="12">
        <v>55.911327787564872</v>
      </c>
      <c r="K15" s="12">
        <v>7.4828528554719256</v>
      </c>
      <c r="L15" s="12">
        <v>2368.8127903037712</v>
      </c>
      <c r="M15" s="12">
        <v>0.66074999999999995</v>
      </c>
      <c r="N15" s="12">
        <v>486.91671379394984</v>
      </c>
      <c r="O15" s="12">
        <v>1462.2222270347152</v>
      </c>
      <c r="P15" s="12">
        <v>6.9904664989163699E-3</v>
      </c>
      <c r="Q15" s="12">
        <v>0</v>
      </c>
      <c r="R15" s="13">
        <v>3024.9660973276023</v>
      </c>
      <c r="S15" s="13">
        <v>-0.51411571006796986</v>
      </c>
    </row>
    <row r="16" spans="1:23" x14ac:dyDescent="0.2">
      <c r="A16" s="9">
        <v>1148</v>
      </c>
      <c r="B16" s="9" t="s">
        <v>13</v>
      </c>
      <c r="C16" s="9">
        <v>8</v>
      </c>
      <c r="D16" s="9" t="s">
        <v>24</v>
      </c>
      <c r="E16" s="9" t="s">
        <v>21</v>
      </c>
      <c r="F16" s="9" t="s">
        <v>16</v>
      </c>
      <c r="G16" s="10" t="s">
        <v>35</v>
      </c>
      <c r="H16" s="12">
        <v>2.3054713509263078</v>
      </c>
      <c r="I16" s="12">
        <v>0.66891122990945484</v>
      </c>
      <c r="J16" s="12">
        <v>31.527285588937477</v>
      </c>
      <c r="K16" s="12">
        <v>1.3449242886757746</v>
      </c>
      <c r="L16" s="12">
        <v>76.643616909326468</v>
      </c>
      <c r="M16" s="12">
        <v>0.69340000000000002</v>
      </c>
      <c r="N16" s="12">
        <v>9.274375001515784</v>
      </c>
      <c r="O16" s="12">
        <v>18.548750003031568</v>
      </c>
      <c r="P16" s="12">
        <v>0.13410323806475627</v>
      </c>
      <c r="Q16" s="12">
        <v>2.0758748003400279E-3</v>
      </c>
      <c r="R16" s="13">
        <v>4625.8011710766541</v>
      </c>
      <c r="S16" s="13">
        <v>5.1511705314376899</v>
      </c>
    </row>
    <row r="17" spans="1:19" x14ac:dyDescent="0.2">
      <c r="A17" s="9">
        <v>1148</v>
      </c>
      <c r="B17" s="9" t="s">
        <v>13</v>
      </c>
      <c r="C17" s="9">
        <v>8</v>
      </c>
      <c r="D17" s="9" t="s">
        <v>24</v>
      </c>
      <c r="E17" s="9" t="s">
        <v>21</v>
      </c>
      <c r="F17" s="9" t="s">
        <v>18</v>
      </c>
      <c r="G17" s="10" t="s">
        <v>36</v>
      </c>
      <c r="H17" s="12">
        <v>3.5825010689831469</v>
      </c>
      <c r="I17" s="12">
        <v>3.0035544752308643E-2</v>
      </c>
      <c r="J17" s="12"/>
      <c r="K17" s="12">
        <v>50.448352823044985</v>
      </c>
      <c r="L17" s="12">
        <v>406.79972014155726</v>
      </c>
      <c r="M17" s="12">
        <v>0.62914999999999999</v>
      </c>
      <c r="N17" s="12">
        <v>143.25095919345253</v>
      </c>
      <c r="O17" s="12">
        <v>328.22681971094465</v>
      </c>
      <c r="P17" s="12">
        <v>2.4886099558342346E-2</v>
      </c>
      <c r="Q17" s="12">
        <v>0</v>
      </c>
      <c r="R17" s="13">
        <v>4625.8011710766541</v>
      </c>
      <c r="S17" s="13">
        <v>5.1511705314376899</v>
      </c>
    </row>
    <row r="18" spans="1:19" x14ac:dyDescent="0.2">
      <c r="A18" s="9">
        <v>1147</v>
      </c>
      <c r="B18" s="9" t="s">
        <v>13</v>
      </c>
      <c r="C18" s="9">
        <v>8</v>
      </c>
      <c r="D18" s="9" t="s">
        <v>21</v>
      </c>
      <c r="E18" s="9" t="s">
        <v>21</v>
      </c>
      <c r="F18" s="9" t="s">
        <v>16</v>
      </c>
      <c r="G18" s="10" t="s">
        <v>37</v>
      </c>
      <c r="H18" s="12">
        <v>2.4027401630518628</v>
      </c>
      <c r="I18" s="12">
        <v>1.1274301675132525</v>
      </c>
      <c r="J18" s="12">
        <v>31.527285588937481</v>
      </c>
      <c r="K18" s="12">
        <v>7.4828528554719256</v>
      </c>
      <c r="L18" s="12">
        <v>190.66444629428557</v>
      </c>
      <c r="M18" s="12">
        <v>0.61717500000000003</v>
      </c>
      <c r="N18" s="12">
        <v>19.500276845746839</v>
      </c>
      <c r="O18" s="12">
        <v>44.114405860628779</v>
      </c>
      <c r="P18" s="12">
        <v>0.11189654923468637</v>
      </c>
      <c r="Q18" s="12">
        <v>4.2628677939727088E-3</v>
      </c>
      <c r="R18" s="13">
        <v>1085.0095703571067</v>
      </c>
      <c r="S18" s="13">
        <v>-0.80332582681174081</v>
      </c>
    </row>
    <row r="19" spans="1:19" x14ac:dyDescent="0.2">
      <c r="A19" s="9">
        <v>1147</v>
      </c>
      <c r="B19" s="9" t="s">
        <v>13</v>
      </c>
      <c r="C19" s="9">
        <v>8</v>
      </c>
      <c r="D19" s="9" t="s">
        <v>21</v>
      </c>
      <c r="E19" s="9" t="s">
        <v>21</v>
      </c>
      <c r="F19" s="9" t="s">
        <v>18</v>
      </c>
      <c r="G19" s="10" t="s">
        <v>38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>
        <v>1085.0095703571067</v>
      </c>
      <c r="S19" s="13">
        <v>-0.80332582681174081</v>
      </c>
    </row>
    <row r="20" spans="1:19" x14ac:dyDescent="0.2">
      <c r="A20" s="9"/>
      <c r="B20" s="9"/>
      <c r="C20" s="9"/>
      <c r="D20" s="9"/>
      <c r="E20" s="9"/>
      <c r="F20" s="9"/>
      <c r="G20" s="10" t="s">
        <v>29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9" x14ac:dyDescent="0.2">
      <c r="A21" s="9">
        <v>1115</v>
      </c>
      <c r="B21" s="9" t="s">
        <v>39</v>
      </c>
      <c r="C21" s="9">
        <v>2</v>
      </c>
      <c r="D21" s="9" t="s">
        <v>14</v>
      </c>
      <c r="E21" s="9" t="s">
        <v>21</v>
      </c>
      <c r="F21" s="9" t="s">
        <v>16</v>
      </c>
      <c r="G21" s="10" t="s">
        <v>40</v>
      </c>
      <c r="H21" s="12">
        <v>1.2552427416137411</v>
      </c>
      <c r="I21" s="12">
        <v>0.71841896696612317</v>
      </c>
      <c r="J21" s="12">
        <v>107.93632790148874</v>
      </c>
      <c r="K21" s="12">
        <v>27.982141212258725</v>
      </c>
      <c r="L21" s="12">
        <v>31.16982331573611</v>
      </c>
      <c r="M21" s="12">
        <v>0.66337500000000005</v>
      </c>
      <c r="N21" s="12">
        <v>180.2884786107245</v>
      </c>
      <c r="O21" s="12">
        <v>856.93386962427462</v>
      </c>
      <c r="P21" s="12">
        <v>1.4149835171272339E-4</v>
      </c>
      <c r="Q21" s="12">
        <v>0</v>
      </c>
      <c r="R21" s="13">
        <v>59.748968129010095</v>
      </c>
      <c r="S21" s="13">
        <v>-1.4500123030855245</v>
      </c>
    </row>
    <row r="22" spans="1:19" x14ac:dyDescent="0.2">
      <c r="A22" s="9">
        <v>1115</v>
      </c>
      <c r="B22" s="9" t="s">
        <v>39</v>
      </c>
      <c r="C22" s="9">
        <v>2</v>
      </c>
      <c r="D22" s="9" t="s">
        <v>14</v>
      </c>
      <c r="E22" s="9" t="s">
        <v>21</v>
      </c>
      <c r="F22" s="9" t="s">
        <v>18</v>
      </c>
      <c r="G22" s="10" t="s">
        <v>41</v>
      </c>
      <c r="H22" s="12">
        <v>1.035032771222788</v>
      </c>
      <c r="I22" s="12">
        <v>1.740721802883171</v>
      </c>
      <c r="J22" s="12">
        <v>0.65803417559091315</v>
      </c>
      <c r="K22" s="12">
        <v>15.649579984857429</v>
      </c>
      <c r="L22" s="12">
        <v>433.35025785892816</v>
      </c>
      <c r="M22" s="12">
        <v>0.701125</v>
      </c>
      <c r="N22" s="12"/>
      <c r="O22" s="12"/>
      <c r="P22" s="12">
        <v>1.113031165822079E-6</v>
      </c>
      <c r="Q22" s="12">
        <v>0.13120499888236142</v>
      </c>
      <c r="R22" s="13">
        <v>59.748968129010095</v>
      </c>
      <c r="S22" s="13">
        <v>-1.4500123030855245</v>
      </c>
    </row>
    <row r="23" spans="1:19" x14ac:dyDescent="0.2">
      <c r="A23" s="9">
        <v>1117</v>
      </c>
      <c r="B23" s="9" t="s">
        <v>39</v>
      </c>
      <c r="C23" s="9">
        <v>2</v>
      </c>
      <c r="D23" s="11" t="s">
        <v>20</v>
      </c>
      <c r="E23" s="9" t="s">
        <v>21</v>
      </c>
      <c r="F23" s="9" t="s">
        <v>16</v>
      </c>
      <c r="G23" s="10" t="s">
        <v>42</v>
      </c>
      <c r="H23" s="12">
        <v>1.815964437741366</v>
      </c>
      <c r="I23" s="12">
        <v>0.71841896696612317</v>
      </c>
      <c r="J23" s="12">
        <v>44.630548793494015</v>
      </c>
      <c r="K23" s="12">
        <v>21.815860598558075</v>
      </c>
      <c r="L23" s="12">
        <v>43.716956649674145</v>
      </c>
      <c r="M23" s="12">
        <v>0.68707499999999999</v>
      </c>
      <c r="N23" s="12">
        <v>90.654839558175098</v>
      </c>
      <c r="O23" s="12">
        <v>276.11016284899262</v>
      </c>
      <c r="P23" s="12">
        <v>2.095708910862715E-5</v>
      </c>
      <c r="Q23" s="12">
        <v>0</v>
      </c>
      <c r="R23" s="13">
        <v>56.604285595904237</v>
      </c>
      <c r="S23" s="13">
        <v>-1.6111247812061311</v>
      </c>
    </row>
    <row r="24" spans="1:19" x14ac:dyDescent="0.2">
      <c r="A24" s="9">
        <v>1117</v>
      </c>
      <c r="B24" s="9" t="s">
        <v>39</v>
      </c>
      <c r="C24" s="9">
        <v>2</v>
      </c>
      <c r="D24" s="11" t="s">
        <v>20</v>
      </c>
      <c r="E24" s="9" t="s">
        <v>21</v>
      </c>
      <c r="F24" s="9" t="s">
        <v>18</v>
      </c>
      <c r="G24" s="10" t="s">
        <v>43</v>
      </c>
      <c r="H24" s="12">
        <v>1.494303702535462</v>
      </c>
      <c r="I24" s="12">
        <v>0.61638250122834792</v>
      </c>
      <c r="J24" s="12">
        <v>25.115233429375333</v>
      </c>
      <c r="K24" s="12">
        <v>23.708248427891952</v>
      </c>
      <c r="L24" s="12"/>
      <c r="M24" s="12">
        <v>0.69350000000000001</v>
      </c>
      <c r="N24" s="12"/>
      <c r="O24" s="12"/>
      <c r="P24" s="12">
        <v>2.7486743646359942E-5</v>
      </c>
      <c r="Q24" s="12">
        <v>5.5346437091765859E-5</v>
      </c>
      <c r="R24" s="13">
        <v>56.604285595904237</v>
      </c>
      <c r="S24" s="13">
        <v>-1.6111247812061311</v>
      </c>
    </row>
    <row r="25" spans="1:19" x14ac:dyDescent="0.2">
      <c r="A25" s="9"/>
      <c r="B25" s="9"/>
      <c r="C25" s="9"/>
      <c r="D25" s="11"/>
      <c r="E25" s="9"/>
      <c r="F25" s="9"/>
      <c r="G25" s="10" t="s">
        <v>29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9" x14ac:dyDescent="0.2">
      <c r="A26" s="9">
        <v>1122</v>
      </c>
      <c r="B26" s="9" t="s">
        <v>39</v>
      </c>
      <c r="C26" s="9">
        <v>6</v>
      </c>
      <c r="D26" s="9" t="s">
        <v>14</v>
      </c>
      <c r="E26" s="9" t="s">
        <v>21</v>
      </c>
      <c r="F26" s="9" t="s">
        <v>16</v>
      </c>
      <c r="G26" s="10" t="s">
        <v>44</v>
      </c>
      <c r="H26" s="12">
        <v>1.3961457053730855</v>
      </c>
      <c r="I26" s="12">
        <v>0.86629587238280392</v>
      </c>
      <c r="J26" s="12">
        <v>99.844611774902944</v>
      </c>
      <c r="K26" s="12">
        <v>4.6978008367898596</v>
      </c>
      <c r="L26" s="12">
        <v>32.962270934870112</v>
      </c>
      <c r="M26" s="12">
        <v>0.67357500000000003</v>
      </c>
      <c r="N26" s="12">
        <v>27.95322929349847</v>
      </c>
      <c r="O26" s="12">
        <v>94.666791304213859</v>
      </c>
      <c r="P26" s="12">
        <v>3.9628913831885821E-5</v>
      </c>
      <c r="Q26" s="12">
        <v>8.9591992867842917E-5</v>
      </c>
      <c r="R26" s="13">
        <v>242.14055504914501</v>
      </c>
      <c r="S26" s="13">
        <v>-4.1889244311358844</v>
      </c>
    </row>
    <row r="27" spans="1:19" x14ac:dyDescent="0.2">
      <c r="A27" s="9">
        <v>1122</v>
      </c>
      <c r="B27" s="9" t="s">
        <v>39</v>
      </c>
      <c r="C27" s="9">
        <v>6</v>
      </c>
      <c r="D27" s="9" t="s">
        <v>14</v>
      </c>
      <c r="E27" s="9" t="s">
        <v>21</v>
      </c>
      <c r="F27" s="9" t="s">
        <v>18</v>
      </c>
      <c r="G27" s="10" t="s">
        <v>45</v>
      </c>
      <c r="H27" s="12">
        <v>6.1875954580590342</v>
      </c>
      <c r="I27" s="12">
        <v>0.53094147651052592</v>
      </c>
      <c r="J27" s="12">
        <v>25.115233429375333</v>
      </c>
      <c r="K27" s="12">
        <v>879.24043749071097</v>
      </c>
      <c r="L27" s="12">
        <v>6881.6879357168009</v>
      </c>
      <c r="M27" s="12">
        <v>0.7334750000000001</v>
      </c>
      <c r="N27" s="12">
        <v>6173.8614993087749</v>
      </c>
      <c r="O27" s="12">
        <v>32186.190698720784</v>
      </c>
      <c r="P27" s="12">
        <v>2.1532580700763452E-5</v>
      </c>
      <c r="Q27" s="12">
        <v>0</v>
      </c>
      <c r="R27" s="13">
        <v>242.14055504914501</v>
      </c>
      <c r="S27" s="13">
        <v>-4.1889244311358844</v>
      </c>
    </row>
    <row r="28" spans="1:19" x14ac:dyDescent="0.2">
      <c r="A28" s="9">
        <v>1119</v>
      </c>
      <c r="B28" s="9" t="s">
        <v>39</v>
      </c>
      <c r="C28" s="9">
        <v>6</v>
      </c>
      <c r="D28" s="11" t="s">
        <v>20</v>
      </c>
      <c r="E28" s="9" t="s">
        <v>21</v>
      </c>
      <c r="F28" s="9" t="s">
        <v>16</v>
      </c>
      <c r="G28" s="10" t="s">
        <v>46</v>
      </c>
      <c r="H28" s="12">
        <v>2.0589177510410277</v>
      </c>
      <c r="I28" s="12">
        <v>0.23585625061257232</v>
      </c>
      <c r="J28" s="12">
        <v>79.377329807656537</v>
      </c>
      <c r="K28" s="12">
        <v>26.329597503141269</v>
      </c>
      <c r="L28" s="12">
        <v>48.19807569750914</v>
      </c>
      <c r="M28" s="12">
        <v>0.60762500000000008</v>
      </c>
      <c r="N28" s="12">
        <v>509.33725849983648</v>
      </c>
      <c r="O28" s="12">
        <v>1498.378734481699</v>
      </c>
      <c r="P28" s="12">
        <v>1.371194540289855E-3</v>
      </c>
      <c r="Q28" s="12">
        <v>0.17387923796688262</v>
      </c>
      <c r="R28" s="13">
        <v>440.25555463480941</v>
      </c>
      <c r="S28" s="13">
        <v>11.27787346844285</v>
      </c>
    </row>
    <row r="29" spans="1:19" x14ac:dyDescent="0.2">
      <c r="A29" s="9">
        <v>1119</v>
      </c>
      <c r="B29" s="9" t="s">
        <v>39</v>
      </c>
      <c r="C29" s="9">
        <v>6</v>
      </c>
      <c r="D29" s="11" t="s">
        <v>20</v>
      </c>
      <c r="E29" s="9" t="s">
        <v>21</v>
      </c>
      <c r="F29" s="9" t="s">
        <v>18</v>
      </c>
      <c r="G29" s="10" t="s">
        <v>47</v>
      </c>
      <c r="H29" s="12">
        <v>3.3628095510109954</v>
      </c>
      <c r="I29" s="12">
        <v>1.5050665335874038E-2</v>
      </c>
      <c r="J29" s="12">
        <v>25.115233429375333</v>
      </c>
      <c r="K29" s="12">
        <v>35.600367503006161</v>
      </c>
      <c r="L29" s="12">
        <v>691.238659061833</v>
      </c>
      <c r="M29" s="12">
        <v>0.71475</v>
      </c>
      <c r="N29" s="12"/>
      <c r="O29" s="12"/>
      <c r="P29" s="12">
        <v>1.4788426036654564E-6</v>
      </c>
      <c r="Q29" s="12">
        <v>6.2104068199865248E-2</v>
      </c>
      <c r="R29" s="13">
        <v>440.25555463480941</v>
      </c>
      <c r="S29" s="13">
        <v>11.27787346844285</v>
      </c>
    </row>
    <row r="30" spans="1:19" x14ac:dyDescent="0.2">
      <c r="A30" s="9"/>
      <c r="B30" s="9"/>
      <c r="C30" s="9"/>
      <c r="D30" s="11"/>
      <c r="E30" s="9"/>
      <c r="F30" s="9"/>
      <c r="G30" s="10" t="s">
        <v>29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9" x14ac:dyDescent="0.2">
      <c r="A31" s="9">
        <v>1101</v>
      </c>
      <c r="B31" s="9" t="s">
        <v>48</v>
      </c>
      <c r="C31" s="9">
        <v>3</v>
      </c>
      <c r="D31" s="9" t="s">
        <v>14</v>
      </c>
      <c r="E31" s="9" t="s">
        <v>15</v>
      </c>
      <c r="F31" s="9" t="s">
        <v>16</v>
      </c>
      <c r="G31" s="10" t="s">
        <v>49</v>
      </c>
      <c r="H31" s="12">
        <v>48.100398241341836</v>
      </c>
      <c r="I31" s="12">
        <v>1.2348963381601676</v>
      </c>
      <c r="J31" s="12">
        <v>101.33258286343943</v>
      </c>
      <c r="K31" s="12">
        <v>111.8276384910065</v>
      </c>
      <c r="L31" s="12">
        <v>246.258501256551</v>
      </c>
      <c r="M31" s="12">
        <v>0.63697499999999985</v>
      </c>
      <c r="N31" s="12">
        <v>11.110139912284112</v>
      </c>
      <c r="O31" s="12">
        <v>22.220279824568223</v>
      </c>
      <c r="P31" s="12">
        <v>0.18686825248746103</v>
      </c>
      <c r="Q31" s="12">
        <v>0</v>
      </c>
      <c r="R31" s="13">
        <v>232.15082461205631</v>
      </c>
      <c r="S31" s="13">
        <v>13.748369816425447</v>
      </c>
    </row>
    <row r="32" spans="1:19" x14ac:dyDescent="0.2">
      <c r="A32" s="9">
        <v>1101</v>
      </c>
      <c r="B32" s="9" t="s">
        <v>48</v>
      </c>
      <c r="C32" s="9">
        <v>3</v>
      </c>
      <c r="D32" s="9" t="s">
        <v>14</v>
      </c>
      <c r="E32" s="9" t="s">
        <v>15</v>
      </c>
      <c r="F32" s="9" t="s">
        <v>18</v>
      </c>
      <c r="G32" s="10" t="s">
        <v>50</v>
      </c>
      <c r="H32" s="12">
        <v>43.217068912342057</v>
      </c>
      <c r="I32" s="12">
        <v>1.8978627038579612</v>
      </c>
      <c r="J32" s="12">
        <v>32.483522537903262</v>
      </c>
      <c r="K32" s="12">
        <v>10.551817138870002</v>
      </c>
      <c r="L32" s="12">
        <v>29.744791249012636</v>
      </c>
      <c r="M32" s="12">
        <v>0.73475000000000001</v>
      </c>
      <c r="N32" s="12">
        <v>131.45908293250892</v>
      </c>
      <c r="O32" s="12">
        <v>314.52756309039296</v>
      </c>
      <c r="P32" s="12">
        <v>8.5360928060898497E-3</v>
      </c>
      <c r="Q32" s="12">
        <v>0</v>
      </c>
      <c r="R32" s="13">
        <v>232.15082461205631</v>
      </c>
      <c r="S32" s="13">
        <v>13.748369816425447</v>
      </c>
    </row>
    <row r="33" spans="1:19" x14ac:dyDescent="0.2">
      <c r="A33" s="9">
        <v>1102</v>
      </c>
      <c r="B33" s="9" t="s">
        <v>48</v>
      </c>
      <c r="C33" s="9">
        <v>3</v>
      </c>
      <c r="D33" s="9" t="s">
        <v>20</v>
      </c>
      <c r="E33" s="9" t="s">
        <v>21</v>
      </c>
      <c r="F33" s="9" t="s">
        <v>16</v>
      </c>
      <c r="G33" s="10" t="s">
        <v>51</v>
      </c>
      <c r="H33" s="12">
        <v>57.161086451069679</v>
      </c>
      <c r="I33" s="12">
        <v>2.3498125852753962</v>
      </c>
      <c r="J33" s="12">
        <v>48.73955067032152</v>
      </c>
      <c r="K33" s="12">
        <v>28.16427749128696</v>
      </c>
      <c r="L33" s="12">
        <v>974.1389768466878</v>
      </c>
      <c r="M33" s="12">
        <v>0.61434999999999995</v>
      </c>
      <c r="N33" s="12">
        <v>78.558776094300185</v>
      </c>
      <c r="O33" s="12">
        <v>217.75292442553251</v>
      </c>
      <c r="P33" s="12">
        <v>0.3293898981401151</v>
      </c>
      <c r="Q33" s="12">
        <v>1.404583852692788E-3</v>
      </c>
      <c r="R33" s="13">
        <v>5.8525417969439202</v>
      </c>
      <c r="S33" s="13">
        <v>-0.60432394797474787</v>
      </c>
    </row>
    <row r="34" spans="1:19" x14ac:dyDescent="0.2">
      <c r="A34" s="9">
        <v>1102</v>
      </c>
      <c r="B34" s="9" t="s">
        <v>48</v>
      </c>
      <c r="C34" s="9">
        <v>3</v>
      </c>
      <c r="D34" s="9" t="s">
        <v>20</v>
      </c>
      <c r="E34" s="9" t="s">
        <v>21</v>
      </c>
      <c r="F34" s="9" t="s">
        <v>18</v>
      </c>
      <c r="G34" s="10" t="s">
        <v>52</v>
      </c>
      <c r="H34" s="12">
        <v>60.501004516207558</v>
      </c>
      <c r="I34" s="12">
        <v>4.8666022069066184</v>
      </c>
      <c r="J34" s="12">
        <v>17.661849828933669</v>
      </c>
      <c r="K34" s="12">
        <v>235.30523095361997</v>
      </c>
      <c r="L34" s="12">
        <v>2549.6807091326418</v>
      </c>
      <c r="M34" s="12">
        <v>0.63327500000000003</v>
      </c>
      <c r="N34" s="12">
        <v>42.419122875296125</v>
      </c>
      <c r="O34" s="12">
        <v>139.26016666267543</v>
      </c>
      <c r="P34" s="12">
        <v>0.23542851840714046</v>
      </c>
      <c r="Q34" s="12">
        <v>3.9587784649804635E-3</v>
      </c>
      <c r="R34" s="13">
        <v>5.8525417969439202</v>
      </c>
      <c r="S34" s="13">
        <v>-0.60432394797474787</v>
      </c>
    </row>
    <row r="35" spans="1:19" x14ac:dyDescent="0.2">
      <c r="A35" s="9">
        <v>1103</v>
      </c>
      <c r="B35" s="9" t="s">
        <v>48</v>
      </c>
      <c r="C35" s="9">
        <v>3</v>
      </c>
      <c r="D35" s="9" t="s">
        <v>24</v>
      </c>
      <c r="E35" s="9" t="s">
        <v>21</v>
      </c>
      <c r="F35" s="9" t="s">
        <v>16</v>
      </c>
      <c r="G35" s="10" t="s">
        <v>53</v>
      </c>
      <c r="H35" s="12">
        <v>46.822712964290659</v>
      </c>
      <c r="I35" s="12">
        <v>1.6111975606883777</v>
      </c>
      <c r="J35" s="12">
        <v>122.36979574068658</v>
      </c>
      <c r="K35" s="12">
        <v>52.897525665893887</v>
      </c>
      <c r="L35" s="12">
        <v>326.10752906074953</v>
      </c>
      <c r="M35" s="12">
        <v>0.55115000000000003</v>
      </c>
      <c r="N35" s="12">
        <v>332.59617325198911</v>
      </c>
      <c r="O35" s="12">
        <v>992.97351472369655</v>
      </c>
      <c r="P35" s="12">
        <v>0.18678589623977868</v>
      </c>
      <c r="Q35" s="12">
        <v>0</v>
      </c>
      <c r="R35" s="13">
        <v>-368.71013320738336</v>
      </c>
      <c r="S35" s="13">
        <v>15.108098699368576</v>
      </c>
    </row>
    <row r="36" spans="1:19" x14ac:dyDescent="0.2">
      <c r="A36" s="9">
        <v>1103</v>
      </c>
      <c r="B36" s="9" t="s">
        <v>48</v>
      </c>
      <c r="C36" s="9">
        <v>3</v>
      </c>
      <c r="D36" s="9" t="s">
        <v>24</v>
      </c>
      <c r="E36" s="9" t="s">
        <v>21</v>
      </c>
      <c r="F36" s="9" t="s">
        <v>18</v>
      </c>
      <c r="G36" s="10" t="s">
        <v>54</v>
      </c>
      <c r="H36" s="12">
        <v>40.851417599877585</v>
      </c>
      <c r="I36" s="12">
        <v>2.5606431761990844</v>
      </c>
      <c r="J36" s="12">
        <v>43.958365925492629</v>
      </c>
      <c r="K36" s="12">
        <v>1.7155146583400169</v>
      </c>
      <c r="L36" s="12">
        <v>47.074662668055723</v>
      </c>
      <c r="M36" s="12">
        <v>0.74150000000000005</v>
      </c>
      <c r="N36" s="12">
        <v>7.6000028832012081</v>
      </c>
      <c r="O36" s="12">
        <v>93.82876522457471</v>
      </c>
      <c r="P36" s="12">
        <v>0.93205958551692181</v>
      </c>
      <c r="Q36" s="12">
        <v>1.9461069593862862E-4</v>
      </c>
      <c r="R36" s="13">
        <v>-368.71013320738336</v>
      </c>
      <c r="S36" s="13">
        <v>15.108098699368576</v>
      </c>
    </row>
    <row r="37" spans="1:19" x14ac:dyDescent="0.2">
      <c r="A37" s="9">
        <v>1104</v>
      </c>
      <c r="B37" s="9" t="s">
        <v>48</v>
      </c>
      <c r="C37" s="9">
        <v>3</v>
      </c>
      <c r="D37" s="9" t="s">
        <v>55</v>
      </c>
      <c r="E37" s="9" t="s">
        <v>15</v>
      </c>
      <c r="F37" s="9" t="s">
        <v>16</v>
      </c>
      <c r="G37" s="10" t="s">
        <v>56</v>
      </c>
      <c r="H37" s="12">
        <v>60.380697467803209</v>
      </c>
      <c r="I37" s="12">
        <v>3.9556398284481187</v>
      </c>
      <c r="J37" s="12">
        <v>67.386171175154232</v>
      </c>
      <c r="K37" s="12">
        <v>25.072621469461094</v>
      </c>
      <c r="L37" s="12">
        <v>2611.440486293719</v>
      </c>
      <c r="M37" s="12">
        <v>0.67884999999999995</v>
      </c>
      <c r="N37" s="12">
        <v>17.848351884427629</v>
      </c>
      <c r="O37" s="12">
        <v>77.337716754203399</v>
      </c>
      <c r="P37" s="12">
        <v>0.89013849381169829</v>
      </c>
      <c r="Q37" s="12">
        <v>6.9734580839181948E-5</v>
      </c>
      <c r="R37" s="13">
        <v>-353.10335508220476</v>
      </c>
      <c r="S37" s="13">
        <v>175.25394491267622</v>
      </c>
    </row>
    <row r="38" spans="1:19" x14ac:dyDescent="0.2">
      <c r="A38" s="9">
        <v>1104</v>
      </c>
      <c r="B38" s="9" t="s">
        <v>48</v>
      </c>
      <c r="C38" s="9">
        <v>3</v>
      </c>
      <c r="D38" s="9" t="s">
        <v>55</v>
      </c>
      <c r="E38" s="9" t="s">
        <v>15</v>
      </c>
      <c r="F38" s="9" t="s">
        <v>18</v>
      </c>
      <c r="G38" s="10" t="s">
        <v>57</v>
      </c>
      <c r="H38" s="12">
        <v>84.433423075078096</v>
      </c>
      <c r="I38" s="12">
        <v>1.8599766775551183</v>
      </c>
      <c r="J38" s="12">
        <v>17.183731354450781</v>
      </c>
      <c r="K38" s="12">
        <v>21.980965447635228</v>
      </c>
      <c r="L38" s="12">
        <v>1468.8846088137832</v>
      </c>
      <c r="M38" s="12">
        <v>0.59287500000000004</v>
      </c>
      <c r="N38" s="12">
        <v>12.605334270289992</v>
      </c>
      <c r="O38" s="12">
        <v>104.26731278959279</v>
      </c>
      <c r="P38" s="12">
        <v>0.13478823384147898</v>
      </c>
      <c r="Q38" s="12">
        <v>0</v>
      </c>
      <c r="R38" s="13">
        <v>-353.10335508220476</v>
      </c>
      <c r="S38" s="13">
        <v>175.25394491267622</v>
      </c>
    </row>
    <row r="39" spans="1:19" x14ac:dyDescent="0.2">
      <c r="A39" s="9"/>
      <c r="B39" s="9"/>
      <c r="C39" s="9"/>
      <c r="D39" s="9"/>
      <c r="E39" s="9"/>
      <c r="F39" s="9"/>
      <c r="G39" s="10" t="s">
        <v>29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9" x14ac:dyDescent="0.2">
      <c r="A40" s="9">
        <v>1111</v>
      </c>
      <c r="B40" s="9" t="s">
        <v>48</v>
      </c>
      <c r="C40" s="9">
        <v>7</v>
      </c>
      <c r="D40" s="9" t="s">
        <v>14</v>
      </c>
      <c r="E40" s="9" t="s">
        <v>15</v>
      </c>
      <c r="F40" s="9" t="s">
        <v>16</v>
      </c>
      <c r="G40" s="10" t="s">
        <v>58</v>
      </c>
      <c r="H40" s="12">
        <v>41.21728616953493</v>
      </c>
      <c r="I40" s="12">
        <v>0.16050187521311227</v>
      </c>
      <c r="J40" s="12">
        <v>250.50554690210112</v>
      </c>
      <c r="K40" s="12">
        <v>185.83873460440611</v>
      </c>
      <c r="L40" s="12">
        <v>652.08460410755993</v>
      </c>
      <c r="M40" s="12">
        <v>0.62707499999999994</v>
      </c>
      <c r="N40" s="12">
        <v>91.334111294774416</v>
      </c>
      <c r="O40" s="12">
        <v>508.17758354689698</v>
      </c>
      <c r="P40" s="12">
        <v>9.8408478107535308E-2</v>
      </c>
      <c r="Q40" s="12">
        <v>1.0424906510835944E-2</v>
      </c>
      <c r="R40" s="13">
        <v>2575.654873652792</v>
      </c>
      <c r="S40" s="13">
        <v>-4.4612750993433134E-15</v>
      </c>
    </row>
    <row r="41" spans="1:19" x14ac:dyDescent="0.2">
      <c r="A41" s="9">
        <v>1111</v>
      </c>
      <c r="B41" s="9" t="s">
        <v>48</v>
      </c>
      <c r="C41" s="9">
        <v>7</v>
      </c>
      <c r="D41" s="9" t="s">
        <v>14</v>
      </c>
      <c r="E41" s="9" t="s">
        <v>15</v>
      </c>
      <c r="F41" s="9" t="s">
        <v>18</v>
      </c>
      <c r="G41" s="10" t="s">
        <v>59</v>
      </c>
      <c r="H41" s="12">
        <v>29.487808633706113</v>
      </c>
      <c r="I41" s="12">
        <v>0.22798584772724739</v>
      </c>
      <c r="J41" s="12">
        <v>53.99885388963331</v>
      </c>
      <c r="K41" s="12">
        <v>4980.4328170475201</v>
      </c>
      <c r="L41" s="12">
        <v>4711.2729097703577</v>
      </c>
      <c r="M41" s="12">
        <v>0.75600000000000001</v>
      </c>
      <c r="N41" s="12">
        <v>6436.2073694261535</v>
      </c>
      <c r="O41" s="12">
        <v>46460.130886506115</v>
      </c>
      <c r="P41" s="12">
        <v>5.2433686051896383E-2</v>
      </c>
      <c r="Q41" s="12">
        <v>0.92211701839839466</v>
      </c>
      <c r="R41" s="13">
        <v>2575.654873652792</v>
      </c>
      <c r="S41" s="13">
        <v>-4.4612750993433134E-15</v>
      </c>
    </row>
    <row r="42" spans="1:19" x14ac:dyDescent="0.2">
      <c r="A42" s="9">
        <v>1109</v>
      </c>
      <c r="B42" s="9" t="s">
        <v>48</v>
      </c>
      <c r="C42" s="9">
        <v>7</v>
      </c>
      <c r="D42" s="9" t="s">
        <v>20</v>
      </c>
      <c r="E42" s="9" t="s">
        <v>21</v>
      </c>
      <c r="F42" s="9" t="s">
        <v>16</v>
      </c>
      <c r="G42" s="10" t="s">
        <v>60</v>
      </c>
      <c r="H42" s="12">
        <v>63.686010223333078</v>
      </c>
      <c r="I42" s="12">
        <v>0.16814480145492688</v>
      </c>
      <c r="J42" s="12">
        <v>97.507635067576302</v>
      </c>
      <c r="K42" s="12">
        <v>306.4133194556149</v>
      </c>
      <c r="L42" s="12">
        <v>1345.3650544916277</v>
      </c>
      <c r="M42" s="12">
        <v>0.61040000000000005</v>
      </c>
      <c r="N42" s="12">
        <v>305.70482212635608</v>
      </c>
      <c r="O42" s="12">
        <v>1571.7273288564656</v>
      </c>
      <c r="P42" s="12">
        <v>0.11927203061153091</v>
      </c>
      <c r="Q42" s="12">
        <v>1.2667144628926903E-3</v>
      </c>
      <c r="R42" s="13">
        <v>-599.78799182333694</v>
      </c>
      <c r="S42" s="13">
        <v>0.99713451415832577</v>
      </c>
    </row>
    <row r="43" spans="1:19" x14ac:dyDescent="0.2">
      <c r="A43" s="9">
        <v>1109</v>
      </c>
      <c r="B43" s="9" t="s">
        <v>48</v>
      </c>
      <c r="C43" s="9">
        <v>7</v>
      </c>
      <c r="D43" s="9" t="s">
        <v>20</v>
      </c>
      <c r="E43" s="9" t="s">
        <v>21</v>
      </c>
      <c r="F43" s="9" t="s">
        <v>18</v>
      </c>
      <c r="G43" s="10" t="s">
        <v>61</v>
      </c>
      <c r="H43" s="12">
        <v>63.278123191188165</v>
      </c>
      <c r="I43" s="12">
        <v>4.630223906054836E-2</v>
      </c>
      <c r="J43" s="12">
        <v>41.089655078595285</v>
      </c>
      <c r="K43" s="12">
        <v>55.989181687719757</v>
      </c>
      <c r="L43" s="12">
        <v>1530.6443859748608</v>
      </c>
      <c r="M43" s="12">
        <v>0.73715000000000008</v>
      </c>
      <c r="N43" s="12">
        <v>42.748637127665368</v>
      </c>
      <c r="O43" s="12">
        <v>467.095129522045</v>
      </c>
      <c r="P43" s="12">
        <v>5.2906646180092519E-2</v>
      </c>
      <c r="Q43" s="12">
        <v>4.1027463110834004E-3</v>
      </c>
      <c r="R43" s="13">
        <v>-599.78799182333694</v>
      </c>
      <c r="S43" s="13">
        <v>0.99713451415832577</v>
      </c>
    </row>
    <row r="44" spans="1:19" x14ac:dyDescent="0.2">
      <c r="A44" s="9">
        <v>1110</v>
      </c>
      <c r="B44" s="9" t="s">
        <v>48</v>
      </c>
      <c r="C44" s="9">
        <v>7</v>
      </c>
      <c r="D44" s="9" t="s">
        <v>30</v>
      </c>
      <c r="E44" s="9" t="s">
        <v>15</v>
      </c>
      <c r="F44" s="9" t="s">
        <v>16</v>
      </c>
      <c r="G44" s="10" t="s">
        <v>62</v>
      </c>
      <c r="H44" s="12">
        <v>41.668324541854005</v>
      </c>
      <c r="I44" s="12">
        <v>5.1520026837260868E-2</v>
      </c>
      <c r="J44" s="12">
        <v>402.06910331317732</v>
      </c>
      <c r="K44" s="12">
        <v>1584.4017570017097</v>
      </c>
      <c r="L44" s="12">
        <v>989.58895041289543</v>
      </c>
      <c r="M44" s="12">
        <v>0.70324999999999993</v>
      </c>
      <c r="N44" s="12">
        <v>524.00281042527797</v>
      </c>
      <c r="O44" s="12">
        <v>1814.9288473716197</v>
      </c>
      <c r="P44" s="12">
        <v>3.7400236966224479E-2</v>
      </c>
      <c r="Q44" s="12">
        <v>0</v>
      </c>
      <c r="R44" s="13">
        <v>1250.0053854636549</v>
      </c>
      <c r="S44" s="13">
        <v>3.6561598852472006</v>
      </c>
    </row>
    <row r="45" spans="1:19" x14ac:dyDescent="0.2">
      <c r="A45" s="9">
        <v>1110</v>
      </c>
      <c r="B45" s="9" t="s">
        <v>48</v>
      </c>
      <c r="C45" s="9">
        <v>7</v>
      </c>
      <c r="D45" s="9" t="s">
        <v>30</v>
      </c>
      <c r="E45" s="9" t="s">
        <v>15</v>
      </c>
      <c r="F45" s="9" t="s">
        <v>18</v>
      </c>
      <c r="G45" s="10" t="s">
        <v>63</v>
      </c>
      <c r="H45" s="12">
        <v>43.485414595442251</v>
      </c>
      <c r="I45" s="12">
        <v>6.2579102217605709E-2</v>
      </c>
      <c r="J45" s="12">
        <v>252.89613927451555</v>
      </c>
      <c r="K45" s="12">
        <v>34.148421825959367</v>
      </c>
      <c r="L45" s="12">
        <v>1222.6904673059835</v>
      </c>
      <c r="M45" s="12">
        <v>0.73297499999999971</v>
      </c>
      <c r="N45" s="12">
        <v>1447.1594959838608</v>
      </c>
      <c r="O45" s="12">
        <v>4443.9230249100892</v>
      </c>
      <c r="P45" s="12">
        <v>1.955618485988439E-2</v>
      </c>
      <c r="Q45" s="12">
        <v>0</v>
      </c>
      <c r="R45" s="13">
        <v>1250.0053854636549</v>
      </c>
      <c r="S45" s="13">
        <v>3.6561598852472006</v>
      </c>
    </row>
    <row r="46" spans="1:19" x14ac:dyDescent="0.2">
      <c r="A46" s="9">
        <v>1113</v>
      </c>
      <c r="B46" s="9" t="s">
        <v>48</v>
      </c>
      <c r="C46" s="9">
        <v>7</v>
      </c>
      <c r="D46" s="9" t="s">
        <v>24</v>
      </c>
      <c r="E46" s="9" t="s">
        <v>21</v>
      </c>
      <c r="F46" s="9" t="s">
        <v>16</v>
      </c>
      <c r="G46" s="10" t="s">
        <v>64</v>
      </c>
      <c r="H46" s="12">
        <v>51.599820760850555</v>
      </c>
      <c r="I46" s="12">
        <v>0.53456409059034948</v>
      </c>
      <c r="J46" s="12">
        <v>94.638924220678973</v>
      </c>
      <c r="K46" s="12">
        <v>18.73272029170775</v>
      </c>
      <c r="L46" s="12">
        <v>279.78288554820415</v>
      </c>
      <c r="M46" s="12">
        <v>0.58660000000000001</v>
      </c>
      <c r="N46" s="12">
        <v>12.16549252403971</v>
      </c>
      <c r="O46" s="12">
        <v>52.29372246005773</v>
      </c>
      <c r="P46" s="12">
        <v>0.26509947275347384</v>
      </c>
      <c r="Q46" s="12">
        <v>0</v>
      </c>
      <c r="R46" s="13">
        <v>-1023.6095602852662</v>
      </c>
      <c r="S46" s="13">
        <v>1.9942690283166515</v>
      </c>
    </row>
    <row r="47" spans="1:19" x14ac:dyDescent="0.2">
      <c r="A47" s="9">
        <v>1113</v>
      </c>
      <c r="B47" s="9" t="s">
        <v>48</v>
      </c>
      <c r="C47" s="9">
        <v>7</v>
      </c>
      <c r="D47" s="9" t="s">
        <v>24</v>
      </c>
      <c r="E47" s="9" t="s">
        <v>21</v>
      </c>
      <c r="F47" s="9" t="s">
        <v>18</v>
      </c>
      <c r="G47" s="10" t="s">
        <v>65</v>
      </c>
      <c r="H47" s="12">
        <v>71.112720221590493</v>
      </c>
      <c r="I47" s="12">
        <v>0.11859038915898615</v>
      </c>
      <c r="J47" s="12">
        <v>56.867564736530653</v>
      </c>
      <c r="K47" s="12">
        <v>9.4832993711567823</v>
      </c>
      <c r="L47" s="12">
        <v>1857.0889223976992</v>
      </c>
      <c r="M47" s="12">
        <v>0.65699999999999992</v>
      </c>
      <c r="N47" s="12">
        <v>5.5623238107676576</v>
      </c>
      <c r="O47" s="12">
        <v>53.396348881264309</v>
      </c>
      <c r="P47" s="12">
        <v>8.1316619826157593E-2</v>
      </c>
      <c r="Q47" s="12">
        <v>6.5349250718162329E-4</v>
      </c>
      <c r="R47" s="13">
        <v>-1023.6095602852662</v>
      </c>
      <c r="S47" s="13">
        <v>1.9942690283166515</v>
      </c>
    </row>
    <row r="48" spans="1:19" x14ac:dyDescent="0.2">
      <c r="A48" s="9"/>
      <c r="B48" s="9"/>
      <c r="C48" s="9"/>
      <c r="D48" s="9"/>
      <c r="E48" s="9"/>
      <c r="F48" s="9"/>
      <c r="G48" s="10" t="s">
        <v>29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9" x14ac:dyDescent="0.2">
      <c r="A49" s="9">
        <v>1123</v>
      </c>
      <c r="B49" s="9" t="s">
        <v>66</v>
      </c>
      <c r="C49" s="9">
        <v>3</v>
      </c>
      <c r="D49" s="9" t="s">
        <v>24</v>
      </c>
      <c r="E49" s="9" t="s">
        <v>21</v>
      </c>
      <c r="F49" s="9" t="s">
        <v>16</v>
      </c>
      <c r="G49" s="10" t="s">
        <v>67</v>
      </c>
      <c r="H49" s="12">
        <v>210.4585139356829</v>
      </c>
      <c r="I49" s="12">
        <v>6.9834932526421873</v>
      </c>
      <c r="J49" s="12">
        <v>24.051944217710691</v>
      </c>
      <c r="K49" s="12">
        <v>182.13915655477493</v>
      </c>
      <c r="L49" s="12">
        <v>3220.2154325957699</v>
      </c>
      <c r="M49" s="12">
        <v>0.84720000000000006</v>
      </c>
      <c r="N49" s="12">
        <v>182.01747907342127</v>
      </c>
      <c r="O49" s="12">
        <v>634.84870607956714</v>
      </c>
      <c r="P49" s="12">
        <v>1.6944789212114304</v>
      </c>
      <c r="Q49" s="12">
        <v>0</v>
      </c>
      <c r="R49" s="13">
        <v>-54.110718225217141</v>
      </c>
      <c r="S49" s="13">
        <v>2.132289453064705</v>
      </c>
    </row>
    <row r="50" spans="1:19" x14ac:dyDescent="0.2">
      <c r="A50" s="9">
        <v>1123</v>
      </c>
      <c r="B50" s="9" t="s">
        <v>66</v>
      </c>
      <c r="C50" s="9">
        <v>3</v>
      </c>
      <c r="D50" s="9" t="s">
        <v>24</v>
      </c>
      <c r="E50" s="9" t="s">
        <v>21</v>
      </c>
      <c r="F50" s="9" t="s">
        <v>18</v>
      </c>
      <c r="G50" s="10" t="s">
        <v>68</v>
      </c>
      <c r="H50" s="12">
        <v>215.63984431069673</v>
      </c>
      <c r="I50" s="12">
        <v>0.36639803868593546</v>
      </c>
      <c r="J50" s="12">
        <v>29.47753792242424</v>
      </c>
      <c r="K50" s="12">
        <v>1461.292102799094</v>
      </c>
      <c r="L50" s="12">
        <v>8.3610175258814952</v>
      </c>
      <c r="M50" s="12">
        <v>0.7410000000000001</v>
      </c>
      <c r="N50" s="12">
        <v>16.274782677032338</v>
      </c>
      <c r="O50" s="12">
        <v>172.95551023589542</v>
      </c>
      <c r="P50" s="12">
        <v>0.27724773006944237</v>
      </c>
      <c r="Q50" s="12">
        <v>3.4662214266099819E-3</v>
      </c>
      <c r="R50" s="13">
        <v>-54.110718225217141</v>
      </c>
      <c r="S50" s="13">
        <v>2.132289453064705</v>
      </c>
    </row>
    <row r="51" spans="1:19" x14ac:dyDescent="0.2">
      <c r="A51" s="9">
        <v>1125</v>
      </c>
      <c r="B51" s="9" t="s">
        <v>66</v>
      </c>
      <c r="C51" s="9">
        <v>3</v>
      </c>
      <c r="D51" s="9" t="s">
        <v>55</v>
      </c>
      <c r="E51" s="9" t="s">
        <v>15</v>
      </c>
      <c r="F51" s="9" t="s">
        <v>16</v>
      </c>
      <c r="G51" s="10" t="s">
        <v>69</v>
      </c>
      <c r="H51" s="12">
        <v>212.45674169167705</v>
      </c>
      <c r="I51" s="12">
        <v>8.8579348686067458</v>
      </c>
      <c r="J51" s="12">
        <v>294.78907008291696</v>
      </c>
      <c r="K51" s="12">
        <v>15.649579984857429</v>
      </c>
      <c r="L51" s="12">
        <v>24.146457346242748</v>
      </c>
      <c r="M51" s="12">
        <v>0.71660000000000001</v>
      </c>
      <c r="N51" s="12">
        <v>26.142901478271494</v>
      </c>
      <c r="O51" s="12">
        <v>183.50518386603741</v>
      </c>
      <c r="P51" s="12">
        <v>0.11694109779997389</v>
      </c>
      <c r="Q51" s="12">
        <v>0</v>
      </c>
      <c r="R51" s="13">
        <v>14.799512676982596</v>
      </c>
      <c r="S51" s="13">
        <v>-4.1005566405090965</v>
      </c>
    </row>
    <row r="52" spans="1:19" x14ac:dyDescent="0.2">
      <c r="A52" s="9">
        <v>1125</v>
      </c>
      <c r="B52" s="9" t="s">
        <v>66</v>
      </c>
      <c r="C52" s="9">
        <v>3</v>
      </c>
      <c r="D52" s="9" t="s">
        <v>55</v>
      </c>
      <c r="E52" s="9" t="s">
        <v>15</v>
      </c>
      <c r="F52" s="9" t="s">
        <v>18</v>
      </c>
      <c r="G52" s="10" t="s">
        <v>70</v>
      </c>
      <c r="H52" s="12">
        <v>195.89205844607983</v>
      </c>
      <c r="I52" s="12">
        <v>4.4042729017189632</v>
      </c>
      <c r="J52" s="12">
        <v>718.0865979357668</v>
      </c>
      <c r="K52" s="12">
        <v>1276.7009818537524</v>
      </c>
      <c r="L52" s="12">
        <v>2135.0079196225488</v>
      </c>
      <c r="M52" s="12">
        <v>0.73385</v>
      </c>
      <c r="N52" s="12">
        <v>1529.4763222289673</v>
      </c>
      <c r="O52" s="12">
        <v>5507.5856439395266</v>
      </c>
      <c r="P52" s="12">
        <v>2.731685914149923</v>
      </c>
      <c r="Q52" s="12">
        <v>0</v>
      </c>
      <c r="R52" s="13">
        <v>14.799512676982596</v>
      </c>
      <c r="S52" s="13">
        <v>-4.1005566405090965</v>
      </c>
    </row>
    <row r="53" spans="1:19" x14ac:dyDescent="0.2">
      <c r="A53" s="9">
        <v>1124</v>
      </c>
      <c r="B53" s="9" t="s">
        <v>66</v>
      </c>
      <c r="C53" s="9">
        <v>4</v>
      </c>
      <c r="D53" s="9" t="s">
        <v>20</v>
      </c>
      <c r="E53" s="9" t="s">
        <v>15</v>
      </c>
      <c r="F53" s="9" t="s">
        <v>16</v>
      </c>
      <c r="G53" s="10" t="s">
        <v>71</v>
      </c>
      <c r="H53" s="12">
        <v>212.36752908334478</v>
      </c>
      <c r="I53" s="12">
        <v>9.481613373851518</v>
      </c>
      <c r="J53" s="12">
        <v>60.15886015216995</v>
      </c>
      <c r="K53" s="12">
        <v>34.148421825959367</v>
      </c>
      <c r="L53" s="12">
        <v>17.788432974152798</v>
      </c>
      <c r="M53" s="12">
        <v>0.67199999999999993</v>
      </c>
      <c r="N53" s="12">
        <v>17.636527580009719</v>
      </c>
      <c r="O53" s="12">
        <v>63.311451599493857</v>
      </c>
      <c r="P53" s="12">
        <v>0.907393543247349</v>
      </c>
      <c r="Q53" s="12">
        <v>1.1539894939457326E-3</v>
      </c>
      <c r="R53" s="13">
        <v>-9.727919726362936</v>
      </c>
      <c r="S53" s="13">
        <v>-0.75763496694337096</v>
      </c>
    </row>
    <row r="54" spans="1:19" x14ac:dyDescent="0.2">
      <c r="A54" s="9">
        <v>1124</v>
      </c>
      <c r="B54" s="9" t="s">
        <v>66</v>
      </c>
      <c r="C54" s="9">
        <v>4</v>
      </c>
      <c r="D54" s="9" t="s">
        <v>20</v>
      </c>
      <c r="E54" s="9" t="s">
        <v>15</v>
      </c>
      <c r="F54" s="9" t="s">
        <v>18</v>
      </c>
      <c r="G54" s="10" t="s">
        <v>72</v>
      </c>
      <c r="H54" s="12">
        <v>197.35762121527284</v>
      </c>
      <c r="I54" s="12">
        <v>3.0283283588339431</v>
      </c>
      <c r="J54" s="12">
        <v>1153.5095304887432</v>
      </c>
      <c r="K54" s="12">
        <v>735.58634981796433</v>
      </c>
      <c r="L54" s="12">
        <v>8055.1237017772746</v>
      </c>
      <c r="M54" s="12">
        <v>0.6702999999999999</v>
      </c>
      <c r="N54" s="12">
        <v>1231.2247326749487</v>
      </c>
      <c r="O54" s="12">
        <v>8266.5731135407877</v>
      </c>
      <c r="P54" s="12">
        <v>1.0595001034863323</v>
      </c>
      <c r="Q54" s="12">
        <v>4.7637715863079459E-2</v>
      </c>
      <c r="R54" s="13">
        <v>-9.727919726362936</v>
      </c>
      <c r="S54" s="13">
        <v>-0.75763496694337096</v>
      </c>
    </row>
    <row r="55" spans="1:19" x14ac:dyDescent="0.2">
      <c r="A55" s="9">
        <v>1131</v>
      </c>
      <c r="B55" s="9" t="s">
        <v>66</v>
      </c>
      <c r="C55" s="9">
        <v>5</v>
      </c>
      <c r="D55" s="9" t="s">
        <v>21</v>
      </c>
      <c r="E55" s="9" t="s">
        <v>21</v>
      </c>
      <c r="F55" s="9" t="s">
        <v>16</v>
      </c>
      <c r="G55" s="10" t="s">
        <v>73</v>
      </c>
      <c r="H55" s="12">
        <v>186.56196891702439</v>
      </c>
      <c r="I55" s="12">
        <v>8.5376274491184034</v>
      </c>
      <c r="J55" s="12">
        <v>33.275453515723733</v>
      </c>
      <c r="K55" s="12">
        <v>490.45318723980728</v>
      </c>
      <c r="L55" s="12">
        <v>928.39280275423744</v>
      </c>
      <c r="M55" s="12">
        <v>0.73017500000000002</v>
      </c>
      <c r="N55" s="12">
        <v>105.28442479870563</v>
      </c>
      <c r="O55" s="12">
        <v>837.48233882064392</v>
      </c>
      <c r="P55" s="12">
        <v>0.98856584425649863</v>
      </c>
      <c r="Q55" s="12">
        <v>2.3070126035004295E-3</v>
      </c>
      <c r="R55" s="13">
        <v>591.2791860197849</v>
      </c>
      <c r="S55" s="13">
        <v>2.1950726382876384</v>
      </c>
    </row>
    <row r="56" spans="1:19" x14ac:dyDescent="0.2">
      <c r="A56" s="9">
        <v>1131</v>
      </c>
      <c r="B56" s="9" t="s">
        <v>66</v>
      </c>
      <c r="C56" s="9">
        <v>5</v>
      </c>
      <c r="D56" s="9" t="s">
        <v>21</v>
      </c>
      <c r="E56" s="9" t="s">
        <v>21</v>
      </c>
      <c r="F56" s="9" t="s">
        <v>18</v>
      </c>
      <c r="G56" s="10" t="s">
        <v>74</v>
      </c>
      <c r="H56" s="12">
        <v>129.71051232297486</v>
      </c>
      <c r="I56" s="12">
        <v>7.0659041144494894E-2</v>
      </c>
      <c r="J56" s="12">
        <v>323.54471671789884</v>
      </c>
      <c r="K56" s="12">
        <v>1953.5350919866714</v>
      </c>
      <c r="L56" s="12">
        <v>6.3678777019602126</v>
      </c>
      <c r="M56" s="12">
        <v>0.72845000000000004</v>
      </c>
      <c r="N56" s="12">
        <v>17.515726498646082</v>
      </c>
      <c r="O56" s="12">
        <v>239.54776131127713</v>
      </c>
      <c r="P56" s="12">
        <v>0.10500305711776811</v>
      </c>
      <c r="Q56" s="12">
        <v>5.7484488322766553E-3</v>
      </c>
      <c r="R56" s="13">
        <v>591.2791860197849</v>
      </c>
      <c r="S56" s="13">
        <v>2.1950726382876384</v>
      </c>
    </row>
    <row r="57" spans="1:19" x14ac:dyDescent="0.2">
      <c r="A57" s="9"/>
      <c r="B57" s="9"/>
      <c r="C57" s="9"/>
      <c r="D57" s="9"/>
      <c r="E57" s="9"/>
      <c r="F57" s="9"/>
      <c r="G57" s="10" t="s">
        <v>29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9" x14ac:dyDescent="0.2">
      <c r="A58" s="9">
        <v>1128</v>
      </c>
      <c r="B58" s="9" t="s">
        <v>66</v>
      </c>
      <c r="C58" s="9">
        <v>7</v>
      </c>
      <c r="D58" s="9" t="s">
        <v>14</v>
      </c>
      <c r="E58" s="9" t="s">
        <v>15</v>
      </c>
      <c r="F58" s="9" t="s">
        <v>16</v>
      </c>
      <c r="G58" s="10" t="s">
        <v>75</v>
      </c>
      <c r="H58" s="12">
        <v>199.56994214138371</v>
      </c>
      <c r="I58" s="12">
        <v>8.0108431698246534</v>
      </c>
      <c r="J58" s="12">
        <v>229.68194562635435</v>
      </c>
      <c r="K58" s="12">
        <v>305.4647688287879</v>
      </c>
      <c r="L58" s="12">
        <v>459.07037578098857</v>
      </c>
      <c r="M58" s="12">
        <v>0.74399999999999999</v>
      </c>
      <c r="N58" s="12">
        <v>6.7132710922480801</v>
      </c>
      <c r="O58" s="12">
        <v>168.37172284051704</v>
      </c>
      <c r="P58" s="12">
        <v>1.2293565169681471</v>
      </c>
      <c r="Q58" s="12">
        <v>2.9989385373589629E-4</v>
      </c>
      <c r="R58" s="13">
        <v>-18.339604710294438</v>
      </c>
      <c r="S58" s="13">
        <v>-3.0158306853757377</v>
      </c>
    </row>
    <row r="59" spans="1:19" x14ac:dyDescent="0.2">
      <c r="A59" s="9">
        <v>1128</v>
      </c>
      <c r="B59" s="9" t="s">
        <v>66</v>
      </c>
      <c r="C59" s="9">
        <v>7</v>
      </c>
      <c r="D59" s="9" t="s">
        <v>14</v>
      </c>
      <c r="E59" s="9" t="s">
        <v>15</v>
      </c>
      <c r="F59" s="9" t="s">
        <v>18</v>
      </c>
      <c r="G59" s="10" t="s">
        <v>76</v>
      </c>
      <c r="H59" s="12">
        <v>199.06087734789503</v>
      </c>
      <c r="I59" s="12">
        <v>1.4853937185664328</v>
      </c>
      <c r="J59" s="12">
        <v>933.87141406821536</v>
      </c>
      <c r="K59" s="12">
        <v>40.314702439660024</v>
      </c>
      <c r="L59" s="12">
        <v>10997.535942237188</v>
      </c>
      <c r="M59" s="12">
        <v>0.72284999999999999</v>
      </c>
      <c r="N59" s="12">
        <v>200.08274029417743</v>
      </c>
      <c r="O59" s="12">
        <v>948.82659989133003</v>
      </c>
      <c r="P59" s="12">
        <v>0.25414964401296547</v>
      </c>
      <c r="Q59" s="12">
        <v>9.0016492912503646E-3</v>
      </c>
      <c r="R59" s="13">
        <v>-18.339604710294438</v>
      </c>
      <c r="S59" s="13">
        <v>-3.0158306853757377</v>
      </c>
    </row>
    <row r="60" spans="1:19" x14ac:dyDescent="0.2">
      <c r="A60" s="9">
        <v>1130</v>
      </c>
      <c r="B60" s="9" t="s">
        <v>66</v>
      </c>
      <c r="C60" s="9">
        <v>7</v>
      </c>
      <c r="D60" s="9" t="s">
        <v>30</v>
      </c>
      <c r="E60" s="9" t="s">
        <v>15</v>
      </c>
      <c r="F60" s="9" t="s">
        <v>16</v>
      </c>
      <c r="G60" s="10" t="s">
        <v>77</v>
      </c>
      <c r="H60" s="12">
        <v>191.13272997791577</v>
      </c>
      <c r="I60" s="12">
        <v>7.6824250063627044</v>
      </c>
      <c r="J60" s="12">
        <v>308.8956137151722</v>
      </c>
      <c r="K60" s="12">
        <v>40.314702439660024</v>
      </c>
      <c r="L60" s="12">
        <v>225.08426318260194</v>
      </c>
      <c r="M60" s="12">
        <v>0.79315000000000002</v>
      </c>
      <c r="N60" s="12">
        <v>139.93636449939874</v>
      </c>
      <c r="O60" s="12">
        <v>82.909895271436653</v>
      </c>
      <c r="P60" s="12">
        <v>0.38517840315596463</v>
      </c>
      <c r="Q60" s="12">
        <v>0</v>
      </c>
      <c r="R60" s="13">
        <v>59.975464052584542</v>
      </c>
      <c r="S60" s="13">
        <v>-1.1728230443127754</v>
      </c>
    </row>
    <row r="61" spans="1:19" x14ac:dyDescent="0.2">
      <c r="A61" s="9">
        <v>1130</v>
      </c>
      <c r="B61" s="9" t="s">
        <v>66</v>
      </c>
      <c r="C61" s="9">
        <v>7</v>
      </c>
      <c r="D61" s="9" t="s">
        <v>30</v>
      </c>
      <c r="E61" s="9" t="s">
        <v>15</v>
      </c>
      <c r="F61" s="9" t="s">
        <v>18</v>
      </c>
      <c r="G61" s="10" t="s">
        <v>78</v>
      </c>
      <c r="H61" s="12">
        <v>195.3608628110461</v>
      </c>
      <c r="I61" s="12">
        <v>6.9900518690621603</v>
      </c>
      <c r="J61" s="12">
        <v>1016.7173702619232</v>
      </c>
      <c r="K61" s="12">
        <v>21.815860598558075</v>
      </c>
      <c r="L61" s="12">
        <v>1852.6775097433372</v>
      </c>
      <c r="M61" s="12">
        <v>0.79885000000000006</v>
      </c>
      <c r="N61" s="12">
        <v>18.020096245005035</v>
      </c>
      <c r="O61" s="12">
        <v>123.64158757071978</v>
      </c>
      <c r="P61" s="12">
        <v>0.36644671900366704</v>
      </c>
      <c r="Q61" s="12">
        <v>3.8858840746473073E-4</v>
      </c>
      <c r="R61" s="13">
        <v>59.975464052584542</v>
      </c>
      <c r="S61" s="13">
        <v>-1.1728230443127754</v>
      </c>
    </row>
    <row r="62" spans="1:19" x14ac:dyDescent="0.2">
      <c r="A62" s="9">
        <v>1132</v>
      </c>
      <c r="B62" s="9" t="s">
        <v>66</v>
      </c>
      <c r="C62" s="9">
        <v>7</v>
      </c>
      <c r="D62" s="9" t="s">
        <v>24</v>
      </c>
      <c r="E62" s="9" t="s">
        <v>21</v>
      </c>
      <c r="F62" s="9" t="s">
        <v>16</v>
      </c>
      <c r="G62" s="10" t="s">
        <v>79</v>
      </c>
      <c r="H62" s="12">
        <v>205.45930241082829</v>
      </c>
      <c r="I62" s="12">
        <v>3.5372252961522515</v>
      </c>
      <c r="J62" s="12">
        <v>62.573659521176921</v>
      </c>
      <c r="K62" s="12">
        <v>996.31655332465346</v>
      </c>
      <c r="L62" s="12">
        <v>104.94743953563753</v>
      </c>
      <c r="M62" s="12">
        <v>0.7438499999999999</v>
      </c>
      <c r="N62" s="12">
        <v>9.6724654707318933</v>
      </c>
      <c r="O62" s="12">
        <v>480.56884698155443</v>
      </c>
      <c r="P62" s="12">
        <v>0.3288380404417417</v>
      </c>
      <c r="Q62" s="12">
        <v>8.2864628049192247E-3</v>
      </c>
      <c r="R62" s="13">
        <v>627.51188008737165</v>
      </c>
      <c r="S62" s="13">
        <v>-4.8588383264386819</v>
      </c>
    </row>
    <row r="63" spans="1:19" x14ac:dyDescent="0.2">
      <c r="A63" s="9">
        <v>1132</v>
      </c>
      <c r="B63" s="9" t="s">
        <v>66</v>
      </c>
      <c r="C63" s="9">
        <v>7</v>
      </c>
      <c r="D63" s="9" t="s">
        <v>24</v>
      </c>
      <c r="E63" s="9" t="s">
        <v>21</v>
      </c>
      <c r="F63" s="9" t="s">
        <v>18</v>
      </c>
      <c r="G63" s="10" t="s">
        <v>80</v>
      </c>
      <c r="H63" s="12">
        <v>143.26783689398795</v>
      </c>
      <c r="I63" s="12">
        <v>0.10812675226054921</v>
      </c>
      <c r="J63" s="12">
        <v>274.71437337547678</v>
      </c>
      <c r="K63" s="12">
        <v>1707.4135973928828</v>
      </c>
      <c r="L63" s="12">
        <v>7.2660969441805072</v>
      </c>
      <c r="M63" s="12">
        <v>0.77614999999999978</v>
      </c>
      <c r="N63" s="12">
        <v>15.536392383662612</v>
      </c>
      <c r="O63" s="12">
        <v>206.18972721280119</v>
      </c>
      <c r="P63" s="12">
        <v>9.0252737359587651E-2</v>
      </c>
      <c r="Q63" s="12">
        <v>8.6836551781153577E-3</v>
      </c>
      <c r="R63" s="13">
        <v>627.51188008737165</v>
      </c>
      <c r="S63" s="13">
        <v>-4.8588383264386819</v>
      </c>
    </row>
    <row r="64" spans="1:19" x14ac:dyDescent="0.2">
      <c r="A64" s="9">
        <v>1135</v>
      </c>
      <c r="B64" s="9" t="s">
        <v>66</v>
      </c>
      <c r="C64" s="9">
        <v>7</v>
      </c>
      <c r="D64" s="9" t="s">
        <v>55</v>
      </c>
      <c r="E64" s="9" t="s">
        <v>15</v>
      </c>
      <c r="F64" s="9" t="s">
        <v>16</v>
      </c>
      <c r="G64" s="10" t="s">
        <v>81</v>
      </c>
      <c r="H64" s="12">
        <v>172.6240111019261</v>
      </c>
      <c r="I64" s="12">
        <v>2.2234837962845821</v>
      </c>
      <c r="J64" s="12">
        <v>74.509965671546723</v>
      </c>
      <c r="K64" s="12">
        <v>37.2315621328097</v>
      </c>
      <c r="L64" s="12">
        <v>505.10411194477865</v>
      </c>
      <c r="M64" s="12">
        <v>0.89952499999999991</v>
      </c>
      <c r="N64" s="12">
        <v>45.669915009303033</v>
      </c>
      <c r="O64" s="12">
        <v>295.20989594701575</v>
      </c>
      <c r="P64" s="12">
        <v>0.1060488666130221</v>
      </c>
      <c r="Q64" s="12">
        <v>9.1822579813224253E-3</v>
      </c>
      <c r="R64" s="13">
        <v>-123.91624804253003</v>
      </c>
      <c r="S64" s="13">
        <v>-0.67018459675015341</v>
      </c>
    </row>
    <row r="65" spans="1:19" x14ac:dyDescent="0.2">
      <c r="A65" s="9">
        <v>1135</v>
      </c>
      <c r="B65" s="9" t="s">
        <v>66</v>
      </c>
      <c r="C65" s="9">
        <v>7</v>
      </c>
      <c r="D65" s="9" t="s">
        <v>55</v>
      </c>
      <c r="E65" s="9" t="s">
        <v>15</v>
      </c>
      <c r="F65" s="9" t="s">
        <v>18</v>
      </c>
      <c r="G65" s="10" t="s">
        <v>82</v>
      </c>
      <c r="H65" s="12">
        <v>103.43719070515994</v>
      </c>
      <c r="I65" s="12">
        <v>2.4695127674786412E-2</v>
      </c>
      <c r="J65" s="12">
        <v>411.4393347342583</v>
      </c>
      <c r="K65" s="12">
        <v>1389.5066668759055</v>
      </c>
      <c r="L65" s="12">
        <v>28.82335875746757</v>
      </c>
      <c r="M65" s="12">
        <v>0.72702500000000003</v>
      </c>
      <c r="N65" s="12">
        <v>30.557412188504571</v>
      </c>
      <c r="O65" s="12">
        <v>221.86788149427213</v>
      </c>
      <c r="P65" s="12">
        <v>1.2267025125645885E-2</v>
      </c>
      <c r="Q65" s="12">
        <v>8.3909104974959035E-3</v>
      </c>
      <c r="R65" s="13">
        <v>-123.91624804253003</v>
      </c>
      <c r="S65" s="13">
        <v>-0.67018459675015341</v>
      </c>
    </row>
    <row r="66" spans="1:19" x14ac:dyDescent="0.2"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9" x14ac:dyDescent="0.2">
      <c r="A67" s="1" t="s">
        <v>83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9" x14ac:dyDescent="0.2">
      <c r="A68" s="5" t="s">
        <v>1</v>
      </c>
      <c r="B68" s="5" t="s">
        <v>2</v>
      </c>
      <c r="C68" s="5"/>
      <c r="F68" s="5" t="s">
        <v>6</v>
      </c>
      <c r="G68" s="6" t="s">
        <v>7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9" x14ac:dyDescent="0.2">
      <c r="A69" s="9">
        <v>1145</v>
      </c>
      <c r="B69" s="9" t="s">
        <v>13</v>
      </c>
      <c r="C69" s="9"/>
      <c r="F69" s="9" t="s">
        <v>16</v>
      </c>
      <c r="G69" s="10" t="s">
        <v>84</v>
      </c>
      <c r="H69" s="12">
        <v>2.2131040939970843</v>
      </c>
      <c r="I69" s="12">
        <v>3.0261072232961983E-2</v>
      </c>
      <c r="J69" s="12">
        <v>23.399271522728355</v>
      </c>
      <c r="K69" s="12">
        <v>280.62067407790062</v>
      </c>
      <c r="L69" s="12">
        <v>461.06099340580909</v>
      </c>
      <c r="M69" s="12">
        <v>0.71752500000000008</v>
      </c>
      <c r="N69" s="12">
        <v>27.427061788145558</v>
      </c>
      <c r="O69" s="12">
        <v>61.480971037217998</v>
      </c>
      <c r="P69" s="12">
        <v>2.7194517452079355E-2</v>
      </c>
      <c r="Q69" s="12">
        <v>8.4351520706832869E-3</v>
      </c>
    </row>
    <row r="70" spans="1:19" x14ac:dyDescent="0.2">
      <c r="A70" s="9">
        <v>1145</v>
      </c>
      <c r="B70" s="9" t="s">
        <v>13</v>
      </c>
      <c r="C70" s="9"/>
      <c r="F70" s="9" t="s">
        <v>18</v>
      </c>
      <c r="G70" s="10" t="s">
        <v>85</v>
      </c>
      <c r="H70" s="12">
        <v>2.6073671827181975</v>
      </c>
      <c r="I70" s="12">
        <v>4.6748526738080859E-2</v>
      </c>
      <c r="J70" s="12">
        <v>13.35878355858766</v>
      </c>
      <c r="K70" s="12">
        <v>191.62070985935645</v>
      </c>
      <c r="L70" s="12">
        <v>491.61901628603027</v>
      </c>
      <c r="M70" s="12">
        <v>0.47752499999999992</v>
      </c>
      <c r="N70" s="12">
        <v>19.462306074894169</v>
      </c>
      <c r="O70" s="12">
        <v>40.166403823240174</v>
      </c>
      <c r="P70" s="12">
        <v>1.7475778593547757E-2</v>
      </c>
      <c r="Q70" s="12">
        <v>4.159437913433278E-3</v>
      </c>
    </row>
    <row r="71" spans="1:19" x14ac:dyDescent="0.2">
      <c r="A71" s="9">
        <v>1146</v>
      </c>
      <c r="B71" s="9" t="s">
        <v>13</v>
      </c>
      <c r="C71" s="9"/>
      <c r="F71" s="9" t="s">
        <v>16</v>
      </c>
      <c r="G71" s="10" t="s">
        <v>86</v>
      </c>
      <c r="H71" s="12">
        <v>2.0594595472105555</v>
      </c>
      <c r="I71" s="12">
        <v>1.9423382455911919E-2</v>
      </c>
      <c r="J71" s="12"/>
      <c r="K71" s="12">
        <v>53.517317106443059</v>
      </c>
      <c r="L71" s="12">
        <v>441.27006854327806</v>
      </c>
      <c r="M71" s="12">
        <v>0.55527499999999996</v>
      </c>
      <c r="N71" s="12">
        <v>30.830964029228699</v>
      </c>
      <c r="O71" s="12">
        <v>61.661928058457399</v>
      </c>
      <c r="P71" s="12">
        <v>1.6417634673295163E-2</v>
      </c>
      <c r="Q71" s="12">
        <v>7.8915957388001556E-2</v>
      </c>
    </row>
    <row r="72" spans="1:19" x14ac:dyDescent="0.2">
      <c r="A72" s="9">
        <v>1146</v>
      </c>
      <c r="B72" s="9" t="s">
        <v>13</v>
      </c>
      <c r="C72" s="9"/>
      <c r="F72" s="9" t="s">
        <v>18</v>
      </c>
      <c r="G72" s="10" t="s">
        <v>87</v>
      </c>
      <c r="H72" s="12">
        <v>1.6798325556471982</v>
      </c>
      <c r="I72" s="12">
        <v>1.9690568552307129E-2</v>
      </c>
      <c r="J72" s="12"/>
      <c r="K72" s="12">
        <v>99.551781357414185</v>
      </c>
      <c r="L72" s="12">
        <v>380.89689591056629</v>
      </c>
      <c r="M72" s="12">
        <v>0.59805000000000019</v>
      </c>
      <c r="N72" s="12">
        <v>29.993998934077016</v>
      </c>
      <c r="O72" s="12">
        <v>72.572162906651087</v>
      </c>
      <c r="P72" s="12">
        <v>8.5671186628229548E-3</v>
      </c>
      <c r="Q72" s="12">
        <v>0</v>
      </c>
    </row>
    <row r="73" spans="1:19" x14ac:dyDescent="0.2">
      <c r="A73" s="9"/>
      <c r="B73" s="9"/>
      <c r="C73" s="11"/>
      <c r="F73" s="9"/>
      <c r="G73" s="10" t="s">
        <v>29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9" x14ac:dyDescent="0.2">
      <c r="A74" s="9">
        <v>1120</v>
      </c>
      <c r="B74" s="9" t="s">
        <v>39</v>
      </c>
      <c r="C74" s="9"/>
      <c r="F74" s="9" t="s">
        <v>16</v>
      </c>
      <c r="G74" s="10" t="s">
        <v>88</v>
      </c>
      <c r="H74" s="12">
        <v>1.6484813168679389</v>
      </c>
      <c r="I74" s="12">
        <v>0.25087945549677121</v>
      </c>
      <c r="J74" s="12">
        <v>8.9318011762037486</v>
      </c>
      <c r="K74" s="12">
        <v>69.593190835844069</v>
      </c>
      <c r="L74" s="12">
        <v>645.53124477391589</v>
      </c>
      <c r="M74" s="12">
        <v>0.69247499999999995</v>
      </c>
      <c r="N74" s="12"/>
      <c r="O74" s="12"/>
      <c r="P74" s="12">
        <v>2.9710869505117341E-7</v>
      </c>
      <c r="Q74" s="12">
        <v>0</v>
      </c>
    </row>
    <row r="75" spans="1:19" x14ac:dyDescent="0.2">
      <c r="A75" s="9">
        <v>1120</v>
      </c>
      <c r="B75" s="9" t="s">
        <v>39</v>
      </c>
      <c r="C75" s="9"/>
      <c r="F75" s="9" t="s">
        <v>18</v>
      </c>
      <c r="G75" s="10" t="s">
        <v>89</v>
      </c>
      <c r="H75" s="12">
        <v>1.4268245122937735</v>
      </c>
      <c r="I75" s="12">
        <v>0.2756648619826384</v>
      </c>
      <c r="J75" s="12">
        <v>46.058498698185616</v>
      </c>
      <c r="K75" s="12">
        <v>134.4885808348983</v>
      </c>
      <c r="L75" s="12">
        <v>97.256896183297471</v>
      </c>
      <c r="M75" s="12">
        <v>0.69660000000000011</v>
      </c>
      <c r="N75" s="12">
        <v>22.020427656370689</v>
      </c>
      <c r="O75" s="12">
        <v>73.843190668476609</v>
      </c>
      <c r="P75" s="12">
        <v>8.6431667445521022E-6</v>
      </c>
      <c r="Q75" s="12">
        <v>9.2449116857507214E-5</v>
      </c>
    </row>
    <row r="76" spans="1:19" x14ac:dyDescent="0.2">
      <c r="A76" s="9">
        <v>1116</v>
      </c>
      <c r="B76" s="9" t="s">
        <v>39</v>
      </c>
      <c r="C76" s="9"/>
      <c r="F76" s="9" t="s">
        <v>16</v>
      </c>
      <c r="G76" s="10" t="s">
        <v>90</v>
      </c>
      <c r="H76" s="12">
        <v>0.94258200277164361</v>
      </c>
      <c r="I76" s="12">
        <v>8.10691667413352E-2</v>
      </c>
      <c r="J76" s="12">
        <v>23.211300223119853</v>
      </c>
      <c r="K76" s="12">
        <v>7.7880575034114905</v>
      </c>
      <c r="L76" s="12">
        <v>227.66689356330124</v>
      </c>
      <c r="M76" s="12">
        <v>0.81027500000000008</v>
      </c>
      <c r="N76" s="12"/>
      <c r="O76" s="12"/>
      <c r="P76" s="12">
        <v>9.1447999868555854E-3</v>
      </c>
      <c r="Q76" s="12">
        <v>0</v>
      </c>
    </row>
    <row r="77" spans="1:19" x14ac:dyDescent="0.2">
      <c r="A77" s="9">
        <v>1116</v>
      </c>
      <c r="B77" s="9" t="s">
        <v>39</v>
      </c>
      <c r="C77" s="9"/>
      <c r="F77" s="9" t="s">
        <v>18</v>
      </c>
      <c r="G77" s="10" t="s">
        <v>91</v>
      </c>
      <c r="H77" s="12">
        <v>1.3798914340610853</v>
      </c>
      <c r="I77" s="12">
        <v>5.338945204083536E-2</v>
      </c>
      <c r="J77" s="12">
        <v>48.50858452652222</v>
      </c>
      <c r="K77" s="12">
        <v>4.6978008367898596</v>
      </c>
      <c r="L77" s="12">
        <v>517.59087168274402</v>
      </c>
      <c r="M77" s="12">
        <v>0.65949999999999998</v>
      </c>
      <c r="N77" s="12">
        <v>1454.1079073782746</v>
      </c>
      <c r="O77" s="12">
        <v>6010.8629149695598</v>
      </c>
      <c r="P77" s="12">
        <v>9.1471718639673959E-6</v>
      </c>
      <c r="Q77" s="12">
        <v>9.8632793065277242E-3</v>
      </c>
    </row>
    <row r="78" spans="1:19" x14ac:dyDescent="0.2">
      <c r="A78" s="9"/>
      <c r="B78" s="9"/>
      <c r="C78" s="9"/>
      <c r="F78" s="9"/>
      <c r="G78" s="10" t="s">
        <v>29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9" x14ac:dyDescent="0.2">
      <c r="A79" s="9">
        <v>1112</v>
      </c>
      <c r="B79" s="9" t="s">
        <v>48</v>
      </c>
      <c r="C79" s="9"/>
      <c r="F79" s="9" t="s">
        <v>16</v>
      </c>
      <c r="G79" s="10" t="s">
        <v>92</v>
      </c>
      <c r="H79" s="12">
        <v>40.674807224794094</v>
      </c>
      <c r="I79" s="12">
        <v>9.6722341870165235E-2</v>
      </c>
      <c r="J79" s="12">
        <v>189.78450064277411</v>
      </c>
      <c r="K79" s="12">
        <v>157.47403409997233</v>
      </c>
      <c r="L79" s="12">
        <v>1104.4515688214983</v>
      </c>
      <c r="M79" s="12">
        <v>0.67472499999999991</v>
      </c>
      <c r="N79" s="12">
        <v>485.83916989456407</v>
      </c>
      <c r="O79" s="12">
        <v>1523.5570421909606</v>
      </c>
      <c r="P79" s="12">
        <v>5.8083566901269715E-2</v>
      </c>
      <c r="Q79" s="12">
        <v>3.2638282269147223E-2</v>
      </c>
    </row>
    <row r="80" spans="1:19" x14ac:dyDescent="0.2">
      <c r="A80" s="9">
        <v>1112</v>
      </c>
      <c r="B80" s="9" t="s">
        <v>48</v>
      </c>
      <c r="C80" s="9"/>
      <c r="F80" s="9" t="s">
        <v>18</v>
      </c>
      <c r="G80" s="10" t="s">
        <v>93</v>
      </c>
      <c r="H80" s="12">
        <v>48.551870070150542</v>
      </c>
      <c r="I80" s="12">
        <v>9.1871885633660749E-2</v>
      </c>
      <c r="J80" s="12">
        <v>63.658778262119625</v>
      </c>
      <c r="K80" s="12">
        <v>345.54559281784213</v>
      </c>
      <c r="L80" s="12">
        <v>470.52361671090262</v>
      </c>
      <c r="M80" s="12">
        <v>0.54127500000000006</v>
      </c>
      <c r="N80" s="12">
        <v>1.3082529736168274</v>
      </c>
      <c r="O80" s="12">
        <v>17.5883444411234</v>
      </c>
      <c r="P80" s="12">
        <v>2.6589148055362791E-2</v>
      </c>
      <c r="Q80" s="12">
        <v>4.2334231425727267E-6</v>
      </c>
    </row>
    <row r="81" spans="1:17" x14ac:dyDescent="0.2">
      <c r="A81" s="9">
        <v>1114</v>
      </c>
      <c r="B81" s="9" t="s">
        <v>48</v>
      </c>
      <c r="C81" s="9"/>
      <c r="F81" s="9" t="s">
        <v>16</v>
      </c>
      <c r="G81" s="10" t="s">
        <v>94</v>
      </c>
      <c r="H81" s="12">
        <v>32.902803858107632</v>
      </c>
      <c r="I81" s="12">
        <v>9.9441803465186773E-2</v>
      </c>
      <c r="J81" s="12">
        <v>131.47869957103904</v>
      </c>
      <c r="K81" s="12">
        <v>39.12394996214357</v>
      </c>
      <c r="L81" s="12">
        <v>242.98000581027429</v>
      </c>
      <c r="M81" s="12">
        <v>0.39985000000000004</v>
      </c>
      <c r="N81" s="12">
        <v>940.28229370345741</v>
      </c>
      <c r="O81" s="12">
        <v>2550.380239026254</v>
      </c>
      <c r="P81" s="12">
        <v>4.0142407015688664E-2</v>
      </c>
      <c r="Q81" s="12">
        <v>3.2681023309584362E-2</v>
      </c>
    </row>
    <row r="82" spans="1:17" x14ac:dyDescent="0.2">
      <c r="A82" s="9">
        <v>1114</v>
      </c>
      <c r="B82" s="9" t="s">
        <v>48</v>
      </c>
      <c r="C82" s="9"/>
      <c r="F82" s="9" t="s">
        <v>18</v>
      </c>
      <c r="G82" s="10" t="s">
        <v>95</v>
      </c>
      <c r="H82" s="12">
        <v>40.816221064836114</v>
      </c>
      <c r="I82" s="12">
        <v>0.15196716934499446</v>
      </c>
      <c r="J82" s="12">
        <v>219.91587695786995</v>
      </c>
      <c r="K82" s="12">
        <v>138.97519225887038</v>
      </c>
      <c r="L82" s="12">
        <v>298.85695866447401</v>
      </c>
      <c r="M82" s="12">
        <v>0.8673249999999999</v>
      </c>
      <c r="N82" s="12">
        <v>2.28080378006588</v>
      </c>
      <c r="O82" s="12">
        <v>15.122111645272142</v>
      </c>
      <c r="P82" s="12">
        <v>0.16910270789334678</v>
      </c>
      <c r="Q82" s="12">
        <v>4.2027856789216613E-4</v>
      </c>
    </row>
    <row r="83" spans="1:17" x14ac:dyDescent="0.2">
      <c r="A83" s="9"/>
      <c r="B83" s="9"/>
      <c r="C83" s="9"/>
      <c r="F83" s="9"/>
      <c r="G83" s="10" t="s">
        <v>29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">
      <c r="A84" s="9">
        <v>1133</v>
      </c>
      <c r="B84" s="9" t="s">
        <v>66</v>
      </c>
      <c r="C84" s="9"/>
      <c r="F84" s="9" t="s">
        <v>16</v>
      </c>
      <c r="G84" s="10" t="s">
        <v>96</v>
      </c>
      <c r="H84" s="12">
        <v>181.40277340019139</v>
      </c>
      <c r="I84" s="12">
        <v>4.6852607019579757</v>
      </c>
      <c r="J84" s="12">
        <v>435.26740196420076</v>
      </c>
      <c r="K84" s="12">
        <v>1727.9237219423651</v>
      </c>
      <c r="L84" s="12">
        <v>13.553631639722569</v>
      </c>
      <c r="M84" s="12">
        <v>0.67625000000000002</v>
      </c>
      <c r="N84" s="12">
        <v>6.4568824910699441</v>
      </c>
      <c r="O84" s="12">
        <v>226.73288939554891</v>
      </c>
      <c r="P84" s="12">
        <v>0.78374143356989112</v>
      </c>
      <c r="Q84" s="12">
        <v>4.3694299163904212E-3</v>
      </c>
    </row>
    <row r="85" spans="1:17" x14ac:dyDescent="0.2">
      <c r="A85" s="9">
        <v>1133</v>
      </c>
      <c r="B85" s="9" t="s">
        <v>66</v>
      </c>
      <c r="C85" s="9"/>
      <c r="F85" s="9" t="s">
        <v>18</v>
      </c>
      <c r="G85" s="10" t="s">
        <v>97</v>
      </c>
      <c r="H85" s="12">
        <v>192.78279965152723</v>
      </c>
      <c r="I85" s="12">
        <v>7.4506384091605602</v>
      </c>
      <c r="J85" s="12">
        <v>127.68078397773955</v>
      </c>
      <c r="K85" s="12">
        <v>589.11367705901773</v>
      </c>
      <c r="L85" s="12">
        <v>47.236853222983612</v>
      </c>
      <c r="M85" s="12">
        <v>0.61114999999999986</v>
      </c>
      <c r="N85" s="12">
        <v>56.521491488032098</v>
      </c>
      <c r="O85" s="12">
        <v>377.6672658887191</v>
      </c>
      <c r="P85" s="12">
        <v>0.76755234159626584</v>
      </c>
      <c r="Q85" s="12">
        <v>4.0505542522123496E-3</v>
      </c>
    </row>
    <row r="86" spans="1:17" x14ac:dyDescent="0.2">
      <c r="A86" s="9">
        <v>1134</v>
      </c>
      <c r="B86" s="9" t="s">
        <v>66</v>
      </c>
      <c r="C86" s="9"/>
      <c r="F86" s="9" t="s">
        <v>16</v>
      </c>
      <c r="G86" s="10" t="s">
        <v>98</v>
      </c>
      <c r="H86" s="12">
        <v>190.79375748165927</v>
      </c>
      <c r="I86" s="12">
        <v>4.1556674162398197</v>
      </c>
      <c r="J86" s="12">
        <v>259.52271100227887</v>
      </c>
      <c r="K86" s="12">
        <v>1153.6402345568579</v>
      </c>
      <c r="L86" s="12">
        <v>8.8379806180660232</v>
      </c>
      <c r="M86" s="12">
        <v>0.93032500000000007</v>
      </c>
      <c r="N86" s="12">
        <v>63.049802661080797</v>
      </c>
      <c r="O86" s="12">
        <v>348.99534532007328</v>
      </c>
      <c r="P86" s="12">
        <v>0.63058889017753061</v>
      </c>
      <c r="Q86" s="12">
        <v>9.0248826971483179E-3</v>
      </c>
    </row>
    <row r="87" spans="1:17" x14ac:dyDescent="0.2">
      <c r="A87" s="9">
        <v>1134</v>
      </c>
      <c r="B87" s="9" t="s">
        <v>66</v>
      </c>
      <c r="C87" s="9"/>
      <c r="F87" s="9" t="s">
        <v>18</v>
      </c>
      <c r="G87" s="10" t="s">
        <v>99</v>
      </c>
      <c r="H87" s="12">
        <v>188.14051340340282</v>
      </c>
      <c r="I87" s="12">
        <v>4.932402174369301</v>
      </c>
      <c r="J87" s="12">
        <v>341.99173531392489</v>
      </c>
      <c r="K87" s="12">
        <v>706.27300871933005</v>
      </c>
      <c r="L87" s="12">
        <v>10.634419102506612</v>
      </c>
      <c r="M87" s="12">
        <v>0.93567500000000003</v>
      </c>
      <c r="N87" s="12">
        <v>15.655346692683683</v>
      </c>
      <c r="O87" s="12">
        <v>238.0221614897884</v>
      </c>
      <c r="P87" s="12">
        <v>0.2718781029608327</v>
      </c>
      <c r="Q87" s="12">
        <v>9.0248826971483179E-3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A3E2-E583-3541-923E-44AB3822345E}">
  <dimension ref="A1:Y33"/>
  <sheetViews>
    <sheetView tabSelected="1" topLeftCell="F1" workbookViewId="0">
      <selection activeCell="X14" sqref="X14"/>
    </sheetView>
  </sheetViews>
  <sheetFormatPr baseColWidth="10" defaultRowHeight="15" x14ac:dyDescent="0.2"/>
  <cols>
    <col min="1" max="1" width="8.33203125" bestFit="1" customWidth="1"/>
    <col min="2" max="2" width="3.83203125" bestFit="1" customWidth="1"/>
    <col min="3" max="3" width="4.33203125" bestFit="1" customWidth="1"/>
    <col min="4" max="4" width="16.83203125" bestFit="1" customWidth="1"/>
    <col min="5" max="5" width="11.6640625" bestFit="1" customWidth="1"/>
    <col min="6" max="6" width="9.1640625" bestFit="1" customWidth="1"/>
    <col min="7" max="7" width="9.1640625" customWidth="1"/>
    <col min="8" max="8" width="12.1640625" bestFit="1" customWidth="1"/>
    <col min="9" max="9" width="12.33203125" bestFit="1" customWidth="1"/>
    <col min="10" max="12" width="12.1640625" bestFit="1" customWidth="1"/>
    <col min="13" max="13" width="14.5" bestFit="1" customWidth="1"/>
    <col min="14" max="14" width="19.83203125" bestFit="1" customWidth="1"/>
    <col min="15" max="15" width="12" bestFit="1" customWidth="1"/>
    <col min="16" max="16" width="11.5" bestFit="1" customWidth="1"/>
    <col min="17" max="17" width="10.5" bestFit="1" customWidth="1"/>
    <col min="18" max="18" width="13.6640625" bestFit="1" customWidth="1"/>
    <col min="19" max="19" width="18.33203125" bestFit="1" customWidth="1"/>
    <col min="20" max="20" width="12.5" bestFit="1" customWidth="1"/>
    <col min="21" max="21" width="13.5" bestFit="1" customWidth="1"/>
    <col min="22" max="23" width="15.33203125" bestFit="1" customWidth="1"/>
    <col min="24" max="25" width="13.83203125" bestFit="1" customWidth="1"/>
  </cols>
  <sheetData>
    <row r="1" spans="1:25" x14ac:dyDescent="0.2">
      <c r="A1" s="25" t="s">
        <v>5</v>
      </c>
      <c r="B1" s="25" t="s">
        <v>223</v>
      </c>
      <c r="C1" s="25" t="s">
        <v>1</v>
      </c>
      <c r="D1" s="25" t="s">
        <v>224</v>
      </c>
      <c r="E1" s="26" t="s">
        <v>225</v>
      </c>
      <c r="F1" s="26" t="s">
        <v>226</v>
      </c>
      <c r="G1" s="26" t="s">
        <v>248</v>
      </c>
      <c r="H1" s="26" t="s">
        <v>227</v>
      </c>
      <c r="I1" s="26" t="s">
        <v>228</v>
      </c>
      <c r="J1" s="26" t="s">
        <v>229</v>
      </c>
      <c r="K1" s="26" t="s">
        <v>230</v>
      </c>
      <c r="L1" s="26" t="s">
        <v>231</v>
      </c>
      <c r="M1" s="26" t="s">
        <v>232</v>
      </c>
      <c r="N1" s="26" t="s">
        <v>233</v>
      </c>
      <c r="O1" s="26" t="s">
        <v>234</v>
      </c>
      <c r="P1" s="25" t="s">
        <v>235</v>
      </c>
      <c r="Q1" s="26" t="s">
        <v>236</v>
      </c>
      <c r="R1" s="26" t="s">
        <v>237</v>
      </c>
      <c r="S1" s="26" t="s">
        <v>238</v>
      </c>
      <c r="T1" s="27" t="s">
        <v>239</v>
      </c>
      <c r="U1" s="28" t="s">
        <v>240</v>
      </c>
      <c r="V1" s="28" t="s">
        <v>241</v>
      </c>
      <c r="W1" s="28" t="s">
        <v>242</v>
      </c>
      <c r="X1" s="28" t="s">
        <v>246</v>
      </c>
      <c r="Y1" s="28" t="s">
        <v>247</v>
      </c>
    </row>
    <row r="2" spans="1:25" x14ac:dyDescent="0.2">
      <c r="A2" s="26">
        <v>1</v>
      </c>
      <c r="B2" s="26">
        <v>-14</v>
      </c>
      <c r="C2" s="26">
        <v>10</v>
      </c>
      <c r="D2" s="25" t="s">
        <v>243</v>
      </c>
      <c r="E2" s="29">
        <v>48.460157488108734</v>
      </c>
      <c r="F2" s="29">
        <v>202.7465026356335</v>
      </c>
      <c r="G2" s="29"/>
      <c r="H2" s="29">
        <v>39.62911063537652</v>
      </c>
      <c r="I2" s="29">
        <v>222.08753143076052</v>
      </c>
      <c r="J2" s="29">
        <v>16.066380841618223</v>
      </c>
      <c r="K2" s="29">
        <v>0.48030812544610968</v>
      </c>
      <c r="L2" s="29">
        <v>0.63173795591355675</v>
      </c>
      <c r="M2" s="29">
        <v>0</v>
      </c>
      <c r="N2" s="29">
        <v>0</v>
      </c>
      <c r="O2" s="29"/>
      <c r="P2" s="30" t="s">
        <v>244</v>
      </c>
      <c r="Q2" s="29">
        <v>0.89221723034320566</v>
      </c>
      <c r="R2" s="29">
        <v>44.139758745596467</v>
      </c>
      <c r="S2" s="29">
        <v>620.49764450418093</v>
      </c>
      <c r="T2" s="27" t="s">
        <v>245</v>
      </c>
      <c r="U2" s="29">
        <v>10.415247948471276</v>
      </c>
      <c r="V2" s="29">
        <v>0.94959178412981105</v>
      </c>
      <c r="W2" s="29">
        <v>16.075293969691952</v>
      </c>
      <c r="X2" s="33">
        <f>SUM(V2+W2)</f>
        <v>17.024885753821764</v>
      </c>
      <c r="Y2">
        <f>(X2*16.04*1000000)/24000</f>
        <v>11378.298645470877</v>
      </c>
    </row>
    <row r="3" spans="1:25" x14ac:dyDescent="0.2">
      <c r="A3" s="26">
        <v>1</v>
      </c>
      <c r="B3" s="26">
        <v>-14</v>
      </c>
      <c r="C3" s="26">
        <v>11</v>
      </c>
      <c r="D3" s="26"/>
      <c r="E3" s="29">
        <v>164.49802546659532</v>
      </c>
      <c r="F3" s="29">
        <v>260.9012398687222</v>
      </c>
      <c r="G3" s="29"/>
      <c r="H3" s="29">
        <v>50.054574240883959</v>
      </c>
      <c r="I3" s="29">
        <v>2124.7368099012765</v>
      </c>
      <c r="J3" s="29">
        <v>5.1022248557153036</v>
      </c>
      <c r="K3" s="29">
        <v>4.3647322149994876</v>
      </c>
      <c r="L3" s="29">
        <v>0.53057949213524591</v>
      </c>
      <c r="M3" s="29">
        <v>144.50341714602121</v>
      </c>
      <c r="N3" s="29">
        <v>2587.0197973649779</v>
      </c>
      <c r="O3" s="29"/>
      <c r="P3" s="31"/>
      <c r="Q3" s="29">
        <v>0.46232833891108699</v>
      </c>
      <c r="R3" s="29">
        <v>41.390327893996364</v>
      </c>
      <c r="S3" s="29">
        <v>603.94714968637925</v>
      </c>
      <c r="T3" s="28"/>
      <c r="U3" s="29">
        <v>20.799884225807936</v>
      </c>
      <c r="V3" s="29">
        <v>4.1356260504682503</v>
      </c>
      <c r="W3" s="29">
        <v>13.237178765008313</v>
      </c>
      <c r="X3" s="33">
        <f t="shared" ref="X3:X33" si="0">SUM(V3+W3)</f>
        <v>17.372804815476563</v>
      </c>
      <c r="Y3">
        <f t="shared" ref="Y3:Y33" si="1">(X3*16.04*1000000)/24000</f>
        <v>11610.824551676835</v>
      </c>
    </row>
    <row r="4" spans="1:25" x14ac:dyDescent="0.2">
      <c r="A4" s="26">
        <v>1</v>
      </c>
      <c r="B4" s="26">
        <v>0</v>
      </c>
      <c r="C4" s="26">
        <v>40</v>
      </c>
      <c r="D4" s="26"/>
      <c r="E4" s="29">
        <v>313.57474111932686</v>
      </c>
      <c r="F4" s="29">
        <v>243.9429126506451</v>
      </c>
      <c r="G4" s="29"/>
      <c r="H4" s="29">
        <v>3.5280455356247025</v>
      </c>
      <c r="I4" s="29">
        <v>710.30667192983969</v>
      </c>
      <c r="J4" s="29">
        <v>0.98431079356582019</v>
      </c>
      <c r="K4" s="29">
        <v>2.5284051577954507</v>
      </c>
      <c r="L4" s="29">
        <v>2.3639370807002158</v>
      </c>
      <c r="M4" s="29">
        <v>118.24594066411488</v>
      </c>
      <c r="N4" s="29">
        <v>388.74621279798902</v>
      </c>
      <c r="O4" s="29">
        <v>71.434309500914992</v>
      </c>
      <c r="P4" s="31"/>
      <c r="Q4" s="29">
        <v>1.503203465704644</v>
      </c>
      <c r="R4" s="29">
        <v>36.650906996185313</v>
      </c>
      <c r="S4" s="29">
        <v>624.16626804062059</v>
      </c>
      <c r="T4" s="28"/>
      <c r="U4" s="29">
        <v>2.7570552561293966</v>
      </c>
      <c r="V4" s="32">
        <v>2.7121554279352971</v>
      </c>
      <c r="W4" s="29">
        <v>25.464107089237409</v>
      </c>
      <c r="X4" s="33">
        <f t="shared" si="0"/>
        <v>28.176262517172706</v>
      </c>
      <c r="Y4">
        <f t="shared" si="1"/>
        <v>18831.135448977089</v>
      </c>
    </row>
    <row r="5" spans="1:25" x14ac:dyDescent="0.2">
      <c r="A5" s="26">
        <v>1</v>
      </c>
      <c r="B5" s="26">
        <v>0</v>
      </c>
      <c r="C5" s="26">
        <v>41</v>
      </c>
      <c r="D5" s="26"/>
      <c r="E5" s="29">
        <v>344.35288535417146</v>
      </c>
      <c r="F5" s="29">
        <v>221.49382737108309</v>
      </c>
      <c r="G5" s="29"/>
      <c r="H5" s="29">
        <v>29.765147284237649</v>
      </c>
      <c r="I5" s="29">
        <v>296.72055634373436</v>
      </c>
      <c r="J5" s="29">
        <v>0.69306537320281414</v>
      </c>
      <c r="K5" s="29">
        <v>3.1168196341898633</v>
      </c>
      <c r="L5" s="29">
        <v>0.9334268843120066</v>
      </c>
      <c r="M5" s="29">
        <v>37.743867247545353</v>
      </c>
      <c r="N5" s="29">
        <v>161.63507091083221</v>
      </c>
      <c r="O5" s="29">
        <v>63.048860027809503</v>
      </c>
      <c r="P5" s="31"/>
      <c r="Q5" s="29">
        <v>0.75804707226767776</v>
      </c>
      <c r="R5" s="29">
        <v>36.020642237071137</v>
      </c>
      <c r="S5" s="29">
        <v>590.48163375149261</v>
      </c>
      <c r="T5" s="28"/>
      <c r="U5" s="29">
        <v>12.34298559448672</v>
      </c>
      <c r="V5" s="29">
        <v>1.6192476499044579</v>
      </c>
      <c r="W5" s="29">
        <v>5.2485010884661083</v>
      </c>
      <c r="X5" s="33">
        <f t="shared" si="0"/>
        <v>6.8677487383705662</v>
      </c>
      <c r="Y5">
        <f t="shared" si="1"/>
        <v>4589.9454068109953</v>
      </c>
    </row>
    <row r="6" spans="1:25" x14ac:dyDescent="0.2">
      <c r="A6" s="26">
        <v>1</v>
      </c>
      <c r="B6" s="26">
        <v>6</v>
      </c>
      <c r="C6" s="26">
        <v>22</v>
      </c>
      <c r="D6" s="26"/>
      <c r="E6" s="29">
        <v>160.98273933524101</v>
      </c>
      <c r="F6" s="29">
        <v>336.74072318276069</v>
      </c>
      <c r="G6" s="29"/>
      <c r="H6" s="29">
        <v>2.5056308477447762</v>
      </c>
      <c r="I6" s="29">
        <v>726.21122768912585</v>
      </c>
      <c r="J6" s="29">
        <v>2.4306651692668493</v>
      </c>
      <c r="K6" s="29">
        <v>6.251410175384926</v>
      </c>
      <c r="L6" s="29">
        <v>2.4845233289127715</v>
      </c>
      <c r="M6" s="29">
        <v>63.53661095214148</v>
      </c>
      <c r="N6" s="29">
        <v>312.3932730738976</v>
      </c>
      <c r="O6" s="29">
        <v>78.777083125588121</v>
      </c>
      <c r="P6" s="31"/>
      <c r="Q6" s="29">
        <v>1.456676228205942</v>
      </c>
      <c r="R6" s="29">
        <v>39.983827656809986</v>
      </c>
      <c r="S6" s="29">
        <v>590.89852278972455</v>
      </c>
      <c r="T6" s="28"/>
      <c r="U6" s="29">
        <v>3.2780920371984759</v>
      </c>
      <c r="V6" s="29">
        <v>3.4893134184849099</v>
      </c>
      <c r="W6" s="29">
        <v>37.022073679695467</v>
      </c>
      <c r="X6" s="33">
        <f t="shared" si="0"/>
        <v>40.511387098180379</v>
      </c>
      <c r="Y6">
        <f t="shared" si="1"/>
        <v>27075.110377283887</v>
      </c>
    </row>
    <row r="7" spans="1:25" x14ac:dyDescent="0.2">
      <c r="A7" s="26">
        <v>1</v>
      </c>
      <c r="B7" s="26">
        <v>6</v>
      </c>
      <c r="C7" s="26">
        <v>23</v>
      </c>
      <c r="D7" s="26"/>
      <c r="E7" s="29">
        <v>60.26179855965168</v>
      </c>
      <c r="F7" s="29">
        <v>246.88105243490173</v>
      </c>
      <c r="G7" s="29"/>
      <c r="H7" s="29">
        <v>25.81641799944525</v>
      </c>
      <c r="I7" s="29">
        <v>3412.9628837103742</v>
      </c>
      <c r="J7" s="29">
        <v>1.3061616648822263</v>
      </c>
      <c r="K7" s="29">
        <v>3.9678486252166802</v>
      </c>
      <c r="L7" s="29">
        <v>1.3657509149407254</v>
      </c>
      <c r="M7" s="29">
        <v>9.1607584383172309</v>
      </c>
      <c r="N7" s="29">
        <v>92.015811019358068</v>
      </c>
      <c r="O7" s="29">
        <v>51.467484273252104</v>
      </c>
      <c r="P7" s="31"/>
      <c r="Q7" s="29">
        <v>1.7643189533637382</v>
      </c>
      <c r="R7" s="29">
        <v>42.321145827444901</v>
      </c>
      <c r="S7" s="29">
        <v>628.58529184587746</v>
      </c>
      <c r="T7" s="28"/>
      <c r="U7" s="29">
        <v>10.656043029587151</v>
      </c>
      <c r="V7" s="29">
        <v>1.0345670076034856</v>
      </c>
      <c r="W7" s="29">
        <v>8.1818200819137061</v>
      </c>
      <c r="X7" s="33">
        <f t="shared" si="0"/>
        <v>9.2163870895171911</v>
      </c>
      <c r="Y7">
        <f t="shared" si="1"/>
        <v>6159.6187048273223</v>
      </c>
    </row>
    <row r="8" spans="1:25" x14ac:dyDescent="0.2">
      <c r="A8" s="26">
        <v>1</v>
      </c>
      <c r="B8" s="26">
        <v>13</v>
      </c>
      <c r="C8" s="26">
        <v>24</v>
      </c>
      <c r="D8" s="26"/>
      <c r="E8" s="29">
        <v>567.63489009060015</v>
      </c>
      <c r="F8" s="29">
        <v>205.39669667694531</v>
      </c>
      <c r="G8" s="29"/>
      <c r="H8" s="29">
        <v>3.2856516347613871</v>
      </c>
      <c r="I8" s="29">
        <v>412.5422789945261</v>
      </c>
      <c r="J8" s="29">
        <v>1.9834306763026401</v>
      </c>
      <c r="K8" s="29">
        <v>14.200929242377887</v>
      </c>
      <c r="L8" s="29">
        <v>1.5903986292033758</v>
      </c>
      <c r="M8" s="29">
        <v>20.50550484441375</v>
      </c>
      <c r="N8" s="29">
        <v>322.64479914966626</v>
      </c>
      <c r="O8" s="29">
        <v>60.125008650947471</v>
      </c>
      <c r="P8" s="31"/>
      <c r="Q8" s="29">
        <v>1.2426328621007958</v>
      </c>
      <c r="R8" s="29">
        <v>36.074885456502777</v>
      </c>
      <c r="S8" s="29">
        <v>543.62330585424081</v>
      </c>
      <c r="T8" s="28"/>
      <c r="U8" s="29">
        <v>3.6980596691371872</v>
      </c>
      <c r="V8" s="29">
        <v>18.723639301375815</v>
      </c>
      <c r="W8" s="29">
        <v>23.516287825563651</v>
      </c>
      <c r="X8" s="33">
        <f t="shared" si="0"/>
        <v>42.239927126939463</v>
      </c>
      <c r="Y8">
        <f t="shared" si="1"/>
        <v>28230.351296504541</v>
      </c>
    </row>
    <row r="9" spans="1:25" x14ac:dyDescent="0.2">
      <c r="A9" s="26">
        <v>1</v>
      </c>
      <c r="B9" s="26">
        <v>13</v>
      </c>
      <c r="C9" s="26">
        <v>25</v>
      </c>
      <c r="D9" s="26"/>
      <c r="E9" s="29">
        <v>828.59485013808182</v>
      </c>
      <c r="F9" s="29">
        <v>291.97130318705803</v>
      </c>
      <c r="G9" s="29"/>
      <c r="H9" s="29">
        <v>4.7909737205475746</v>
      </c>
      <c r="I9" s="29">
        <v>639.70696015398642</v>
      </c>
      <c r="J9" s="29">
        <v>1.2528489438666253</v>
      </c>
      <c r="K9" s="29">
        <v>3.9727849882736797</v>
      </c>
      <c r="L9" s="29">
        <v>2.2857793272291151</v>
      </c>
      <c r="M9" s="29">
        <v>56.885534267459356</v>
      </c>
      <c r="N9" s="29">
        <v>687.08702290508484</v>
      </c>
      <c r="O9" s="29">
        <v>70.00469455652582</v>
      </c>
      <c r="P9" s="31"/>
      <c r="Q9" s="29">
        <v>0</v>
      </c>
      <c r="R9" s="29">
        <v>42.316286092370667</v>
      </c>
      <c r="S9" s="29">
        <v>645.09409775985603</v>
      </c>
      <c r="T9" s="28"/>
      <c r="U9" s="29">
        <v>3.8236114836555792</v>
      </c>
      <c r="V9" s="29">
        <v>62.463255499861923</v>
      </c>
      <c r="W9" s="29">
        <v>47.267151335760431</v>
      </c>
      <c r="X9" s="33">
        <f t="shared" si="0"/>
        <v>109.73040683562235</v>
      </c>
      <c r="Y9">
        <f t="shared" si="1"/>
        <v>73336.488568474262</v>
      </c>
    </row>
    <row r="10" spans="1:25" x14ac:dyDescent="0.2">
      <c r="A10" s="26">
        <v>1</v>
      </c>
      <c r="B10" s="26">
        <v>28</v>
      </c>
      <c r="C10" s="26">
        <v>26</v>
      </c>
      <c r="D10" s="26"/>
      <c r="E10" s="29">
        <v>631.45404454584241</v>
      </c>
      <c r="F10" s="29">
        <v>290.48704749370825</v>
      </c>
      <c r="G10" s="29"/>
      <c r="H10" s="29">
        <v>10.890326327444425</v>
      </c>
      <c r="I10" s="29">
        <v>293.53457832202628</v>
      </c>
      <c r="J10" s="29">
        <v>1.2627216699806254</v>
      </c>
      <c r="K10" s="29">
        <v>8.629749896247576</v>
      </c>
      <c r="L10" s="29">
        <v>3.8373223875639999</v>
      </c>
      <c r="M10" s="29">
        <v>17.481092592141245</v>
      </c>
      <c r="N10" s="29">
        <v>276.18954798293919</v>
      </c>
      <c r="O10" s="29">
        <v>88.244439162980285</v>
      </c>
      <c r="P10" s="31"/>
      <c r="Q10" s="29">
        <v>3.5770961916245265</v>
      </c>
      <c r="R10" s="29">
        <v>40.971711744034778</v>
      </c>
      <c r="S10" s="29">
        <v>637.84022849462292</v>
      </c>
      <c r="T10" s="28"/>
      <c r="U10" s="29">
        <v>16.243226408110676</v>
      </c>
      <c r="V10" s="29">
        <v>7.3326835458124373</v>
      </c>
      <c r="W10" s="29">
        <v>25.219021761946912</v>
      </c>
      <c r="X10" s="33">
        <f t="shared" si="0"/>
        <v>32.551705307759349</v>
      </c>
      <c r="Y10">
        <f t="shared" si="1"/>
        <v>21755.389714019166</v>
      </c>
    </row>
    <row r="11" spans="1:25" x14ac:dyDescent="0.2">
      <c r="A11" s="26">
        <v>1</v>
      </c>
      <c r="B11" s="26">
        <v>28</v>
      </c>
      <c r="C11" s="26">
        <v>27</v>
      </c>
      <c r="D11" s="26"/>
      <c r="E11" s="29">
        <v>1210.7026323202356</v>
      </c>
      <c r="F11" s="29">
        <v>505.43661301952199</v>
      </c>
      <c r="G11" s="29"/>
      <c r="H11" s="29">
        <v>7.6028481106186874</v>
      </c>
      <c r="I11" s="29">
        <v>2010.9697555868818</v>
      </c>
      <c r="J11" s="29">
        <v>0.62987992607321275</v>
      </c>
      <c r="K11" s="29">
        <v>52.640388367237669</v>
      </c>
      <c r="L11" s="29">
        <v>3.3255007562618188</v>
      </c>
      <c r="M11" s="29">
        <v>121.26797321127827</v>
      </c>
      <c r="N11" s="29">
        <v>1041.0753454483163</v>
      </c>
      <c r="O11" s="29">
        <v>66.013791059260257</v>
      </c>
      <c r="P11" s="31"/>
      <c r="Q11" s="29">
        <v>2.2812675830663394</v>
      </c>
      <c r="R11" s="29">
        <v>37.05362180711721</v>
      </c>
      <c r="S11" s="29">
        <v>581.81034175627167</v>
      </c>
      <c r="T11" s="28"/>
      <c r="U11" s="29">
        <v>9.7099852198563372</v>
      </c>
      <c r="V11" s="32">
        <v>12.865561748889377</v>
      </c>
      <c r="W11" s="29">
        <v>190.64004503537163</v>
      </c>
      <c r="X11" s="33">
        <f t="shared" si="0"/>
        <v>203.505606784261</v>
      </c>
      <c r="Y11">
        <f t="shared" si="1"/>
        <v>136009.58053414777</v>
      </c>
    </row>
    <row r="12" spans="1:25" x14ac:dyDescent="0.2">
      <c r="A12" s="26">
        <v>1</v>
      </c>
      <c r="B12" s="26">
        <v>48</v>
      </c>
      <c r="C12" s="26">
        <v>28</v>
      </c>
      <c r="D12" s="26"/>
      <c r="E12" s="29">
        <v>139.10491360395039</v>
      </c>
      <c r="F12" s="29">
        <v>189.51801888446596</v>
      </c>
      <c r="G12" s="29"/>
      <c r="H12" s="29">
        <v>1.4655554068232732</v>
      </c>
      <c r="I12" s="29">
        <v>178.51497988035246</v>
      </c>
      <c r="J12" s="29">
        <v>4.137659514377483</v>
      </c>
      <c r="K12" s="29">
        <v>4.1295905353245113</v>
      </c>
      <c r="L12" s="29">
        <v>3.4536794719544246</v>
      </c>
      <c r="M12" s="29">
        <v>3.1112691537306771</v>
      </c>
      <c r="N12" s="29">
        <v>133.92327841677871</v>
      </c>
      <c r="O12" s="29">
        <v>38.447642204753755</v>
      </c>
      <c r="P12" s="31"/>
      <c r="Q12" s="29">
        <v>0.90661949878430004</v>
      </c>
      <c r="R12" s="29">
        <v>34.963363991653829</v>
      </c>
      <c r="S12" s="29">
        <v>608.15772897252009</v>
      </c>
      <c r="T12" s="28"/>
      <c r="U12" s="29">
        <v>1.156900998452941</v>
      </c>
      <c r="V12" s="29">
        <v>47.318239329303438</v>
      </c>
      <c r="W12" s="29">
        <v>2.3944108501377142</v>
      </c>
      <c r="X12" s="33">
        <f t="shared" si="0"/>
        <v>49.712650179441155</v>
      </c>
      <c r="Y12">
        <f t="shared" si="1"/>
        <v>33224.621203259841</v>
      </c>
    </row>
    <row r="13" spans="1:25" x14ac:dyDescent="0.2">
      <c r="A13" s="26">
        <v>1</v>
      </c>
      <c r="B13" s="26">
        <v>48</v>
      </c>
      <c r="C13" s="26">
        <v>29</v>
      </c>
      <c r="D13" s="26"/>
      <c r="E13" s="29">
        <v>348.38714152721047</v>
      </c>
      <c r="F13" s="29">
        <v>317.31042387253967</v>
      </c>
      <c r="G13" s="29"/>
      <c r="H13" s="29">
        <v>1.5694312383967923</v>
      </c>
      <c r="I13" s="29">
        <v>413.33915748282482</v>
      </c>
      <c r="J13" s="29">
        <v>2.751528767971855</v>
      </c>
      <c r="K13" s="29">
        <v>34.167036899026186</v>
      </c>
      <c r="L13" s="29">
        <v>1.1022476318095851</v>
      </c>
      <c r="M13" s="29">
        <v>18.451823164311676</v>
      </c>
      <c r="N13" s="29">
        <v>343.81377881000196</v>
      </c>
      <c r="O13" s="29">
        <v>82.857843846212788</v>
      </c>
      <c r="P13" s="31"/>
      <c r="Q13" s="29">
        <v>0.87295599179419103</v>
      </c>
      <c r="R13" s="29">
        <v>36.099327065258528</v>
      </c>
      <c r="S13" s="29">
        <v>561.04926765232915</v>
      </c>
      <c r="T13" s="28"/>
      <c r="U13" s="29">
        <v>1.3979741540175872</v>
      </c>
      <c r="V13" s="29">
        <v>61.331832391102203</v>
      </c>
      <c r="W13" s="29">
        <v>18.002040934281602</v>
      </c>
      <c r="X13" s="33">
        <f t="shared" si="0"/>
        <v>79.333873325383806</v>
      </c>
      <c r="Y13">
        <f t="shared" si="1"/>
        <v>53021.472005798183</v>
      </c>
    </row>
    <row r="14" spans="1:25" s="39" customFormat="1" x14ac:dyDescent="0.2">
      <c r="A14" s="34">
        <v>1</v>
      </c>
      <c r="B14" s="34">
        <v>83</v>
      </c>
      <c r="C14" s="34">
        <v>12</v>
      </c>
      <c r="D14" s="34"/>
      <c r="E14" s="35">
        <v>351.58523444191633</v>
      </c>
      <c r="F14" s="35">
        <v>403.29860498776225</v>
      </c>
      <c r="G14" s="35"/>
      <c r="H14" s="35">
        <v>1.1229309340820914</v>
      </c>
      <c r="I14" s="35">
        <v>549.22874564618633</v>
      </c>
      <c r="J14" s="35">
        <v>1.2281671285816245</v>
      </c>
      <c r="K14" s="35">
        <v>54.272349993881882</v>
      </c>
      <c r="L14" s="35">
        <v>2.0834623996724928</v>
      </c>
      <c r="M14" s="35">
        <v>17.481092592141245</v>
      </c>
      <c r="N14" s="35">
        <v>276.18954798293919</v>
      </c>
      <c r="O14" s="35">
        <v>26.545886025822597</v>
      </c>
      <c r="P14" s="36"/>
      <c r="Q14" s="35">
        <v>1.4855426084907368</v>
      </c>
      <c r="R14" s="35">
        <v>39.171465765796171</v>
      </c>
      <c r="S14" s="35">
        <v>589.39772225209015</v>
      </c>
      <c r="T14" s="37"/>
      <c r="U14" s="35">
        <v>1.130892245030009</v>
      </c>
      <c r="V14" s="35">
        <v>8.7876535803261469</v>
      </c>
      <c r="W14" s="35">
        <v>21.591645747056848</v>
      </c>
      <c r="X14" s="38">
        <f t="shared" si="0"/>
        <v>30.379299327382995</v>
      </c>
      <c r="Y14" s="39">
        <f t="shared" si="1"/>
        <v>20303.498383800965</v>
      </c>
    </row>
    <row r="15" spans="1:25" s="39" customFormat="1" x14ac:dyDescent="0.2">
      <c r="A15" s="34">
        <v>1</v>
      </c>
      <c r="B15" s="34">
        <v>83</v>
      </c>
      <c r="C15" s="34">
        <v>13</v>
      </c>
      <c r="D15" s="34"/>
      <c r="E15" s="35">
        <v>228.77988148003539</v>
      </c>
      <c r="F15" s="35">
        <v>291.38564420385563</v>
      </c>
      <c r="G15" s="35"/>
      <c r="H15" s="35">
        <v>2.2718848283035471</v>
      </c>
      <c r="I15" s="35">
        <v>185.24882757543131</v>
      </c>
      <c r="J15" s="35">
        <v>1.2637089425920254</v>
      </c>
      <c r="K15" s="35">
        <v>20.348675793565814</v>
      </c>
      <c r="L15" s="35">
        <v>3.2741399468379524</v>
      </c>
      <c r="M15" s="35">
        <v>121.26797321127827</v>
      </c>
      <c r="N15" s="35">
        <v>1041.0753454483163</v>
      </c>
      <c r="O15" s="35">
        <v>47.90224601250285</v>
      </c>
      <c r="P15" s="36"/>
      <c r="Q15" s="35">
        <v>2.4536333903556842</v>
      </c>
      <c r="R15" s="35">
        <v>45.869967365412137</v>
      </c>
      <c r="S15" s="35">
        <v>640.17480710872087</v>
      </c>
      <c r="T15" s="37"/>
      <c r="U15" s="35">
        <v>3.1357087955134539</v>
      </c>
      <c r="V15" s="35">
        <v>0.98112095488900875</v>
      </c>
      <c r="W15" s="35">
        <v>125.85823604912896</v>
      </c>
      <c r="X15" s="38">
        <f t="shared" si="0"/>
        <v>126.83935700401797</v>
      </c>
      <c r="Y15" s="39">
        <f t="shared" si="1"/>
        <v>84770.970264352</v>
      </c>
    </row>
    <row r="16" spans="1:25" x14ac:dyDescent="0.2">
      <c r="A16" s="26">
        <v>1</v>
      </c>
      <c r="B16" s="26">
        <v>161</v>
      </c>
      <c r="C16" s="26">
        <v>14</v>
      </c>
      <c r="D16" s="26"/>
      <c r="E16" s="29">
        <v>20.20581448573077</v>
      </c>
      <c r="F16" s="29">
        <v>231.026587614416</v>
      </c>
      <c r="G16" s="29"/>
      <c r="H16" s="29">
        <v>1.1619868140275005</v>
      </c>
      <c r="I16" s="29">
        <v>203.73653088571416</v>
      </c>
      <c r="J16" s="29">
        <v>0.12538362164780253</v>
      </c>
      <c r="K16" s="29">
        <v>27.294138614764961</v>
      </c>
      <c r="L16" s="29">
        <v>4.3808537359887429</v>
      </c>
      <c r="M16" s="29">
        <v>138.06542480446006</v>
      </c>
      <c r="N16" s="29">
        <v>1954.9741552593819</v>
      </c>
      <c r="O16" s="29">
        <v>86.10076330387885</v>
      </c>
      <c r="P16" s="31"/>
      <c r="Q16" s="29">
        <v>2.5090212495410498</v>
      </c>
      <c r="R16" s="29">
        <v>39.789724120609272</v>
      </c>
      <c r="S16" s="29">
        <v>632.83756003584153</v>
      </c>
      <c r="T16" s="28"/>
      <c r="U16" s="29">
        <v>1.0684122043582889</v>
      </c>
      <c r="V16" s="29">
        <v>2.896205746240359</v>
      </c>
      <c r="W16" s="29">
        <v>149.36624858557596</v>
      </c>
      <c r="X16" s="33">
        <f t="shared" si="0"/>
        <v>152.26245433181631</v>
      </c>
      <c r="Y16">
        <f t="shared" si="1"/>
        <v>101762.07364509723</v>
      </c>
    </row>
    <row r="17" spans="1:25" x14ac:dyDescent="0.2">
      <c r="A17" s="26">
        <v>1</v>
      </c>
      <c r="B17" s="26">
        <v>161</v>
      </c>
      <c r="C17" s="26">
        <v>15</v>
      </c>
      <c r="D17" s="26"/>
      <c r="E17" s="29">
        <v>16.856780225676275</v>
      </c>
      <c r="F17" s="29">
        <v>171.12544957239609</v>
      </c>
      <c r="G17" s="29"/>
      <c r="H17" s="29">
        <v>0.9880626148938616</v>
      </c>
      <c r="I17" s="29">
        <v>211.75517846571623</v>
      </c>
      <c r="J17" s="29">
        <v>0.1678363439380034</v>
      </c>
      <c r="K17" s="29">
        <v>23.88903537804628</v>
      </c>
      <c r="L17" s="29">
        <v>3.7136098292125999</v>
      </c>
      <c r="M17" s="29">
        <v>3.7219581460991886</v>
      </c>
      <c r="N17" s="29">
        <v>281.2575354909182</v>
      </c>
      <c r="O17" s="29">
        <v>84.272360449985868</v>
      </c>
      <c r="P17" s="31"/>
      <c r="Q17" s="29">
        <v>1.1263277685660842</v>
      </c>
      <c r="R17" s="29">
        <v>37.120943431233961</v>
      </c>
      <c r="S17" s="29">
        <v>608.07435116487386</v>
      </c>
      <c r="T17" s="28"/>
      <c r="U17" s="29">
        <v>1.145333873151192</v>
      </c>
      <c r="V17" s="29">
        <v>2.1516617052683507</v>
      </c>
      <c r="W17" s="29">
        <v>4.3486149320209799</v>
      </c>
      <c r="X17" s="33">
        <f t="shared" si="0"/>
        <v>6.5002766372893301</v>
      </c>
      <c r="Y17">
        <f t="shared" si="1"/>
        <v>4344.3515525883695</v>
      </c>
    </row>
    <row r="18" spans="1:25" x14ac:dyDescent="0.2">
      <c r="A18" s="26">
        <v>1</v>
      </c>
      <c r="B18" s="26">
        <v>365</v>
      </c>
      <c r="C18" s="26">
        <v>16</v>
      </c>
      <c r="D18" s="26"/>
      <c r="E18" s="29">
        <v>11.734348431646817</v>
      </c>
      <c r="F18" s="29">
        <v>528.55753822957945</v>
      </c>
      <c r="G18" s="29"/>
      <c r="H18" s="29">
        <v>1.8540757181606256</v>
      </c>
      <c r="I18" s="29">
        <v>256.6949811293228</v>
      </c>
      <c r="J18" s="29">
        <v>0</v>
      </c>
      <c r="K18" s="29">
        <v>60.871893777370495</v>
      </c>
      <c r="L18" s="29">
        <v>3.7764726714997878</v>
      </c>
      <c r="M18" s="29">
        <v>5.346828394670287</v>
      </c>
      <c r="N18" s="29">
        <v>33.065574574240323</v>
      </c>
      <c r="O18" s="29">
        <v>92.80001841285106</v>
      </c>
      <c r="P18" s="31"/>
      <c r="Q18" s="29">
        <v>1.6228050861546475</v>
      </c>
      <c r="R18" s="29">
        <v>39.981778944964972</v>
      </c>
      <c r="S18" s="29">
        <v>622.05403024691293</v>
      </c>
      <c r="T18" s="28"/>
      <c r="U18" s="29">
        <v>1.8322954429066975</v>
      </c>
      <c r="V18" s="29">
        <v>8.7976287292745772E-2</v>
      </c>
      <c r="W18" s="29">
        <v>3.2449952622036808</v>
      </c>
      <c r="X18" s="33">
        <f t="shared" si="0"/>
        <v>3.3329715494964267</v>
      </c>
      <c r="Y18">
        <f t="shared" si="1"/>
        <v>2227.5359855801116</v>
      </c>
    </row>
    <row r="19" spans="1:25" x14ac:dyDescent="0.2">
      <c r="A19" s="26">
        <v>1</v>
      </c>
      <c r="B19" s="26">
        <v>365</v>
      </c>
      <c r="C19" s="26">
        <v>17</v>
      </c>
      <c r="D19" s="26"/>
      <c r="E19" s="29">
        <v>12.681096998291046</v>
      </c>
      <c r="F19" s="29">
        <v>285.81986771139862</v>
      </c>
      <c r="G19" s="29"/>
      <c r="H19" s="29">
        <v>2.2480779551808809</v>
      </c>
      <c r="I19" s="29">
        <v>202.08669342659022</v>
      </c>
      <c r="J19" s="29">
        <v>0</v>
      </c>
      <c r="K19" s="29">
        <v>19.972596286409967</v>
      </c>
      <c r="L19" s="29">
        <v>1.9740652601021624</v>
      </c>
      <c r="M19" s="29">
        <v>3.2916496494862053</v>
      </c>
      <c r="N19" s="29">
        <v>11.604585368017807</v>
      </c>
      <c r="O19" s="29">
        <v>96.452030435045828</v>
      </c>
      <c r="P19" s="31"/>
      <c r="Q19" s="29">
        <v>3.6632435488470882</v>
      </c>
      <c r="R19" s="29">
        <v>36.672347003865809</v>
      </c>
      <c r="S19" s="29">
        <v>611.40946347072804</v>
      </c>
      <c r="T19" s="28"/>
      <c r="U19" s="29">
        <v>2.1703605294484314</v>
      </c>
      <c r="V19" s="29">
        <v>0.16036716848290083</v>
      </c>
      <c r="W19" s="29">
        <v>1.9149932193676928</v>
      </c>
      <c r="X19" s="33">
        <f t="shared" si="0"/>
        <v>2.0753603878505937</v>
      </c>
      <c r="Y19">
        <f t="shared" si="1"/>
        <v>1387.0325258801467</v>
      </c>
    </row>
    <row r="20" spans="1:25" x14ac:dyDescent="0.2">
      <c r="A20" s="26">
        <v>2</v>
      </c>
      <c r="B20" s="26">
        <v>5</v>
      </c>
      <c r="C20" s="26">
        <v>42</v>
      </c>
      <c r="D20" s="26"/>
      <c r="E20" s="29">
        <v>91.872337036901214</v>
      </c>
      <c r="F20" s="29">
        <v>3773.1018689024727</v>
      </c>
      <c r="G20" s="29"/>
      <c r="H20" s="29">
        <v>118.26529154483727</v>
      </c>
      <c r="I20" s="29">
        <v>190.63791857732241</v>
      </c>
      <c r="J20" s="29">
        <v>3.3350068813092673</v>
      </c>
      <c r="K20" s="29">
        <v>18.139159689252565</v>
      </c>
      <c r="L20" s="29">
        <v>1.0901890069883293</v>
      </c>
      <c r="M20" s="29">
        <v>7.8055698267582958</v>
      </c>
      <c r="N20" s="29">
        <v>114.06683368681612</v>
      </c>
      <c r="O20" s="29">
        <v>40.157074458135298</v>
      </c>
      <c r="P20" s="31"/>
      <c r="Q20" s="29">
        <v>1.6832084684283535</v>
      </c>
      <c r="R20" s="29">
        <v>49.938137356093137</v>
      </c>
      <c r="S20" s="29">
        <v>631.58689292114616</v>
      </c>
      <c r="T20" s="28"/>
      <c r="U20" s="29">
        <v>42.542386688508572</v>
      </c>
      <c r="V20" s="29">
        <v>0.45194545961968968</v>
      </c>
      <c r="W20" s="29">
        <v>1.6173848512657296</v>
      </c>
      <c r="X20" s="33">
        <f t="shared" si="0"/>
        <v>2.0693303108854195</v>
      </c>
      <c r="Y20">
        <f t="shared" si="1"/>
        <v>1383.0024244417552</v>
      </c>
    </row>
    <row r="21" spans="1:25" x14ac:dyDescent="0.2">
      <c r="A21" s="26">
        <v>2</v>
      </c>
      <c r="B21" s="26">
        <v>5</v>
      </c>
      <c r="C21" s="26">
        <v>43</v>
      </c>
      <c r="D21" s="26"/>
      <c r="E21" s="29">
        <v>329.47438976288004</v>
      </c>
      <c r="F21" s="29">
        <v>2232.7357909276052</v>
      </c>
      <c r="G21" s="29"/>
      <c r="H21" s="29">
        <v>54.897190582878054</v>
      </c>
      <c r="I21" s="29">
        <v>3356.1924301877943</v>
      </c>
      <c r="J21" s="29">
        <v>2.7732487654226561</v>
      </c>
      <c r="K21" s="29">
        <v>16.997872550474142</v>
      </c>
      <c r="L21" s="29">
        <v>18.936507126712481</v>
      </c>
      <c r="M21" s="29">
        <v>131.32459095310276</v>
      </c>
      <c r="N21" s="29">
        <v>1158.2810120467982</v>
      </c>
      <c r="O21" s="29">
        <v>69.056904328348793</v>
      </c>
      <c r="P21" s="31"/>
      <c r="Q21" s="29">
        <v>1.4932581782727257</v>
      </c>
      <c r="R21" s="29">
        <v>43.793859955017872</v>
      </c>
      <c r="S21" s="29">
        <v>648.84609910394181</v>
      </c>
      <c r="T21" s="28"/>
      <c r="U21" s="29">
        <v>35.757675751605142</v>
      </c>
      <c r="V21" s="29">
        <v>9.1412521310008223</v>
      </c>
      <c r="W21" s="29">
        <v>93.038389171794137</v>
      </c>
      <c r="X21" s="33">
        <f t="shared" si="0"/>
        <v>102.17964130279496</v>
      </c>
      <c r="Y21">
        <f t="shared" si="1"/>
        <v>68290.060270701288</v>
      </c>
    </row>
    <row r="22" spans="1:25" x14ac:dyDescent="0.2">
      <c r="A22" s="26">
        <v>2</v>
      </c>
      <c r="B22" s="26">
        <v>12</v>
      </c>
      <c r="C22" s="26">
        <v>44</v>
      </c>
      <c r="D22" s="26"/>
      <c r="E22" s="29">
        <v>651.69572871538435</v>
      </c>
      <c r="F22" s="29">
        <v>3197.1870811587646</v>
      </c>
      <c r="G22" s="29"/>
      <c r="H22" s="29">
        <v>110.71213441844371</v>
      </c>
      <c r="I22" s="29">
        <v>478.52053119424534</v>
      </c>
      <c r="J22" s="29">
        <v>2.5748069705312524</v>
      </c>
      <c r="K22" s="29">
        <v>13.177127544356065</v>
      </c>
      <c r="L22" s="29">
        <v>1.0852762339130029</v>
      </c>
      <c r="M22" s="29">
        <v>83.60514957332424</v>
      </c>
      <c r="N22" s="29">
        <v>551.30380292240807</v>
      </c>
      <c r="O22" s="29">
        <v>65.866203063652549</v>
      </c>
      <c r="P22" s="31"/>
      <c r="Q22" s="29">
        <v>1.3081694353370092</v>
      </c>
      <c r="R22" s="29">
        <v>41.043750169841225</v>
      </c>
      <c r="S22" s="29">
        <v>611.40946347072804</v>
      </c>
      <c r="T22" s="28"/>
      <c r="U22" s="29">
        <v>5.780483443191633</v>
      </c>
      <c r="V22" s="29">
        <v>16.782463018778994</v>
      </c>
      <c r="W22" s="29">
        <v>100.3312066787897</v>
      </c>
      <c r="X22" s="33">
        <f t="shared" si="0"/>
        <v>117.1136696975687</v>
      </c>
      <c r="Y22">
        <f t="shared" si="1"/>
        <v>78270.96924787508</v>
      </c>
    </row>
    <row r="23" spans="1:25" x14ac:dyDescent="0.2">
      <c r="A23" s="26">
        <v>2</v>
      </c>
      <c r="B23" s="26">
        <v>12</v>
      </c>
      <c r="C23" s="26">
        <v>45</v>
      </c>
      <c r="D23" s="26"/>
      <c r="E23" s="29">
        <v>93.046600848551066</v>
      </c>
      <c r="F23" s="29">
        <v>2141.4010662160322</v>
      </c>
      <c r="G23" s="29"/>
      <c r="H23" s="29">
        <v>140.0228676419224</v>
      </c>
      <c r="I23" s="29">
        <v>148.99151840120118</v>
      </c>
      <c r="J23" s="29">
        <v>2.0821579374426422</v>
      </c>
      <c r="K23" s="29">
        <v>9.9833006464770015</v>
      </c>
      <c r="L23" s="29">
        <v>1.3527990586512286</v>
      </c>
      <c r="M23" s="29">
        <v>0.56615392019059552</v>
      </c>
      <c r="N23" s="29">
        <v>35.714319053334478</v>
      </c>
      <c r="O23" s="29">
        <v>2.6383372267204375</v>
      </c>
      <c r="P23" s="31"/>
      <c r="Q23" s="29">
        <v>0.35641420779155364</v>
      </c>
      <c r="R23" s="29">
        <v>35.879709919918028</v>
      </c>
      <c r="S23" s="29">
        <v>550.87717511947358</v>
      </c>
      <c r="T23" s="28"/>
      <c r="U23" s="29">
        <v>7.7837376093863826</v>
      </c>
      <c r="V23" s="29">
        <v>0</v>
      </c>
      <c r="W23" s="29">
        <v>5.4367849085364371E-2</v>
      </c>
      <c r="X23" s="33">
        <f t="shared" si="0"/>
        <v>5.4367849085364371E-2</v>
      </c>
      <c r="Y23">
        <f t="shared" si="1"/>
        <v>36.335845805385183</v>
      </c>
    </row>
    <row r="24" spans="1:25" x14ac:dyDescent="0.2">
      <c r="A24" s="26">
        <v>2</v>
      </c>
      <c r="B24" s="26">
        <v>27</v>
      </c>
      <c r="C24" s="26">
        <v>46</v>
      </c>
      <c r="D24" s="26"/>
      <c r="E24" s="29">
        <v>772.44106403748981</v>
      </c>
      <c r="F24" s="29">
        <v>3881.5038811334693</v>
      </c>
      <c r="G24" s="29"/>
      <c r="H24" s="29">
        <v>79.346747544859184</v>
      </c>
      <c r="I24" s="29">
        <v>1043.7519450108932</v>
      </c>
      <c r="J24" s="29">
        <v>0.35048177704700706</v>
      </c>
      <c r="K24" s="29">
        <v>17.669217926226157</v>
      </c>
      <c r="L24" s="29">
        <v>3.9297718445269596</v>
      </c>
      <c r="M24" s="29">
        <v>62.470295365677323</v>
      </c>
      <c r="N24" s="29">
        <v>931.75211217821379</v>
      </c>
      <c r="O24" s="29">
        <v>60.094955309394493</v>
      </c>
      <c r="P24" s="31"/>
      <c r="Q24" s="29">
        <v>0</v>
      </c>
      <c r="R24" s="29">
        <v>39.794512388991258</v>
      </c>
      <c r="S24" s="29">
        <v>608.82475143369106</v>
      </c>
      <c r="T24" s="28"/>
      <c r="U24" s="29">
        <v>37.944840007202586</v>
      </c>
      <c r="V24" s="29">
        <v>5.2989707550083729</v>
      </c>
      <c r="W24" s="29">
        <v>72.172570760776892</v>
      </c>
      <c r="X24" s="33">
        <f t="shared" si="0"/>
        <v>77.471541515785262</v>
      </c>
      <c r="Y24">
        <f t="shared" si="1"/>
        <v>51776.813579716487</v>
      </c>
    </row>
    <row r="25" spans="1:25" x14ac:dyDescent="0.2">
      <c r="A25" s="26">
        <v>2</v>
      </c>
      <c r="B25" s="26">
        <v>27</v>
      </c>
      <c r="C25" s="26">
        <v>47</v>
      </c>
      <c r="D25" s="26"/>
      <c r="E25" s="29">
        <v>1038.4106162470139</v>
      </c>
      <c r="F25" s="29">
        <v>3971.6156612114764</v>
      </c>
      <c r="G25" s="29"/>
      <c r="H25" s="29">
        <v>104.99636723452586</v>
      </c>
      <c r="I25" s="29">
        <v>2459.7403070811906</v>
      </c>
      <c r="J25" s="29">
        <v>0.93297261777301899</v>
      </c>
      <c r="K25" s="29">
        <v>30.851281833639227</v>
      </c>
      <c r="L25" s="29">
        <v>5.3861857534941615</v>
      </c>
      <c r="M25" s="29">
        <v>155.59261276843029</v>
      </c>
      <c r="N25" s="29">
        <v>1961.4978980879812</v>
      </c>
      <c r="O25" s="29">
        <v>67.911196602275638</v>
      </c>
      <c r="P25" s="31"/>
      <c r="Q25" s="29">
        <v>1.4574742562773413</v>
      </c>
      <c r="R25" s="29">
        <v>35.618570626369653</v>
      </c>
      <c r="S25" s="29">
        <v>551.12730854241272</v>
      </c>
      <c r="T25" s="28"/>
      <c r="U25" s="29">
        <v>58.133069845490425</v>
      </c>
      <c r="V25" s="29">
        <v>16.14984085278304</v>
      </c>
      <c r="W25" s="29">
        <v>155.05721863292277</v>
      </c>
      <c r="X25" s="33">
        <f t="shared" si="0"/>
        <v>171.2070594857058</v>
      </c>
      <c r="Y25">
        <f t="shared" si="1"/>
        <v>114423.38475628002</v>
      </c>
    </row>
    <row r="26" spans="1:25" x14ac:dyDescent="0.2">
      <c r="A26" s="26">
        <v>2</v>
      </c>
      <c r="B26" s="26">
        <v>47</v>
      </c>
      <c r="C26" s="26">
        <v>48</v>
      </c>
      <c r="D26" s="26"/>
      <c r="E26" s="29">
        <v>214.36886206939531</v>
      </c>
      <c r="F26" s="29">
        <v>4483.0604380721643</v>
      </c>
      <c r="G26" s="29"/>
      <c r="H26" s="29">
        <v>67.861778634993939</v>
      </c>
      <c r="I26" s="29">
        <v>2200.4007693605899</v>
      </c>
      <c r="J26" s="29">
        <v>0.54991084454981121</v>
      </c>
      <c r="K26" s="29">
        <v>18.339576029366775</v>
      </c>
      <c r="L26" s="29">
        <v>6.1195287889201504</v>
      </c>
      <c r="M26" s="29">
        <v>115.57819531181978</v>
      </c>
      <c r="N26" s="29">
        <v>1736.9647260291028</v>
      </c>
      <c r="O26" s="29">
        <v>70.734368124742176</v>
      </c>
      <c r="P26" s="31"/>
      <c r="Q26" s="29">
        <v>3.197117693079881</v>
      </c>
      <c r="R26" s="29">
        <v>36.931914030184288</v>
      </c>
      <c r="S26" s="29">
        <v>608.15772897252009</v>
      </c>
      <c r="T26" s="28"/>
      <c r="U26" s="29">
        <v>29.512232707827362</v>
      </c>
      <c r="V26" s="29">
        <v>39.180088862069049</v>
      </c>
      <c r="W26" s="29">
        <v>87.074281923851615</v>
      </c>
      <c r="X26" s="33">
        <f t="shared" si="0"/>
        <v>126.25437078592066</v>
      </c>
      <c r="Y26">
        <f t="shared" si="1"/>
        <v>84380.004475256967</v>
      </c>
    </row>
    <row r="27" spans="1:25" x14ac:dyDescent="0.2">
      <c r="A27" s="26">
        <v>2</v>
      </c>
      <c r="B27" s="26">
        <v>47</v>
      </c>
      <c r="C27" s="26">
        <v>49</v>
      </c>
      <c r="D27" s="26"/>
      <c r="E27" s="29">
        <v>73.925921503252169</v>
      </c>
      <c r="F27" s="29">
        <v>3251.0968960286523</v>
      </c>
      <c r="G27" s="29"/>
      <c r="H27" s="29">
        <v>112.19258893918557</v>
      </c>
      <c r="I27" s="29">
        <v>158.5011180682572</v>
      </c>
      <c r="J27" s="29">
        <v>0.78981808912001583</v>
      </c>
      <c r="K27" s="29">
        <v>13.417034788926269</v>
      </c>
      <c r="L27" s="29">
        <v>2.2049418793532904</v>
      </c>
      <c r="M27" s="29">
        <v>3.9471826077805239</v>
      </c>
      <c r="N27" s="29">
        <v>225.07248771522254</v>
      </c>
      <c r="O27" s="29">
        <v>29.705716096227064</v>
      </c>
      <c r="P27" s="31"/>
      <c r="Q27" s="29">
        <v>1.4499356559833847</v>
      </c>
      <c r="R27" s="29">
        <v>32.793063480849938</v>
      </c>
      <c r="S27" s="29">
        <v>557.63077753882851</v>
      </c>
      <c r="T27" s="28"/>
      <c r="U27" s="29">
        <v>11.975106795748008</v>
      </c>
      <c r="V27" s="29">
        <v>1.0958986718169075</v>
      </c>
      <c r="W27" s="29">
        <v>1.8954118219384446</v>
      </c>
      <c r="X27" s="33">
        <f t="shared" si="0"/>
        <v>2.9913104937553521</v>
      </c>
      <c r="Y27">
        <f t="shared" si="1"/>
        <v>1999.1925133264933</v>
      </c>
    </row>
    <row r="28" spans="1:25" s="39" customFormat="1" x14ac:dyDescent="0.2">
      <c r="A28" s="34">
        <v>2</v>
      </c>
      <c r="B28" s="34">
        <v>82</v>
      </c>
      <c r="C28" s="34">
        <v>30</v>
      </c>
      <c r="D28" s="34"/>
      <c r="E28" s="35">
        <v>268.6863502889907</v>
      </c>
      <c r="F28" s="35">
        <v>6230.8004316345232</v>
      </c>
      <c r="G28" s="35"/>
      <c r="H28" s="35">
        <v>97.629516323313879</v>
      </c>
      <c r="I28" s="35">
        <v>210.93128193417056</v>
      </c>
      <c r="J28" s="35">
        <v>0.82437263051901666</v>
      </c>
      <c r="K28" s="35">
        <v>59.833656613898214</v>
      </c>
      <c r="L28" s="35">
        <v>3.3268406034641806</v>
      </c>
      <c r="M28" s="35">
        <v>62.470295365677323</v>
      </c>
      <c r="N28" s="35">
        <v>931.75211217821379</v>
      </c>
      <c r="O28" s="35">
        <v>43.232218691744464</v>
      </c>
      <c r="P28" s="36"/>
      <c r="Q28" s="35">
        <v>3.7553696450629532</v>
      </c>
      <c r="R28" s="35">
        <v>36.517264281643591</v>
      </c>
      <c r="S28" s="35">
        <v>542.70614997013081</v>
      </c>
      <c r="T28" s="37"/>
      <c r="U28" s="35">
        <v>34.905373941357936</v>
      </c>
      <c r="V28" s="35">
        <v>2.8771837200660282</v>
      </c>
      <c r="W28" s="35">
        <v>46.464899286120996</v>
      </c>
      <c r="X28" s="38">
        <f t="shared" si="0"/>
        <v>49.342083006187025</v>
      </c>
      <c r="Y28" s="39">
        <f t="shared" si="1"/>
        <v>32976.958809134994</v>
      </c>
    </row>
    <row r="29" spans="1:25" s="39" customFormat="1" x14ac:dyDescent="0.2">
      <c r="A29" s="34">
        <v>2</v>
      </c>
      <c r="B29" s="34">
        <v>82</v>
      </c>
      <c r="C29" s="34">
        <v>31</v>
      </c>
      <c r="D29" s="34"/>
      <c r="E29" s="35">
        <v>270.25418342713834</v>
      </c>
      <c r="F29" s="35">
        <v>4723.7462621342402</v>
      </c>
      <c r="G29" s="35"/>
      <c r="H29" s="35">
        <v>71.146053404855166</v>
      </c>
      <c r="I29" s="35">
        <v>299.88456762417655</v>
      </c>
      <c r="J29" s="35">
        <v>0.39145359042010797</v>
      </c>
      <c r="K29" s="35">
        <v>88.941415015805006</v>
      </c>
      <c r="L29" s="35">
        <v>3.6265197610590882</v>
      </c>
      <c r="M29" s="35">
        <v>155.59261276843029</v>
      </c>
      <c r="N29" s="35">
        <v>1961.4978980879812</v>
      </c>
      <c r="O29" s="35">
        <v>45.767075726200446</v>
      </c>
      <c r="P29" s="36"/>
      <c r="Q29" s="35">
        <v>1.4024419510449477</v>
      </c>
      <c r="R29" s="35">
        <v>38.937483815309733</v>
      </c>
      <c r="S29" s="35">
        <v>553.79539838709616</v>
      </c>
      <c r="T29" s="37"/>
      <c r="U29" s="35">
        <v>18.40266521664411</v>
      </c>
      <c r="V29" s="35">
        <v>4.3002629535489394</v>
      </c>
      <c r="W29" s="35">
        <v>97.776616576476087</v>
      </c>
      <c r="X29" s="38">
        <f t="shared" si="0"/>
        <v>102.07687953002502</v>
      </c>
      <c r="Y29" s="39">
        <f t="shared" si="1"/>
        <v>68221.381152566726</v>
      </c>
    </row>
    <row r="30" spans="1:25" x14ac:dyDescent="0.2">
      <c r="A30" s="26">
        <v>2</v>
      </c>
      <c r="B30" s="26">
        <v>160</v>
      </c>
      <c r="C30" s="26">
        <v>32</v>
      </c>
      <c r="D30" s="26"/>
      <c r="E30" s="29">
        <v>145.59342550948179</v>
      </c>
      <c r="F30" s="29">
        <v>7489.9875601336171</v>
      </c>
      <c r="G30" s="29"/>
      <c r="H30" s="29">
        <v>103.15525750229551</v>
      </c>
      <c r="I30" s="29">
        <v>579.21647399972414</v>
      </c>
      <c r="J30" s="29">
        <v>0.26656360507800536</v>
      </c>
      <c r="K30" s="29">
        <v>381.84742791118572</v>
      </c>
      <c r="L30" s="29">
        <v>3.4970011981641207</v>
      </c>
      <c r="M30" s="29">
        <v>105.11381851574227</v>
      </c>
      <c r="N30" s="29">
        <v>415.80283374260472</v>
      </c>
      <c r="O30" s="29">
        <v>67.896535187569441</v>
      </c>
      <c r="P30" s="31"/>
      <c r="Q30" s="29">
        <v>3.0320374810559376</v>
      </c>
      <c r="R30" s="29">
        <v>34.051163131541173</v>
      </c>
      <c r="S30" s="29">
        <v>586.97976583034585</v>
      </c>
      <c r="T30" s="28"/>
      <c r="U30" s="29">
        <v>21.127894765993343</v>
      </c>
      <c r="V30" s="29">
        <v>9.6997344153400835</v>
      </c>
      <c r="W30" s="29">
        <v>110.96685261184173</v>
      </c>
      <c r="X30" s="33">
        <f t="shared" si="0"/>
        <v>120.66658702718182</v>
      </c>
      <c r="Y30">
        <f t="shared" si="1"/>
        <v>80645.50232983318</v>
      </c>
    </row>
    <row r="31" spans="1:25" x14ac:dyDescent="0.2">
      <c r="A31" s="26">
        <v>2</v>
      </c>
      <c r="B31" s="26">
        <v>160</v>
      </c>
      <c r="C31" s="26">
        <v>33</v>
      </c>
      <c r="D31" s="26"/>
      <c r="E31" s="29">
        <v>62.782358346839409</v>
      </c>
      <c r="F31" s="29">
        <v>6973.681448650379</v>
      </c>
      <c r="G31" s="29"/>
      <c r="H31" s="29">
        <v>50.158345253488072</v>
      </c>
      <c r="I31" s="29">
        <v>273.29726590284736</v>
      </c>
      <c r="J31" s="29">
        <v>0.48771267003160995</v>
      </c>
      <c r="K31" s="29">
        <v>470.16784845442004</v>
      </c>
      <c r="L31" s="29">
        <v>1.2826803883942981</v>
      </c>
      <c r="M31" s="29">
        <v>62.728357185765375</v>
      </c>
      <c r="N31" s="29">
        <v>208.5945196211857</v>
      </c>
      <c r="O31" s="29">
        <v>71.225429151932573</v>
      </c>
      <c r="P31" s="31"/>
      <c r="Q31" s="29">
        <v>2.2297551026544276</v>
      </c>
      <c r="R31" s="29">
        <v>36.979153513773632</v>
      </c>
      <c r="S31" s="29">
        <v>582.64411983273533</v>
      </c>
      <c r="T31" s="28"/>
      <c r="U31" s="29">
        <v>10.967978555952515</v>
      </c>
      <c r="V31" s="29">
        <v>0.9468923431299503</v>
      </c>
      <c r="W31" s="29">
        <v>71.794574529606194</v>
      </c>
      <c r="X31" s="33">
        <f t="shared" si="0"/>
        <v>72.74146687273614</v>
      </c>
      <c r="Y31">
        <f t="shared" si="1"/>
        <v>48615.547026611981</v>
      </c>
    </row>
    <row r="32" spans="1:25" x14ac:dyDescent="0.2">
      <c r="A32" s="26">
        <v>2</v>
      </c>
      <c r="B32" s="26">
        <v>364</v>
      </c>
      <c r="C32" s="26">
        <v>34</v>
      </c>
      <c r="D32" s="26"/>
      <c r="E32" s="29">
        <v>16.426348523411523</v>
      </c>
      <c r="F32" s="29">
        <v>10175.709347577478</v>
      </c>
      <c r="G32" s="29"/>
      <c r="H32" s="29">
        <v>180.08794004179472</v>
      </c>
      <c r="I32" s="29">
        <v>217.02980188446517</v>
      </c>
      <c r="J32" s="29">
        <v>0</v>
      </c>
      <c r="K32" s="29">
        <v>118.30720478607617</v>
      </c>
      <c r="L32" s="29">
        <v>2.0598941844544298</v>
      </c>
      <c r="M32" s="29">
        <v>6.0255448946621923</v>
      </c>
      <c r="N32" s="29">
        <v>123.55190414358768</v>
      </c>
      <c r="O32" s="29">
        <v>76.825451385895633</v>
      </c>
      <c r="P32" s="31"/>
      <c r="Q32" s="29">
        <v>3.9613566376614346</v>
      </c>
      <c r="R32" s="29">
        <v>45.683951476553119</v>
      </c>
      <c r="S32" s="29">
        <v>584.31167598566242</v>
      </c>
      <c r="T32" s="28"/>
      <c r="U32" s="29">
        <v>15.680342110874275</v>
      </c>
      <c r="V32" s="29">
        <v>0.19511668942236846</v>
      </c>
      <c r="W32" s="29">
        <v>3.2214518378172063</v>
      </c>
      <c r="X32" s="33">
        <f t="shared" si="0"/>
        <v>3.4165685272395749</v>
      </c>
      <c r="Y32">
        <f t="shared" si="1"/>
        <v>2283.4066323717825</v>
      </c>
    </row>
    <row r="33" spans="1:25" x14ac:dyDescent="0.2">
      <c r="A33" s="26">
        <v>2</v>
      </c>
      <c r="B33" s="26">
        <v>364</v>
      </c>
      <c r="C33" s="26">
        <v>35</v>
      </c>
      <c r="D33" s="26"/>
      <c r="E33" s="29">
        <v>21.627957917123737</v>
      </c>
      <c r="F33" s="29">
        <v>11135.33509556249</v>
      </c>
      <c r="G33" s="29"/>
      <c r="H33" s="29">
        <v>120.0623222500394</v>
      </c>
      <c r="I33" s="29">
        <v>255.7386577721438</v>
      </c>
      <c r="J33" s="29">
        <v>0</v>
      </c>
      <c r="K33" s="29">
        <v>268.38820398021898</v>
      </c>
      <c r="L33" s="29">
        <v>4.1197883689088597</v>
      </c>
      <c r="M33" s="29">
        <v>3.6262894716068592</v>
      </c>
      <c r="N33" s="29">
        <v>66.250655089027987</v>
      </c>
      <c r="O33" s="29">
        <v>106.03984791303326</v>
      </c>
      <c r="P33" s="31"/>
      <c r="Q33" s="29">
        <v>4.6835888195675794</v>
      </c>
      <c r="R33" s="29">
        <v>40.195511999308707</v>
      </c>
      <c r="S33" s="29">
        <v>558.58962232676163</v>
      </c>
      <c r="T33" s="28"/>
      <c r="U33" s="29">
        <v>8.8188585402232285</v>
      </c>
      <c r="V33" s="29">
        <v>0.17580944005931898</v>
      </c>
      <c r="W33" s="29">
        <v>3.4399753587702873</v>
      </c>
      <c r="X33" s="33">
        <f t="shared" si="0"/>
        <v>3.6157847988296061</v>
      </c>
      <c r="Y33">
        <f t="shared" si="1"/>
        <v>2416.5495072177864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B1C3-0CDE-0444-A2D3-70D17C32F327}">
  <dimension ref="A1:AG81"/>
  <sheetViews>
    <sheetView topLeftCell="G1" workbookViewId="0">
      <pane ySplit="1" topLeftCell="A33" activePane="bottomLeft" state="frozen"/>
      <selection pane="bottomLeft" activeCell="J80" sqref="J80"/>
    </sheetView>
  </sheetViews>
  <sheetFormatPr baseColWidth="10" defaultRowHeight="15" x14ac:dyDescent="0.2"/>
  <cols>
    <col min="1" max="1" width="15.6640625" style="15" bestFit="1" customWidth="1"/>
    <col min="2" max="2" width="7" style="15" bestFit="1" customWidth="1"/>
    <col min="3" max="3" width="9" style="15" bestFit="1" customWidth="1"/>
    <col min="4" max="4" width="9.5" style="15" bestFit="1" customWidth="1"/>
    <col min="5" max="5" width="4.83203125" style="15" bestFit="1" customWidth="1"/>
    <col min="6" max="6" width="8.5" style="15" bestFit="1" customWidth="1"/>
    <col min="7" max="7" width="6.83203125" style="15" bestFit="1" customWidth="1"/>
    <col min="8" max="8" width="9.5" style="15" bestFit="1" customWidth="1"/>
    <col min="9" max="9" width="7.5" style="15" bestFit="1" customWidth="1"/>
    <col min="10" max="10" width="18.5" style="15" bestFit="1" customWidth="1"/>
    <col min="11" max="11" width="18" style="15" bestFit="1" customWidth="1"/>
    <col min="12" max="12" width="8.1640625" style="15" bestFit="1" customWidth="1"/>
    <col min="13" max="13" width="10.33203125" style="15" bestFit="1" customWidth="1"/>
    <col min="14" max="14" width="7.6640625" style="15" bestFit="1" customWidth="1"/>
    <col min="15" max="15" width="8.6640625" style="15" bestFit="1" customWidth="1"/>
    <col min="16" max="16" width="15.1640625" style="15" bestFit="1" customWidth="1"/>
    <col min="17" max="17" width="8.5" style="15" bestFit="1" customWidth="1"/>
    <col min="18" max="18" width="8.1640625" style="15" bestFit="1" customWidth="1"/>
    <col min="19" max="19" width="8.6640625" style="15" bestFit="1" customWidth="1"/>
    <col min="20" max="20" width="8.5" style="15" bestFit="1" customWidth="1"/>
    <col min="21" max="21" width="8.6640625" style="15" bestFit="1" customWidth="1"/>
    <col min="22" max="22" width="8.33203125" style="15" bestFit="1" customWidth="1"/>
    <col min="23" max="23" width="9.6640625" style="15" bestFit="1" customWidth="1"/>
    <col min="24" max="24" width="7.6640625" style="15" bestFit="1" customWidth="1"/>
    <col min="25" max="25" width="7.5" style="15" bestFit="1" customWidth="1"/>
    <col min="26" max="26" width="10.6640625" style="15" bestFit="1" customWidth="1"/>
    <col min="27" max="27" width="10.83203125" style="15" bestFit="1" customWidth="1"/>
    <col min="28" max="28" width="12" style="15" bestFit="1" customWidth="1"/>
    <col min="29" max="29" width="15.33203125" style="15" bestFit="1" customWidth="1"/>
    <col min="30" max="30" width="17.33203125" style="15" bestFit="1" customWidth="1"/>
    <col min="31" max="31" width="19.1640625" style="15" bestFit="1" customWidth="1"/>
    <col min="32" max="32" width="12.1640625" style="15" bestFit="1" customWidth="1"/>
    <col min="33" max="33" width="19.33203125" style="15" bestFit="1" customWidth="1"/>
  </cols>
  <sheetData>
    <row r="1" spans="1:33" x14ac:dyDescent="0.2">
      <c r="A1" s="15" t="s">
        <v>107</v>
      </c>
      <c r="B1" s="20" t="s">
        <v>112</v>
      </c>
      <c r="C1" s="20" t="s">
        <v>113</v>
      </c>
      <c r="D1" s="20" t="s">
        <v>2</v>
      </c>
      <c r="E1" s="20" t="s">
        <v>3</v>
      </c>
      <c r="F1" s="20" t="s">
        <v>136</v>
      </c>
      <c r="G1" s="20" t="s">
        <v>4</v>
      </c>
      <c r="H1" s="20" t="s">
        <v>5</v>
      </c>
      <c r="I1" s="20" t="s">
        <v>6</v>
      </c>
      <c r="J1" s="20" t="s">
        <v>114</v>
      </c>
      <c r="K1" s="20" t="s">
        <v>111</v>
      </c>
      <c r="L1" s="21" t="s">
        <v>7</v>
      </c>
      <c r="M1" s="21" t="s">
        <v>119</v>
      </c>
      <c r="N1" s="15" t="s">
        <v>8</v>
      </c>
      <c r="O1" s="15" t="s">
        <v>177</v>
      </c>
      <c r="P1" s="15" t="s">
        <v>179</v>
      </c>
      <c r="Q1" s="15" t="s">
        <v>9</v>
      </c>
      <c r="R1" s="15" t="s">
        <v>178</v>
      </c>
      <c r="S1" s="15" t="s">
        <v>10</v>
      </c>
      <c r="T1" s="15" t="s">
        <v>180</v>
      </c>
      <c r="U1" s="15" t="s">
        <v>11</v>
      </c>
      <c r="V1" s="15" t="s">
        <v>181</v>
      </c>
      <c r="W1" s="15" t="s">
        <v>12</v>
      </c>
      <c r="X1" s="15" t="s">
        <v>182</v>
      </c>
      <c r="Y1" s="15" t="s">
        <v>100</v>
      </c>
      <c r="Z1" s="15" t="s">
        <v>101</v>
      </c>
      <c r="AA1" s="15" t="s">
        <v>183</v>
      </c>
      <c r="AB1" s="15" t="s">
        <v>102</v>
      </c>
      <c r="AC1" s="15" t="s">
        <v>103</v>
      </c>
      <c r="AD1" s="15" t="s">
        <v>104</v>
      </c>
      <c r="AE1" s="16" t="s">
        <v>105</v>
      </c>
      <c r="AF1" s="16" t="s">
        <v>184</v>
      </c>
      <c r="AG1" s="16" t="s">
        <v>106</v>
      </c>
    </row>
    <row r="2" spans="1:33" x14ac:dyDescent="0.2">
      <c r="A2" s="15" t="s">
        <v>108</v>
      </c>
      <c r="B2" s="20">
        <v>1137</v>
      </c>
      <c r="C2" s="20" t="s">
        <v>110</v>
      </c>
      <c r="D2" s="20" t="s">
        <v>13</v>
      </c>
      <c r="E2" s="20">
        <v>4</v>
      </c>
      <c r="F2" s="20" t="s">
        <v>137</v>
      </c>
      <c r="G2" s="20" t="s">
        <v>20</v>
      </c>
      <c r="H2" s="20" t="s">
        <v>21</v>
      </c>
      <c r="I2" s="20" t="s">
        <v>16</v>
      </c>
      <c r="J2" s="15" t="s">
        <v>158</v>
      </c>
      <c r="K2" s="19" t="s">
        <v>162</v>
      </c>
      <c r="L2" s="21" t="s">
        <v>22</v>
      </c>
      <c r="M2" s="21" t="s">
        <v>123</v>
      </c>
      <c r="N2" s="22">
        <v>3.74452563933131</v>
      </c>
      <c r="O2" s="22">
        <f t="shared" ref="O2:O5" si="0">N2*35.45</f>
        <v>132.74343391429494</v>
      </c>
      <c r="P2" s="22">
        <f>O2*0.0018066</f>
        <v>0.23981428770956523</v>
      </c>
      <c r="Q2" s="22">
        <v>0.24141454524479686</v>
      </c>
      <c r="R2" s="22">
        <f>Q2*96.06</f>
        <v>23.190281216215187</v>
      </c>
      <c r="S2" s="22">
        <v>94.608795457700367</v>
      </c>
      <c r="T2" s="22">
        <f>S2*18.04/1000</f>
        <v>1.7067426700569144</v>
      </c>
      <c r="U2" s="22">
        <v>474.41681416327765</v>
      </c>
      <c r="V2" s="22">
        <f>U2*94.9714/1000</f>
        <v>45.056029024626312</v>
      </c>
      <c r="W2" s="22">
        <v>388.64288787098963</v>
      </c>
      <c r="X2" s="22">
        <f>W2*55.845/1000</f>
        <v>21.703762073155417</v>
      </c>
      <c r="Y2" s="22">
        <v>0.65705000000000013</v>
      </c>
      <c r="Z2" s="22">
        <v>32.882715749770917</v>
      </c>
      <c r="AA2" s="22">
        <f>Z2*59.044/1000</f>
        <v>1.9415270687294739</v>
      </c>
      <c r="AB2" s="22">
        <v>323.81718321776287</v>
      </c>
      <c r="AC2" s="22">
        <v>2.8297546905332112E-4</v>
      </c>
      <c r="AD2" s="22">
        <v>9.5103189593032014E-3</v>
      </c>
      <c r="AE2" s="16">
        <v>151.24851884280761</v>
      </c>
      <c r="AF2" s="16">
        <f>AE2*16.04</f>
        <v>2426.026242238634</v>
      </c>
      <c r="AG2" s="16">
        <v>-1.409456645540478</v>
      </c>
    </row>
    <row r="3" spans="1:33" x14ac:dyDescent="0.2">
      <c r="A3" s="15" t="s">
        <v>108</v>
      </c>
      <c r="B3" s="20">
        <v>1137</v>
      </c>
      <c r="C3" s="20" t="s">
        <v>110</v>
      </c>
      <c r="D3" s="20" t="s">
        <v>13</v>
      </c>
      <c r="E3" s="20">
        <v>4</v>
      </c>
      <c r="F3" s="20" t="s">
        <v>137</v>
      </c>
      <c r="G3" s="20" t="s">
        <v>20</v>
      </c>
      <c r="H3" s="20" t="s">
        <v>21</v>
      </c>
      <c r="I3" s="20" t="s">
        <v>18</v>
      </c>
      <c r="J3" s="15" t="s">
        <v>158</v>
      </c>
      <c r="K3" s="19" t="s">
        <v>163</v>
      </c>
      <c r="L3" s="21" t="s">
        <v>23</v>
      </c>
      <c r="M3" s="21" t="s">
        <v>123</v>
      </c>
      <c r="N3" s="22">
        <v>3.0482021248267106</v>
      </c>
      <c r="O3" s="22">
        <f t="shared" si="0"/>
        <v>108.0587653251069</v>
      </c>
      <c r="P3" s="22">
        <f t="shared" ref="P3:P66" si="1">O3*0.0018066</f>
        <v>0.19521896543633813</v>
      </c>
      <c r="Q3" s="22">
        <v>0.10687110662231403</v>
      </c>
      <c r="R3" s="22">
        <f t="shared" ref="R3:R66" si="2">Q3*96.06</f>
        <v>10.266038502139486</v>
      </c>
      <c r="S3" s="22">
        <v>11.787700985586969</v>
      </c>
      <c r="T3" s="22">
        <f t="shared" ref="T3:T66" si="3">S3*18.04/1000</f>
        <v>0.2126501257799889</v>
      </c>
      <c r="U3" s="22">
        <v>344.62603416516913</v>
      </c>
      <c r="V3" s="22">
        <f t="shared" ref="V3:V66" si="4">U3*94.9714/1000</f>
        <v>32.729616941113946</v>
      </c>
      <c r="W3" s="22">
        <v>502.55453434780446</v>
      </c>
      <c r="X3" s="22">
        <f t="shared" ref="X3:X66" si="5">W3*55.845/1000</f>
        <v>28.065157970653139</v>
      </c>
      <c r="Y3" s="22">
        <v>0.65260000000000007</v>
      </c>
      <c r="Z3" s="22">
        <v>24.131721247065165</v>
      </c>
      <c r="AA3" s="22">
        <f t="shared" ref="AA3:AA66" si="6">Z3*59.044/1000</f>
        <v>1.4248333493117156</v>
      </c>
      <c r="AB3" s="22">
        <v>319.20748225492991</v>
      </c>
      <c r="AC3" s="22">
        <v>2.1735996691978747E-5</v>
      </c>
      <c r="AD3" s="22">
        <v>7.5354162521212697E-3</v>
      </c>
      <c r="AE3" s="16">
        <v>151.24851884280761</v>
      </c>
      <c r="AF3" s="16">
        <f t="shared" ref="AF3:AF57" si="7">AE3*16.04</f>
        <v>2426.026242238634</v>
      </c>
      <c r="AG3" s="16">
        <v>-1.409456645540478</v>
      </c>
    </row>
    <row r="4" spans="1:33" x14ac:dyDescent="0.2">
      <c r="A4" s="15" t="s">
        <v>108</v>
      </c>
      <c r="B4" s="20">
        <v>1139</v>
      </c>
      <c r="C4" s="20" t="s">
        <v>110</v>
      </c>
      <c r="D4" s="20" t="s">
        <v>13</v>
      </c>
      <c r="E4" s="20">
        <v>4</v>
      </c>
      <c r="F4" s="20" t="s">
        <v>137</v>
      </c>
      <c r="G4" s="20" t="s">
        <v>24</v>
      </c>
      <c r="H4" s="20" t="s">
        <v>21</v>
      </c>
      <c r="I4" s="20" t="s">
        <v>16</v>
      </c>
      <c r="J4" s="15" t="s">
        <v>158</v>
      </c>
      <c r="K4" s="24" t="s">
        <v>164</v>
      </c>
      <c r="L4" s="21" t="s">
        <v>25</v>
      </c>
      <c r="M4" s="21" t="s">
        <v>123</v>
      </c>
      <c r="N4" s="22">
        <v>2.9722142724603744</v>
      </c>
      <c r="O4" s="22">
        <f t="shared" si="0"/>
        <v>105.36499595872029</v>
      </c>
      <c r="P4" s="22">
        <f t="shared" si="1"/>
        <v>0.19035240169902407</v>
      </c>
      <c r="Q4" s="22">
        <v>0.57849760594826538</v>
      </c>
      <c r="R4" s="22">
        <f t="shared" si="2"/>
        <v>55.570480027390374</v>
      </c>
      <c r="S4" s="22">
        <v>24.163266826247597</v>
      </c>
      <c r="T4" s="22">
        <f t="shared" si="3"/>
        <v>0.43590533354550659</v>
      </c>
      <c r="U4" s="22">
        <v>10.87831417003312</v>
      </c>
      <c r="V4" s="22">
        <f t="shared" si="4"/>
        <v>1.0331287263678834</v>
      </c>
      <c r="W4" s="22">
        <v>10.911868153871861</v>
      </c>
      <c r="X4" s="22">
        <f t="shared" si="5"/>
        <v>0.60937327705297417</v>
      </c>
      <c r="Y4" s="22">
        <v>0.5847</v>
      </c>
      <c r="Z4" s="22">
        <v>30.738397447157553</v>
      </c>
      <c r="AA4" s="22">
        <f t="shared" si="6"/>
        <v>1.8149179388699703</v>
      </c>
      <c r="AB4" s="22">
        <v>114.60891875488524</v>
      </c>
      <c r="AC4" s="22">
        <v>6.753803696054599E-4</v>
      </c>
      <c r="AD4" s="22">
        <v>1.6664332772936472E-3</v>
      </c>
      <c r="AE4" s="16">
        <v>-1.7689885244773136</v>
      </c>
      <c r="AF4" s="16">
        <f t="shared" si="7"/>
        <v>-28.374575932616107</v>
      </c>
      <c r="AG4" s="16">
        <v>-6.3425549049320873</v>
      </c>
    </row>
    <row r="5" spans="1:33" x14ac:dyDescent="0.2">
      <c r="A5" s="15" t="s">
        <v>108</v>
      </c>
      <c r="B5" s="20">
        <v>1139</v>
      </c>
      <c r="C5" s="20" t="s">
        <v>110</v>
      </c>
      <c r="D5" s="20" t="s">
        <v>13</v>
      </c>
      <c r="E5" s="20">
        <v>4</v>
      </c>
      <c r="F5" s="20" t="s">
        <v>137</v>
      </c>
      <c r="G5" s="20" t="s">
        <v>24</v>
      </c>
      <c r="H5" s="20" t="s">
        <v>21</v>
      </c>
      <c r="I5" s="20" t="s">
        <v>18</v>
      </c>
      <c r="J5" s="20" t="s">
        <v>149</v>
      </c>
      <c r="K5" s="20" t="s">
        <v>110</v>
      </c>
      <c r="L5" s="21" t="s">
        <v>26</v>
      </c>
      <c r="M5" s="21" t="s">
        <v>122</v>
      </c>
      <c r="N5" s="22">
        <v>3.681411029714095</v>
      </c>
      <c r="O5" s="22">
        <f t="shared" si="0"/>
        <v>130.50602100336468</v>
      </c>
      <c r="P5" s="22">
        <f t="shared" si="1"/>
        <v>0.23577217754467863</v>
      </c>
      <c r="Q5" s="22">
        <v>0.10687110662231403</v>
      </c>
      <c r="R5" s="22">
        <f t="shared" si="2"/>
        <v>10.266038502139486</v>
      </c>
      <c r="S5" s="22">
        <v>1.3160683511818263</v>
      </c>
      <c r="T5" s="22">
        <f t="shared" si="3"/>
        <v>2.3741873055320144E-2</v>
      </c>
      <c r="U5" s="22">
        <v>13.968570836654751</v>
      </c>
      <c r="V5" s="22">
        <f t="shared" si="4"/>
        <v>1.326614728356273</v>
      </c>
      <c r="W5" s="22">
        <v>151.70666319921492</v>
      </c>
      <c r="X5" s="22">
        <f t="shared" si="5"/>
        <v>8.4720586063601573</v>
      </c>
      <c r="Y5" s="22">
        <v>0.66510000000000002</v>
      </c>
      <c r="Z5" s="22">
        <v>18.403274129823373</v>
      </c>
      <c r="AA5" s="22">
        <f t="shared" si="6"/>
        <v>1.086602917721291</v>
      </c>
      <c r="AB5" s="22">
        <v>50.735512801487971</v>
      </c>
      <c r="AC5" s="22">
        <v>1.0206000014369369E-5</v>
      </c>
      <c r="AD5" s="22">
        <v>8.0615400595290508E-3</v>
      </c>
      <c r="AE5" s="16">
        <v>-1.7689885244773136</v>
      </c>
      <c r="AF5" s="16">
        <f t="shared" si="7"/>
        <v>-28.374575932616107</v>
      </c>
      <c r="AG5" s="16">
        <v>-6.3425549049320873</v>
      </c>
    </row>
    <row r="6" spans="1:33" x14ac:dyDescent="0.2">
      <c r="A6" s="15" t="s">
        <v>108</v>
      </c>
      <c r="B6" s="20">
        <v>1148</v>
      </c>
      <c r="C6" s="20" t="s">
        <v>110</v>
      </c>
      <c r="D6" s="20" t="s">
        <v>13</v>
      </c>
      <c r="E6" s="20">
        <v>8</v>
      </c>
      <c r="F6" s="20" t="s">
        <v>138</v>
      </c>
      <c r="G6" s="20" t="s">
        <v>24</v>
      </c>
      <c r="H6" s="20" t="s">
        <v>21</v>
      </c>
      <c r="I6" s="20" t="s">
        <v>16</v>
      </c>
      <c r="J6" s="15" t="s">
        <v>159</v>
      </c>
      <c r="K6" s="24" t="s">
        <v>165</v>
      </c>
      <c r="L6" s="21" t="s">
        <v>35</v>
      </c>
      <c r="M6" s="21" t="s">
        <v>123</v>
      </c>
      <c r="N6" s="22">
        <v>2.3054713509263078</v>
      </c>
      <c r="O6" s="22">
        <f>N6*35.45</f>
        <v>81.728959390337621</v>
      </c>
      <c r="P6" s="22">
        <f t="shared" si="1"/>
        <v>0.14765153803458395</v>
      </c>
      <c r="Q6" s="22">
        <v>0.66891122990945484</v>
      </c>
      <c r="R6" s="22">
        <f t="shared" si="2"/>
        <v>64.255612745102241</v>
      </c>
      <c r="S6" s="22">
        <v>31.527285588937477</v>
      </c>
      <c r="T6" s="22">
        <f t="shared" si="3"/>
        <v>0.56875223202443204</v>
      </c>
      <c r="U6" s="22">
        <v>1.3449242886757746</v>
      </c>
      <c r="V6" s="22">
        <f t="shared" si="4"/>
        <v>0.12772934258954247</v>
      </c>
      <c r="W6" s="22">
        <v>76.643616909326468</v>
      </c>
      <c r="X6" s="22">
        <f t="shared" si="5"/>
        <v>4.2801627863013367</v>
      </c>
      <c r="Y6" s="22">
        <v>0.69340000000000002</v>
      </c>
      <c r="Z6" s="22">
        <v>9.274375001515784</v>
      </c>
      <c r="AA6" s="22">
        <f t="shared" si="6"/>
        <v>0.54759619758949796</v>
      </c>
      <c r="AB6" s="22">
        <v>18.548750003031568</v>
      </c>
      <c r="AC6" s="22">
        <v>0.13410323806475627</v>
      </c>
      <c r="AD6" s="22">
        <v>2.0758748003400279E-3</v>
      </c>
      <c r="AE6" s="16">
        <v>4625.8011710766541</v>
      </c>
      <c r="AF6" s="16">
        <f t="shared" si="7"/>
        <v>74197.850784069524</v>
      </c>
      <c r="AG6" s="16">
        <v>5.1511705314376899</v>
      </c>
    </row>
    <row r="7" spans="1:33" x14ac:dyDescent="0.2">
      <c r="A7" s="15" t="s">
        <v>108</v>
      </c>
      <c r="B7" s="20">
        <v>1148</v>
      </c>
      <c r="C7" s="20" t="s">
        <v>110</v>
      </c>
      <c r="D7" s="20" t="s">
        <v>13</v>
      </c>
      <c r="E7" s="20">
        <v>8</v>
      </c>
      <c r="F7" s="20" t="s">
        <v>138</v>
      </c>
      <c r="G7" s="20" t="s">
        <v>24</v>
      </c>
      <c r="H7" s="20" t="s">
        <v>21</v>
      </c>
      <c r="I7" s="20" t="s">
        <v>18</v>
      </c>
      <c r="J7" s="15" t="s">
        <v>159</v>
      </c>
      <c r="K7" s="24" t="s">
        <v>166</v>
      </c>
      <c r="L7" s="21" t="s">
        <v>36</v>
      </c>
      <c r="M7" s="21" t="s">
        <v>123</v>
      </c>
      <c r="N7" s="22">
        <v>3.5825010689831469</v>
      </c>
      <c r="O7" s="22">
        <f t="shared" ref="O7:O70" si="8">N7*35.45</f>
        <v>126.99966289545257</v>
      </c>
      <c r="P7" s="22">
        <f t="shared" si="1"/>
        <v>0.22943759098692462</v>
      </c>
      <c r="Q7" s="22">
        <v>3.0035544752308643E-2</v>
      </c>
      <c r="R7" s="22">
        <f t="shared" si="2"/>
        <v>2.8852144289067683</v>
      </c>
      <c r="S7" s="22" t="s">
        <v>110</v>
      </c>
      <c r="T7" s="22" t="s">
        <v>110</v>
      </c>
      <c r="U7" s="22">
        <v>50.448352823044985</v>
      </c>
      <c r="V7" s="22">
        <f t="shared" si="4"/>
        <v>4.7911506952985343</v>
      </c>
      <c r="W7" s="22">
        <v>406.79972014155726</v>
      </c>
      <c r="X7" s="22">
        <f t="shared" si="5"/>
        <v>22.717730371305265</v>
      </c>
      <c r="Y7" s="22">
        <v>0.62914999999999999</v>
      </c>
      <c r="Z7" s="22">
        <v>143.25095919345253</v>
      </c>
      <c r="AA7" s="22">
        <f t="shared" si="6"/>
        <v>8.4581096346182107</v>
      </c>
      <c r="AB7" s="22">
        <v>328.22681971094465</v>
      </c>
      <c r="AC7" s="22">
        <v>2.4886099558342346E-2</v>
      </c>
      <c r="AD7" s="22">
        <v>0</v>
      </c>
      <c r="AE7" s="16">
        <v>4625.8011710766541</v>
      </c>
      <c r="AF7" s="16">
        <f t="shared" si="7"/>
        <v>74197.850784069524</v>
      </c>
      <c r="AG7" s="16">
        <v>5.1511705314376899</v>
      </c>
    </row>
    <row r="8" spans="1:33" x14ac:dyDescent="0.2">
      <c r="A8" s="15" t="s">
        <v>108</v>
      </c>
      <c r="B8" s="20">
        <v>1147</v>
      </c>
      <c r="C8" s="20" t="s">
        <v>110</v>
      </c>
      <c r="D8" s="20" t="s">
        <v>13</v>
      </c>
      <c r="E8" s="20">
        <v>8</v>
      </c>
      <c r="F8" s="20" t="s">
        <v>138</v>
      </c>
      <c r="G8" s="20" t="s">
        <v>21</v>
      </c>
      <c r="H8" s="20" t="s">
        <v>21</v>
      </c>
      <c r="I8" s="20" t="s">
        <v>16</v>
      </c>
      <c r="J8" s="15" t="s">
        <v>159</v>
      </c>
      <c r="K8" s="19" t="s">
        <v>167</v>
      </c>
      <c r="L8" s="21" t="s">
        <v>37</v>
      </c>
      <c r="M8" s="21" t="s">
        <v>123</v>
      </c>
      <c r="N8" s="22">
        <v>2.4027401630518628</v>
      </c>
      <c r="O8" s="22">
        <f t="shared" si="8"/>
        <v>85.177138780188542</v>
      </c>
      <c r="P8" s="22">
        <f t="shared" si="1"/>
        <v>0.15388101892028863</v>
      </c>
      <c r="Q8" s="22">
        <v>1.1274301675132525</v>
      </c>
      <c r="R8" s="22">
        <f t="shared" si="2"/>
        <v>108.30094189132303</v>
      </c>
      <c r="S8" s="22">
        <v>31.527285588937481</v>
      </c>
      <c r="T8" s="22">
        <f t="shared" si="3"/>
        <v>0.56875223202443215</v>
      </c>
      <c r="U8" s="22">
        <v>7.4828528554719256</v>
      </c>
      <c r="V8" s="22">
        <f t="shared" si="4"/>
        <v>0.71065701167816642</v>
      </c>
      <c r="W8" s="22">
        <v>190.66444629428557</v>
      </c>
      <c r="X8" s="22">
        <f t="shared" si="5"/>
        <v>10.647656003304377</v>
      </c>
      <c r="Y8" s="22">
        <v>0.61717500000000003</v>
      </c>
      <c r="Z8" s="22">
        <v>19.500276845746839</v>
      </c>
      <c r="AA8" s="22">
        <f t="shared" si="6"/>
        <v>1.1513743460802763</v>
      </c>
      <c r="AB8" s="22">
        <v>44.114405860628779</v>
      </c>
      <c r="AC8" s="22">
        <v>0.11189654923468637</v>
      </c>
      <c r="AD8" s="22">
        <v>4.2628677939727088E-3</v>
      </c>
      <c r="AE8" s="16">
        <v>1085.0095703571067</v>
      </c>
      <c r="AF8" s="16">
        <f t="shared" si="7"/>
        <v>17403.553508527992</v>
      </c>
      <c r="AG8" s="16">
        <v>-0.80332582681174081</v>
      </c>
    </row>
    <row r="9" spans="1:33" x14ac:dyDescent="0.2">
      <c r="A9" s="15" t="s">
        <v>108</v>
      </c>
      <c r="B9" s="20">
        <v>1147</v>
      </c>
      <c r="C9" s="20" t="s">
        <v>110</v>
      </c>
      <c r="D9" s="20" t="s">
        <v>13</v>
      </c>
      <c r="E9" s="20">
        <v>8</v>
      </c>
      <c r="F9" s="20" t="s">
        <v>138</v>
      </c>
      <c r="G9" s="20" t="s">
        <v>21</v>
      </c>
      <c r="H9" s="20" t="s">
        <v>21</v>
      </c>
      <c r="I9" s="20" t="s">
        <v>18</v>
      </c>
      <c r="J9" s="15" t="s">
        <v>159</v>
      </c>
      <c r="K9" s="19" t="s">
        <v>168</v>
      </c>
      <c r="L9" s="21" t="s">
        <v>38</v>
      </c>
      <c r="M9" s="21" t="s">
        <v>123</v>
      </c>
      <c r="N9" s="22" t="s">
        <v>110</v>
      </c>
      <c r="O9" s="22" t="s">
        <v>110</v>
      </c>
      <c r="P9" s="22" t="s">
        <v>110</v>
      </c>
      <c r="Q9" s="22" t="s">
        <v>110</v>
      </c>
      <c r="R9" s="22" t="s">
        <v>110</v>
      </c>
      <c r="S9" s="22" t="s">
        <v>110</v>
      </c>
      <c r="T9" s="22" t="s">
        <v>110</v>
      </c>
      <c r="U9" s="22" t="s">
        <v>110</v>
      </c>
      <c r="V9" s="22" t="s">
        <v>110</v>
      </c>
      <c r="W9" s="22" t="s">
        <v>110</v>
      </c>
      <c r="X9" s="22" t="s">
        <v>110</v>
      </c>
      <c r="Y9" s="22" t="s">
        <v>110</v>
      </c>
      <c r="Z9" s="22" t="s">
        <v>110</v>
      </c>
      <c r="AA9" s="22" t="s">
        <v>110</v>
      </c>
      <c r="AB9" s="22" t="s">
        <v>110</v>
      </c>
      <c r="AC9" s="22" t="s">
        <v>110</v>
      </c>
      <c r="AD9" s="22" t="s">
        <v>110</v>
      </c>
      <c r="AE9" s="16">
        <v>1085.0095703571067</v>
      </c>
      <c r="AF9" s="16">
        <f t="shared" si="7"/>
        <v>17403.553508527992</v>
      </c>
      <c r="AG9" s="16">
        <v>-0.80332582681174081</v>
      </c>
    </row>
    <row r="10" spans="1:33" x14ac:dyDescent="0.2">
      <c r="A10" s="15" t="s">
        <v>108</v>
      </c>
      <c r="B10" s="20">
        <v>1136</v>
      </c>
      <c r="C10" s="20" t="s">
        <v>110</v>
      </c>
      <c r="D10" s="20" t="s">
        <v>13</v>
      </c>
      <c r="E10" s="20">
        <v>4</v>
      </c>
      <c r="F10" s="20" t="s">
        <v>137</v>
      </c>
      <c r="G10" s="20" t="s">
        <v>14</v>
      </c>
      <c r="H10" s="20" t="s">
        <v>15</v>
      </c>
      <c r="I10" s="20" t="s">
        <v>16</v>
      </c>
      <c r="J10" s="15" t="s">
        <v>160</v>
      </c>
      <c r="K10" s="19" t="s">
        <v>169</v>
      </c>
      <c r="L10" s="21" t="s">
        <v>17</v>
      </c>
      <c r="M10" s="21" t="s">
        <v>123</v>
      </c>
      <c r="N10" s="22">
        <v>2.9170035231665259</v>
      </c>
      <c r="O10" s="22">
        <f t="shared" si="8"/>
        <v>103.40777489625336</v>
      </c>
      <c r="P10" s="22">
        <f t="shared" si="1"/>
        <v>0.18681648612757132</v>
      </c>
      <c r="Q10" s="22">
        <v>0.59690128782686735</v>
      </c>
      <c r="R10" s="22">
        <f t="shared" si="2"/>
        <v>57.338337708648879</v>
      </c>
      <c r="S10" s="22">
        <v>31.778999651269515</v>
      </c>
      <c r="T10" s="22">
        <f t="shared" si="3"/>
        <v>0.5732931537089021</v>
      </c>
      <c r="U10" s="22">
        <v>32.510110836384527</v>
      </c>
      <c r="V10" s="22">
        <f t="shared" si="4"/>
        <v>3.0875307402866095</v>
      </c>
      <c r="W10" s="22">
        <v>33.694197449234821</v>
      </c>
      <c r="X10" s="22">
        <f t="shared" si="5"/>
        <v>1.8816524565525186</v>
      </c>
      <c r="Y10" s="22">
        <v>0.77942499999999992</v>
      </c>
      <c r="Z10" s="22">
        <v>15.880415650603215</v>
      </c>
      <c r="AA10" s="22">
        <f t="shared" si="6"/>
        <v>0.93764326167421619</v>
      </c>
      <c r="AB10" s="22">
        <v>98.573538293176568</v>
      </c>
      <c r="AC10" s="22">
        <v>1.4064162410234713E-3</v>
      </c>
      <c r="AD10" s="22">
        <v>1.6989769250675131E-5</v>
      </c>
      <c r="AE10" s="16">
        <v>12.382919671341137</v>
      </c>
      <c r="AF10" s="16">
        <f t="shared" si="7"/>
        <v>198.62203152831182</v>
      </c>
      <c r="AG10" s="16">
        <v>1.057092484155371</v>
      </c>
    </row>
    <row r="11" spans="1:33" x14ac:dyDescent="0.2">
      <c r="A11" s="15" t="s">
        <v>108</v>
      </c>
      <c r="B11" s="20">
        <v>1136</v>
      </c>
      <c r="C11" s="20" t="s">
        <v>110</v>
      </c>
      <c r="D11" s="20" t="s">
        <v>13</v>
      </c>
      <c r="E11" s="20">
        <v>4</v>
      </c>
      <c r="F11" s="20" t="s">
        <v>137</v>
      </c>
      <c r="G11" s="20" t="s">
        <v>14</v>
      </c>
      <c r="H11" s="20" t="s">
        <v>15</v>
      </c>
      <c r="I11" s="20" t="s">
        <v>18</v>
      </c>
      <c r="J11" s="15" t="s">
        <v>160</v>
      </c>
      <c r="K11" s="19" t="s">
        <v>170</v>
      </c>
      <c r="L11" s="21" t="s">
        <v>19</v>
      </c>
      <c r="M11" s="21" t="s">
        <v>123</v>
      </c>
      <c r="N11" s="22">
        <v>2.8481733768272184</v>
      </c>
      <c r="O11" s="22">
        <f t="shared" si="8"/>
        <v>100.9677462085249</v>
      </c>
      <c r="P11" s="22">
        <f t="shared" si="1"/>
        <v>0.18240833030032108</v>
      </c>
      <c r="Q11" s="22">
        <v>0.49691084261356316</v>
      </c>
      <c r="R11" s="22">
        <f t="shared" si="2"/>
        <v>47.733255541458881</v>
      </c>
      <c r="S11" s="22">
        <v>11.787700985586969</v>
      </c>
      <c r="T11" s="22">
        <f t="shared" si="3"/>
        <v>0.2126501257799889</v>
      </c>
      <c r="U11" s="22">
        <v>78.86396083570898</v>
      </c>
      <c r="V11" s="22">
        <f t="shared" si="4"/>
        <v>7.489820770112452</v>
      </c>
      <c r="W11" s="22">
        <v>6.5832255877529002</v>
      </c>
      <c r="X11" s="22">
        <f t="shared" si="5"/>
        <v>0.3676402329480607</v>
      </c>
      <c r="Y11" s="22">
        <v>0.74924999999999975</v>
      </c>
      <c r="Z11" s="22">
        <v>14.959110141918988</v>
      </c>
      <c r="AA11" s="22">
        <f t="shared" si="6"/>
        <v>0.88324569921946461</v>
      </c>
      <c r="AB11" s="22">
        <v>58.61256953457459</v>
      </c>
      <c r="AC11" s="22">
        <v>6.132788663500206E-6</v>
      </c>
      <c r="AD11" s="22">
        <v>0</v>
      </c>
      <c r="AE11" s="16">
        <v>12.382919671341137</v>
      </c>
      <c r="AF11" s="16">
        <f t="shared" si="7"/>
        <v>198.62203152831182</v>
      </c>
      <c r="AG11" s="16">
        <v>1.057092484155371</v>
      </c>
    </row>
    <row r="12" spans="1:33" x14ac:dyDescent="0.2">
      <c r="A12" s="15" t="s">
        <v>108</v>
      </c>
      <c r="B12" s="20">
        <v>1138</v>
      </c>
      <c r="C12" s="20" t="s">
        <v>110</v>
      </c>
      <c r="D12" s="20" t="s">
        <v>13</v>
      </c>
      <c r="E12" s="20">
        <v>5</v>
      </c>
      <c r="F12" s="20" t="s">
        <v>137</v>
      </c>
      <c r="G12" s="20" t="s">
        <v>21</v>
      </c>
      <c r="H12" s="20" t="s">
        <v>15</v>
      </c>
      <c r="I12" s="20" t="s">
        <v>16</v>
      </c>
      <c r="J12" s="15" t="s">
        <v>160</v>
      </c>
      <c r="K12" s="24" t="s">
        <v>171</v>
      </c>
      <c r="L12" s="21" t="s">
        <v>27</v>
      </c>
      <c r="M12" s="21" t="s">
        <v>123</v>
      </c>
      <c r="N12" s="22">
        <v>3.7050945811491811</v>
      </c>
      <c r="O12" s="22">
        <f t="shared" si="8"/>
        <v>131.34560290173849</v>
      </c>
      <c r="P12" s="22">
        <f t="shared" si="1"/>
        <v>0.23728896620228077</v>
      </c>
      <c r="Q12" s="22">
        <v>0.38940363384183696</v>
      </c>
      <c r="R12" s="22">
        <f t="shared" si="2"/>
        <v>37.406113066846856</v>
      </c>
      <c r="S12" s="22">
        <v>39.394732476291445</v>
      </c>
      <c r="T12" s="22">
        <f t="shared" si="3"/>
        <v>0.71068097387229756</v>
      </c>
      <c r="U12" s="22">
        <v>26.329597503141265</v>
      </c>
      <c r="V12" s="22">
        <f t="shared" si="4"/>
        <v>2.5005587363098303</v>
      </c>
      <c r="W12" s="22">
        <v>30.049024761976746</v>
      </c>
      <c r="X12" s="22">
        <f t="shared" si="5"/>
        <v>1.6780877878325915</v>
      </c>
      <c r="Y12" s="22">
        <v>0.71009999999999995</v>
      </c>
      <c r="Z12" s="22">
        <v>2.7305019887925752</v>
      </c>
      <c r="AA12" s="22">
        <f t="shared" si="6"/>
        <v>0.16121975942626882</v>
      </c>
      <c r="AB12" s="22">
        <v>31.87768403379437</v>
      </c>
      <c r="AC12" s="22">
        <v>5.8728398021914486E-4</v>
      </c>
      <c r="AD12" s="22">
        <v>2.9255866809089239E-6</v>
      </c>
      <c r="AE12" s="16">
        <v>25.650333604920355</v>
      </c>
      <c r="AF12" s="16">
        <f t="shared" si="7"/>
        <v>411.43135102292246</v>
      </c>
      <c r="AG12" s="16">
        <v>2.1141849683106924</v>
      </c>
    </row>
    <row r="13" spans="1:33" x14ac:dyDescent="0.2">
      <c r="A13" s="15" t="s">
        <v>108</v>
      </c>
      <c r="B13" s="20">
        <v>1138</v>
      </c>
      <c r="C13" s="20" t="s">
        <v>110</v>
      </c>
      <c r="D13" s="20" t="s">
        <v>13</v>
      </c>
      <c r="E13" s="20">
        <v>5</v>
      </c>
      <c r="F13" s="20" t="s">
        <v>137</v>
      </c>
      <c r="G13" s="20" t="s">
        <v>21</v>
      </c>
      <c r="H13" s="20" t="s">
        <v>15</v>
      </c>
      <c r="I13" s="20" t="s">
        <v>18</v>
      </c>
      <c r="J13" s="15" t="s">
        <v>160</v>
      </c>
      <c r="K13" s="24" t="s">
        <v>172</v>
      </c>
      <c r="L13" s="21" t="s">
        <v>28</v>
      </c>
      <c r="M13" s="21" t="s">
        <v>123</v>
      </c>
      <c r="N13" s="22">
        <v>3.8310523650431176</v>
      </c>
      <c r="O13" s="22">
        <f t="shared" si="8"/>
        <v>135.81080634077853</v>
      </c>
      <c r="P13" s="22">
        <f t="shared" si="1"/>
        <v>0.24535580273525048</v>
      </c>
      <c r="Q13" s="22">
        <v>0.49713951500683634</v>
      </c>
      <c r="R13" s="22">
        <f t="shared" si="2"/>
        <v>47.755221811556702</v>
      </c>
      <c r="S13" s="22">
        <v>25.115233429375333</v>
      </c>
      <c r="T13" s="22">
        <f t="shared" si="3"/>
        <v>0.45307881106593101</v>
      </c>
      <c r="U13" s="22">
        <v>20.149084169898011</v>
      </c>
      <c r="V13" s="22">
        <f t="shared" si="4"/>
        <v>1.913586732333052</v>
      </c>
      <c r="W13" s="22">
        <v>8.6336352243355652</v>
      </c>
      <c r="X13" s="22">
        <f t="shared" si="5"/>
        <v>0.48214535910301964</v>
      </c>
      <c r="Y13" s="22">
        <v>0.68852500000000005</v>
      </c>
      <c r="Z13" s="22">
        <v>206.23723454108267</v>
      </c>
      <c r="AA13" s="22">
        <f t="shared" si="6"/>
        <v>12.177071276243685</v>
      </c>
      <c r="AB13" s="22">
        <v>619.17511647855611</v>
      </c>
      <c r="AC13" s="22">
        <v>0</v>
      </c>
      <c r="AD13" s="22">
        <v>0</v>
      </c>
      <c r="AE13" s="16">
        <v>25.650333604920355</v>
      </c>
      <c r="AF13" s="16">
        <f t="shared" si="7"/>
        <v>411.43135102292246</v>
      </c>
      <c r="AG13" s="16">
        <v>2.1141849683106924</v>
      </c>
    </row>
    <row r="14" spans="1:33" x14ac:dyDescent="0.2">
      <c r="A14" s="15" t="s">
        <v>108</v>
      </c>
      <c r="B14" s="20">
        <v>1141</v>
      </c>
      <c r="C14" s="20" t="s">
        <v>110</v>
      </c>
      <c r="D14" s="20" t="s">
        <v>13</v>
      </c>
      <c r="E14" s="20">
        <v>6</v>
      </c>
      <c r="F14" s="20" t="s">
        <v>138</v>
      </c>
      <c r="G14" s="20" t="s">
        <v>30</v>
      </c>
      <c r="H14" s="20" t="s">
        <v>15</v>
      </c>
      <c r="I14" s="20" t="s">
        <v>16</v>
      </c>
      <c r="J14" s="15" t="s">
        <v>161</v>
      </c>
      <c r="K14" s="24" t="s">
        <v>175</v>
      </c>
      <c r="L14" s="21" t="s">
        <v>31</v>
      </c>
      <c r="M14" s="21" t="s">
        <v>123</v>
      </c>
      <c r="N14" s="22">
        <v>3.6902027815925269</v>
      </c>
      <c r="O14" s="22">
        <f t="shared" si="8"/>
        <v>130.8176886074551</v>
      </c>
      <c r="P14" s="22">
        <f t="shared" si="1"/>
        <v>0.23633523623822839</v>
      </c>
      <c r="Q14" s="22">
        <v>0.97017326042129803</v>
      </c>
      <c r="R14" s="22">
        <f t="shared" si="2"/>
        <v>93.194843396069885</v>
      </c>
      <c r="S14" s="22">
        <v>40.822682380983046</v>
      </c>
      <c r="T14" s="22">
        <f t="shared" si="3"/>
        <v>0.73644119015293419</v>
      </c>
      <c r="U14" s="22">
        <v>17.05882750327638</v>
      </c>
      <c r="V14" s="22">
        <f t="shared" si="4"/>
        <v>1.6201007303446624</v>
      </c>
      <c r="W14" s="22">
        <v>12.962277790454529</v>
      </c>
      <c r="X14" s="22">
        <f t="shared" si="5"/>
        <v>0.72387840320793317</v>
      </c>
      <c r="Y14" s="22">
        <v>0.70467500000000005</v>
      </c>
      <c r="Z14" s="22">
        <v>0</v>
      </c>
      <c r="AA14" s="22">
        <f t="shared" si="6"/>
        <v>0</v>
      </c>
      <c r="AB14" s="22">
        <v>0</v>
      </c>
      <c r="AC14" s="22">
        <v>3.1781986617826913E-5</v>
      </c>
      <c r="AD14" s="22">
        <v>0</v>
      </c>
      <c r="AE14" s="16">
        <v>722.411486963436</v>
      </c>
      <c r="AF14" s="16">
        <f t="shared" si="7"/>
        <v>11587.480250893514</v>
      </c>
      <c r="AG14" s="16">
        <v>-1.1194240506097741</v>
      </c>
    </row>
    <row r="15" spans="1:33" x14ac:dyDescent="0.2">
      <c r="A15" s="15" t="s">
        <v>108</v>
      </c>
      <c r="B15" s="20">
        <v>1141</v>
      </c>
      <c r="C15" s="20" t="s">
        <v>110</v>
      </c>
      <c r="D15" s="20" t="s">
        <v>13</v>
      </c>
      <c r="E15" s="20">
        <v>6</v>
      </c>
      <c r="F15" s="20" t="s">
        <v>138</v>
      </c>
      <c r="G15" s="20" t="s">
        <v>30</v>
      </c>
      <c r="H15" s="20" t="s">
        <v>15</v>
      </c>
      <c r="I15" s="20" t="s">
        <v>18</v>
      </c>
      <c r="J15" s="15" t="s">
        <v>161</v>
      </c>
      <c r="K15" s="24" t="s">
        <v>176</v>
      </c>
      <c r="L15" s="21" t="s">
        <v>32</v>
      </c>
      <c r="M15" s="21" t="s">
        <v>123</v>
      </c>
      <c r="N15" s="22">
        <v>3.7373490425957505</v>
      </c>
      <c r="O15" s="22">
        <f t="shared" si="8"/>
        <v>132.48902356001938</v>
      </c>
      <c r="P15" s="22">
        <f t="shared" si="1"/>
        <v>0.239354669963531</v>
      </c>
      <c r="Q15" s="22">
        <v>0.28047422767311619</v>
      </c>
      <c r="R15" s="22">
        <f t="shared" si="2"/>
        <v>26.942354310279541</v>
      </c>
      <c r="S15" s="22">
        <v>11.311717684023099</v>
      </c>
      <c r="T15" s="22">
        <f t="shared" si="3"/>
        <v>0.20406338701977672</v>
      </c>
      <c r="U15" s="22">
        <v>17.05882750327638</v>
      </c>
      <c r="V15" s="22">
        <f t="shared" si="4"/>
        <v>1.6201007303446624</v>
      </c>
      <c r="W15" s="22">
        <v>324.62454255101983</v>
      </c>
      <c r="X15" s="22">
        <f t="shared" si="5"/>
        <v>18.1286575787617</v>
      </c>
      <c r="Y15" s="22">
        <v>0.77377499999999988</v>
      </c>
      <c r="Z15" s="22">
        <v>76.739178354909129</v>
      </c>
      <c r="AA15" s="22">
        <f t="shared" si="6"/>
        <v>4.5309880467872548</v>
      </c>
      <c r="AB15" s="22">
        <v>160.77905435537198</v>
      </c>
      <c r="AC15" s="22">
        <v>2.8090665737572974E-4</v>
      </c>
      <c r="AD15" s="22">
        <v>4.6919146874607748E-4</v>
      </c>
      <c r="AE15" s="16">
        <v>722.411486963436</v>
      </c>
      <c r="AF15" s="16">
        <f t="shared" si="7"/>
        <v>11587.480250893514</v>
      </c>
      <c r="AG15" s="16">
        <v>-1.1194240506097741</v>
      </c>
    </row>
    <row r="16" spans="1:33" x14ac:dyDescent="0.2">
      <c r="A16" s="15" t="s">
        <v>108</v>
      </c>
      <c r="B16" s="20">
        <v>1149</v>
      </c>
      <c r="C16" s="20" t="s">
        <v>110</v>
      </c>
      <c r="D16" s="20" t="s">
        <v>13</v>
      </c>
      <c r="E16" s="20">
        <v>8</v>
      </c>
      <c r="F16" s="20" t="s">
        <v>138</v>
      </c>
      <c r="G16" s="20" t="s">
        <v>14</v>
      </c>
      <c r="H16" s="20" t="s">
        <v>15</v>
      </c>
      <c r="I16" s="20" t="s">
        <v>16</v>
      </c>
      <c r="J16" s="15" t="s">
        <v>161</v>
      </c>
      <c r="K16" s="19" t="s">
        <v>173</v>
      </c>
      <c r="L16" s="21" t="s">
        <v>33</v>
      </c>
      <c r="M16" s="21" t="s">
        <v>123</v>
      </c>
      <c r="N16" s="22">
        <v>2.7177044757976887</v>
      </c>
      <c r="O16" s="22">
        <f t="shared" si="8"/>
        <v>96.342623667028079</v>
      </c>
      <c r="P16" s="22">
        <f t="shared" si="1"/>
        <v>0.17405258391685294</v>
      </c>
      <c r="Q16" s="22">
        <v>8.1670130174033073E-2</v>
      </c>
      <c r="R16" s="22">
        <f t="shared" si="2"/>
        <v>7.8452327045176169</v>
      </c>
      <c r="S16" s="22">
        <v>41.089655078595285</v>
      </c>
      <c r="T16" s="22">
        <f t="shared" si="3"/>
        <v>0.74125737761785893</v>
      </c>
      <c r="U16" s="22">
        <v>10.551817138870002</v>
      </c>
      <c r="V16" s="22">
        <f t="shared" si="4"/>
        <v>1.0021208462224784</v>
      </c>
      <c r="W16" s="22">
        <v>420.38470322826424</v>
      </c>
      <c r="X16" s="22">
        <f t="shared" si="5"/>
        <v>23.476383751782418</v>
      </c>
      <c r="Y16" s="22">
        <v>0.60699999999999998</v>
      </c>
      <c r="Z16" s="22">
        <v>36.9249735497635</v>
      </c>
      <c r="AA16" s="22">
        <f t="shared" si="6"/>
        <v>2.1801981382722362</v>
      </c>
      <c r="AB16" s="22">
        <v>99.943624821520288</v>
      </c>
      <c r="AC16" s="22">
        <v>3.8439730938262083E-6</v>
      </c>
      <c r="AD16" s="22">
        <v>3.970256841523921E-3</v>
      </c>
      <c r="AE16" s="16">
        <v>3024.9660973276023</v>
      </c>
      <c r="AF16" s="16">
        <f t="shared" si="7"/>
        <v>48520.456201134737</v>
      </c>
      <c r="AG16" s="16">
        <v>-0.51411571006796986</v>
      </c>
    </row>
    <row r="17" spans="1:33" x14ac:dyDescent="0.2">
      <c r="A17" s="15" t="s">
        <v>108</v>
      </c>
      <c r="B17" s="20">
        <v>1149</v>
      </c>
      <c r="C17" s="20" t="s">
        <v>110</v>
      </c>
      <c r="D17" s="20" t="s">
        <v>13</v>
      </c>
      <c r="E17" s="20">
        <v>8</v>
      </c>
      <c r="F17" s="20" t="s">
        <v>138</v>
      </c>
      <c r="G17" s="20" t="s">
        <v>14</v>
      </c>
      <c r="H17" s="20" t="s">
        <v>15</v>
      </c>
      <c r="I17" s="20" t="s">
        <v>18</v>
      </c>
      <c r="J17" s="15" t="s">
        <v>161</v>
      </c>
      <c r="K17" s="19" t="s">
        <v>174</v>
      </c>
      <c r="L17" s="21" t="s">
        <v>34</v>
      </c>
      <c r="M17" s="21" t="s">
        <v>123</v>
      </c>
      <c r="N17" s="22">
        <v>5.1715300116647871</v>
      </c>
      <c r="O17" s="22">
        <f t="shared" si="8"/>
        <v>183.33073891351671</v>
      </c>
      <c r="P17" s="22">
        <f t="shared" si="1"/>
        <v>0.33120531292115929</v>
      </c>
      <c r="Q17" s="22">
        <v>2.8323047874483143E-2</v>
      </c>
      <c r="R17" s="22">
        <f t="shared" si="2"/>
        <v>2.7207119788228509</v>
      </c>
      <c r="S17" s="22">
        <v>55.911327787564872</v>
      </c>
      <c r="T17" s="22">
        <f t="shared" si="3"/>
        <v>1.0086403532876702</v>
      </c>
      <c r="U17" s="22">
        <v>7.4828528554719256</v>
      </c>
      <c r="V17" s="22">
        <f t="shared" si="4"/>
        <v>0.71065701167816642</v>
      </c>
      <c r="W17" s="22">
        <v>2368.8127903037712</v>
      </c>
      <c r="X17" s="22">
        <f t="shared" si="5"/>
        <v>132.28635027451409</v>
      </c>
      <c r="Y17" s="22">
        <v>0.66074999999999995</v>
      </c>
      <c r="Z17" s="22">
        <v>486.91671379394984</v>
      </c>
      <c r="AA17" s="22">
        <f t="shared" si="6"/>
        <v>28.749510449249975</v>
      </c>
      <c r="AB17" s="22">
        <v>1462.2222270347152</v>
      </c>
      <c r="AC17" s="22">
        <v>6.9904664989163699E-3</v>
      </c>
      <c r="AD17" s="22">
        <v>0</v>
      </c>
      <c r="AE17" s="16">
        <v>3024.9660973276023</v>
      </c>
      <c r="AF17" s="16">
        <f t="shared" si="7"/>
        <v>48520.456201134737</v>
      </c>
      <c r="AG17" s="16">
        <v>-0.51411571006796986</v>
      </c>
    </row>
    <row r="18" spans="1:33" x14ac:dyDescent="0.2">
      <c r="A18" s="15" t="s">
        <v>108</v>
      </c>
      <c r="B18" s="20">
        <v>1115</v>
      </c>
      <c r="C18" s="20" t="s">
        <v>110</v>
      </c>
      <c r="D18" s="20" t="s">
        <v>39</v>
      </c>
      <c r="E18" s="20">
        <v>2</v>
      </c>
      <c r="F18" s="20" t="s">
        <v>137</v>
      </c>
      <c r="G18" s="20" t="s">
        <v>14</v>
      </c>
      <c r="H18" s="20" t="s">
        <v>21</v>
      </c>
      <c r="I18" s="20" t="s">
        <v>16</v>
      </c>
      <c r="J18" s="15" t="s">
        <v>148</v>
      </c>
      <c r="K18" s="18" t="s">
        <v>150</v>
      </c>
      <c r="L18" s="21" t="s">
        <v>40</v>
      </c>
      <c r="M18" s="21" t="s">
        <v>123</v>
      </c>
      <c r="N18" s="22">
        <v>1.2552427416137411</v>
      </c>
      <c r="O18" s="22">
        <f t="shared" si="8"/>
        <v>44.498355190207121</v>
      </c>
      <c r="P18" s="22">
        <f t="shared" si="1"/>
        <v>8.0390728486628191E-2</v>
      </c>
      <c r="Q18" s="22">
        <v>0.71841896696612317</v>
      </c>
      <c r="R18" s="22">
        <f t="shared" si="2"/>
        <v>69.011325966765796</v>
      </c>
      <c r="S18" s="22">
        <v>107.93632790148874</v>
      </c>
      <c r="T18" s="22">
        <f t="shared" si="3"/>
        <v>1.9471713553428567</v>
      </c>
      <c r="U18" s="22">
        <v>27.982141212258725</v>
      </c>
      <c r="V18" s="22">
        <f t="shared" si="4"/>
        <v>2.6575031259259085</v>
      </c>
      <c r="W18" s="22">
        <v>31.16982331573611</v>
      </c>
      <c r="X18" s="22">
        <f t="shared" si="5"/>
        <v>1.7406787830672832</v>
      </c>
      <c r="Y18" s="22">
        <v>0.66337500000000005</v>
      </c>
      <c r="Z18" s="22">
        <v>180.2884786107245</v>
      </c>
      <c r="AA18" s="22">
        <f t="shared" si="6"/>
        <v>10.644952931091616</v>
      </c>
      <c r="AB18" s="22">
        <v>856.93386962427462</v>
      </c>
      <c r="AC18" s="22">
        <v>1.4149835171272339E-4</v>
      </c>
      <c r="AD18" s="22">
        <v>0</v>
      </c>
      <c r="AE18" s="16">
        <v>59.748968129010095</v>
      </c>
      <c r="AF18" s="16">
        <f t="shared" si="7"/>
        <v>958.37344878932186</v>
      </c>
      <c r="AG18" s="16">
        <v>-1.4500123030855245</v>
      </c>
    </row>
    <row r="19" spans="1:33" x14ac:dyDescent="0.2">
      <c r="A19" s="15" t="s">
        <v>108</v>
      </c>
      <c r="B19" s="20">
        <v>1115</v>
      </c>
      <c r="C19" s="20" t="s">
        <v>110</v>
      </c>
      <c r="D19" s="20" t="s">
        <v>39</v>
      </c>
      <c r="E19" s="20">
        <v>2</v>
      </c>
      <c r="F19" s="20" t="s">
        <v>137</v>
      </c>
      <c r="G19" s="20" t="s">
        <v>14</v>
      </c>
      <c r="H19" s="20" t="s">
        <v>21</v>
      </c>
      <c r="I19" s="20" t="s">
        <v>18</v>
      </c>
      <c r="J19" s="15" t="s">
        <v>148</v>
      </c>
      <c r="K19" s="18" t="s">
        <v>151</v>
      </c>
      <c r="L19" s="21" t="s">
        <v>41</v>
      </c>
      <c r="M19" s="21" t="s">
        <v>123</v>
      </c>
      <c r="N19" s="22">
        <v>1.035032771222788</v>
      </c>
      <c r="O19" s="22">
        <f t="shared" si="8"/>
        <v>36.691911739847839</v>
      </c>
      <c r="P19" s="22">
        <f t="shared" si="1"/>
        <v>6.628760774920911E-2</v>
      </c>
      <c r="Q19" s="22">
        <v>1.740721802883171</v>
      </c>
      <c r="R19" s="22">
        <f t="shared" si="2"/>
        <v>167.2137363849574</v>
      </c>
      <c r="S19" s="22">
        <v>0.65803417559091315</v>
      </c>
      <c r="T19" s="22">
        <f t="shared" si="3"/>
        <v>1.1870936527660072E-2</v>
      </c>
      <c r="U19" s="22">
        <v>15.649579984857429</v>
      </c>
      <c r="V19" s="22">
        <f t="shared" si="4"/>
        <v>1.4862625205738889</v>
      </c>
      <c r="W19" s="22">
        <v>433.35025785892816</v>
      </c>
      <c r="X19" s="22">
        <f t="shared" si="5"/>
        <v>24.200445150131845</v>
      </c>
      <c r="Y19" s="22">
        <v>0.701125</v>
      </c>
      <c r="Z19" s="22" t="s">
        <v>110</v>
      </c>
      <c r="AA19" s="22" t="s">
        <v>110</v>
      </c>
      <c r="AB19" s="22" t="s">
        <v>110</v>
      </c>
      <c r="AC19" s="22">
        <v>1.113031165822079E-6</v>
      </c>
      <c r="AD19" s="22">
        <v>0.13120499888236142</v>
      </c>
      <c r="AE19" s="16">
        <v>59.748968129010095</v>
      </c>
      <c r="AF19" s="16">
        <f t="shared" si="7"/>
        <v>958.37344878932186</v>
      </c>
      <c r="AG19" s="16">
        <v>-1.4500123030855245</v>
      </c>
    </row>
    <row r="20" spans="1:33" x14ac:dyDescent="0.2">
      <c r="A20" s="15" t="s">
        <v>108</v>
      </c>
      <c r="B20" s="20">
        <v>1117</v>
      </c>
      <c r="C20" s="20" t="s">
        <v>110</v>
      </c>
      <c r="D20" s="20" t="s">
        <v>39</v>
      </c>
      <c r="E20" s="20">
        <v>2</v>
      </c>
      <c r="F20" s="20" t="s">
        <v>137</v>
      </c>
      <c r="G20" s="23" t="s">
        <v>20</v>
      </c>
      <c r="H20" s="20" t="s">
        <v>21</v>
      </c>
      <c r="I20" s="20" t="s">
        <v>16</v>
      </c>
      <c r="J20" s="15" t="s">
        <v>148</v>
      </c>
      <c r="K20" s="18" t="s">
        <v>152</v>
      </c>
      <c r="L20" s="21" t="s">
        <v>42</v>
      </c>
      <c r="M20" s="21" t="s">
        <v>123</v>
      </c>
      <c r="N20" s="22">
        <v>1.815964437741366</v>
      </c>
      <c r="O20" s="22">
        <f t="shared" si="8"/>
        <v>64.375939317931426</v>
      </c>
      <c r="P20" s="22">
        <f t="shared" si="1"/>
        <v>0.11630157197177492</v>
      </c>
      <c r="Q20" s="22">
        <v>0.71841896696612317</v>
      </c>
      <c r="R20" s="22">
        <f t="shared" si="2"/>
        <v>69.011325966765796</v>
      </c>
      <c r="S20" s="22">
        <v>44.630548793494015</v>
      </c>
      <c r="T20" s="22">
        <f t="shared" si="3"/>
        <v>0.80513510023463197</v>
      </c>
      <c r="U20" s="22">
        <v>21.815860598558075</v>
      </c>
      <c r="V20" s="22">
        <f t="shared" si="4"/>
        <v>2.0718828232498985</v>
      </c>
      <c r="W20" s="22">
        <v>43.716956649674145</v>
      </c>
      <c r="X20" s="22">
        <f t="shared" si="5"/>
        <v>2.4413734441010524</v>
      </c>
      <c r="Y20" s="22">
        <v>0.68707499999999999</v>
      </c>
      <c r="Z20" s="22">
        <v>90.654839558175098</v>
      </c>
      <c r="AA20" s="22">
        <f t="shared" si="6"/>
        <v>5.35262434687289</v>
      </c>
      <c r="AB20" s="22">
        <v>276.11016284899262</v>
      </c>
      <c r="AC20" s="22">
        <v>2.095708910862715E-5</v>
      </c>
      <c r="AD20" s="22">
        <v>0</v>
      </c>
      <c r="AE20" s="16">
        <v>56.604285595904237</v>
      </c>
      <c r="AF20" s="16">
        <f t="shared" si="7"/>
        <v>907.93274095830395</v>
      </c>
      <c r="AG20" s="16">
        <v>-1.6111247812061311</v>
      </c>
    </row>
    <row r="21" spans="1:33" x14ac:dyDescent="0.2">
      <c r="A21" s="15" t="s">
        <v>108</v>
      </c>
      <c r="B21" s="20">
        <v>1117</v>
      </c>
      <c r="C21" s="20" t="s">
        <v>110</v>
      </c>
      <c r="D21" s="20" t="s">
        <v>39</v>
      </c>
      <c r="E21" s="20">
        <v>2</v>
      </c>
      <c r="F21" s="20" t="s">
        <v>137</v>
      </c>
      <c r="G21" s="23" t="s">
        <v>20</v>
      </c>
      <c r="H21" s="20" t="s">
        <v>21</v>
      </c>
      <c r="I21" s="20" t="s">
        <v>18</v>
      </c>
      <c r="J21" s="20" t="s">
        <v>149</v>
      </c>
      <c r="K21" s="20" t="s">
        <v>110</v>
      </c>
      <c r="L21" s="21" t="s">
        <v>43</v>
      </c>
      <c r="M21" s="21" t="s">
        <v>122</v>
      </c>
      <c r="N21" s="22">
        <v>1.494303702535462</v>
      </c>
      <c r="O21" s="22">
        <f t="shared" si="8"/>
        <v>52.973066254882134</v>
      </c>
      <c r="P21" s="22">
        <f t="shared" si="1"/>
        <v>9.5701141496070063E-2</v>
      </c>
      <c r="Q21" s="22">
        <v>0.61638250122834792</v>
      </c>
      <c r="R21" s="22">
        <f t="shared" si="2"/>
        <v>59.2097030679951</v>
      </c>
      <c r="S21" s="22">
        <v>25.115233429375333</v>
      </c>
      <c r="T21" s="22">
        <f t="shared" si="3"/>
        <v>0.45307881106593101</v>
      </c>
      <c r="U21" s="22">
        <v>23.708248427891952</v>
      </c>
      <c r="V21" s="22">
        <f t="shared" si="4"/>
        <v>2.2516055447446979</v>
      </c>
      <c r="W21" s="22" t="s">
        <v>110</v>
      </c>
      <c r="X21" s="22" t="s">
        <v>110</v>
      </c>
      <c r="Y21" s="22">
        <v>0.69350000000000001</v>
      </c>
      <c r="Z21" s="22" t="s">
        <v>110</v>
      </c>
      <c r="AA21" s="22" t="s">
        <v>110</v>
      </c>
      <c r="AB21" s="22" t="s">
        <v>110</v>
      </c>
      <c r="AC21" s="22">
        <v>2.7486743646359942E-5</v>
      </c>
      <c r="AD21" s="22">
        <v>5.5346437091765859E-5</v>
      </c>
      <c r="AE21" s="16">
        <v>56.604285595904237</v>
      </c>
      <c r="AF21" s="16">
        <f t="shared" si="7"/>
        <v>907.93274095830395</v>
      </c>
      <c r="AG21" s="16">
        <v>-1.6111247812061311</v>
      </c>
    </row>
    <row r="22" spans="1:33" x14ac:dyDescent="0.2">
      <c r="A22" s="15" t="s">
        <v>108</v>
      </c>
      <c r="B22" s="20">
        <v>1122</v>
      </c>
      <c r="C22" s="20" t="s">
        <v>110</v>
      </c>
      <c r="D22" s="20" t="s">
        <v>39</v>
      </c>
      <c r="E22" s="20">
        <v>6</v>
      </c>
      <c r="F22" s="20" t="s">
        <v>138</v>
      </c>
      <c r="G22" s="20" t="s">
        <v>14</v>
      </c>
      <c r="H22" s="20" t="s">
        <v>21</v>
      </c>
      <c r="I22" s="20" t="s">
        <v>16</v>
      </c>
      <c r="J22" s="15" t="s">
        <v>153</v>
      </c>
      <c r="K22" s="19" t="s">
        <v>154</v>
      </c>
      <c r="L22" s="21" t="s">
        <v>44</v>
      </c>
      <c r="M22" s="21" t="s">
        <v>123</v>
      </c>
      <c r="N22" s="22">
        <v>1.3961457053730855</v>
      </c>
      <c r="O22" s="22">
        <f t="shared" si="8"/>
        <v>49.493365255475886</v>
      </c>
      <c r="P22" s="22">
        <f t="shared" si="1"/>
        <v>8.9414713670542739E-2</v>
      </c>
      <c r="Q22" s="22">
        <v>0.86629587238280392</v>
      </c>
      <c r="R22" s="22">
        <f t="shared" si="2"/>
        <v>83.216381501092144</v>
      </c>
      <c r="S22" s="22">
        <v>99.844611774902944</v>
      </c>
      <c r="T22" s="22">
        <f t="shared" si="3"/>
        <v>1.801196796419249</v>
      </c>
      <c r="U22" s="22">
        <v>4.6978008367898596</v>
      </c>
      <c r="V22" s="22">
        <f t="shared" si="4"/>
        <v>0.44615672239110449</v>
      </c>
      <c r="W22" s="22">
        <v>32.962270934870112</v>
      </c>
      <c r="X22" s="22">
        <f t="shared" si="5"/>
        <v>1.8407780203578212</v>
      </c>
      <c r="Y22" s="22">
        <v>0.67357500000000003</v>
      </c>
      <c r="Z22" s="22">
        <v>27.95322929349847</v>
      </c>
      <c r="AA22" s="22">
        <f t="shared" si="6"/>
        <v>1.6504704704053235</v>
      </c>
      <c r="AB22" s="22">
        <v>94.666791304213859</v>
      </c>
      <c r="AC22" s="22">
        <v>3.9628913831885821E-5</v>
      </c>
      <c r="AD22" s="22">
        <v>8.9591992867842917E-5</v>
      </c>
      <c r="AE22" s="16">
        <v>242.14055504914501</v>
      </c>
      <c r="AF22" s="16">
        <f t="shared" si="7"/>
        <v>3883.9345029882857</v>
      </c>
      <c r="AG22" s="16">
        <v>-4.1889244311358844</v>
      </c>
    </row>
    <row r="23" spans="1:33" x14ac:dyDescent="0.2">
      <c r="A23" s="15" t="s">
        <v>108</v>
      </c>
      <c r="B23" s="20">
        <v>1122</v>
      </c>
      <c r="C23" s="20" t="s">
        <v>110</v>
      </c>
      <c r="D23" s="20" t="s">
        <v>39</v>
      </c>
      <c r="E23" s="20">
        <v>6</v>
      </c>
      <c r="F23" s="20" t="s">
        <v>138</v>
      </c>
      <c r="G23" s="20" t="s">
        <v>14</v>
      </c>
      <c r="H23" s="20" t="s">
        <v>21</v>
      </c>
      <c r="I23" s="20" t="s">
        <v>18</v>
      </c>
      <c r="J23" s="15" t="s">
        <v>153</v>
      </c>
      <c r="K23" s="19" t="s">
        <v>155</v>
      </c>
      <c r="L23" s="21" t="s">
        <v>45</v>
      </c>
      <c r="M23" s="21" t="s">
        <v>123</v>
      </c>
      <c r="N23" s="22">
        <v>6.1875954580590342</v>
      </c>
      <c r="O23" s="22">
        <f t="shared" si="8"/>
        <v>219.35025898819279</v>
      </c>
      <c r="P23" s="22">
        <f t="shared" si="1"/>
        <v>0.39627817788806907</v>
      </c>
      <c r="Q23" s="22">
        <v>0.53094147651052592</v>
      </c>
      <c r="R23" s="22">
        <f t="shared" si="2"/>
        <v>51.002238233601119</v>
      </c>
      <c r="S23" s="22">
        <v>25.115233429375333</v>
      </c>
      <c r="T23" s="22">
        <f t="shared" si="3"/>
        <v>0.45307881106593101</v>
      </c>
      <c r="U23" s="22">
        <v>879.24043749071097</v>
      </c>
      <c r="V23" s="22">
        <f t="shared" si="4"/>
        <v>83.502695285105304</v>
      </c>
      <c r="W23" s="22">
        <v>6881.6879357168009</v>
      </c>
      <c r="X23" s="22">
        <f t="shared" si="5"/>
        <v>384.30786277010475</v>
      </c>
      <c r="Y23" s="22">
        <v>0.7334750000000001</v>
      </c>
      <c r="Z23" s="22">
        <v>6173.8614993087749</v>
      </c>
      <c r="AA23" s="22">
        <f t="shared" si="6"/>
        <v>364.52947836518729</v>
      </c>
      <c r="AB23" s="22">
        <v>32186.190698720784</v>
      </c>
      <c r="AC23" s="22">
        <v>2.1532580700763452E-5</v>
      </c>
      <c r="AD23" s="22">
        <v>0</v>
      </c>
      <c r="AE23" s="16">
        <v>242.14055504914501</v>
      </c>
      <c r="AF23" s="16">
        <f t="shared" si="7"/>
        <v>3883.9345029882857</v>
      </c>
      <c r="AG23" s="16">
        <v>-4.1889244311358844</v>
      </c>
    </row>
    <row r="24" spans="1:33" x14ac:dyDescent="0.2">
      <c r="A24" s="15" t="s">
        <v>108</v>
      </c>
      <c r="B24" s="20">
        <v>1119</v>
      </c>
      <c r="C24" s="20" t="s">
        <v>110</v>
      </c>
      <c r="D24" s="20" t="s">
        <v>39</v>
      </c>
      <c r="E24" s="20">
        <v>6</v>
      </c>
      <c r="F24" s="20" t="s">
        <v>138</v>
      </c>
      <c r="G24" s="23" t="s">
        <v>20</v>
      </c>
      <c r="H24" s="20" t="s">
        <v>21</v>
      </c>
      <c r="I24" s="20" t="s">
        <v>16</v>
      </c>
      <c r="J24" s="15" t="s">
        <v>153</v>
      </c>
      <c r="K24" s="19" t="s">
        <v>156</v>
      </c>
      <c r="L24" s="21" t="s">
        <v>46</v>
      </c>
      <c r="M24" s="21" t="s">
        <v>123</v>
      </c>
      <c r="N24" s="22">
        <v>2.0589177510410277</v>
      </c>
      <c r="O24" s="22">
        <f t="shared" si="8"/>
        <v>72.988634274404433</v>
      </c>
      <c r="P24" s="22">
        <f t="shared" si="1"/>
        <v>0.13186126668013906</v>
      </c>
      <c r="Q24" s="22">
        <v>0.23585625061257232</v>
      </c>
      <c r="R24" s="22">
        <f t="shared" si="2"/>
        <v>22.656351433843696</v>
      </c>
      <c r="S24" s="22">
        <v>79.377329807656537</v>
      </c>
      <c r="T24" s="22">
        <f t="shared" si="3"/>
        <v>1.4319670297301239</v>
      </c>
      <c r="U24" s="22">
        <v>26.329597503141269</v>
      </c>
      <c r="V24" s="22">
        <f t="shared" si="4"/>
        <v>2.5005587363098307</v>
      </c>
      <c r="W24" s="22">
        <v>48.19807569750914</v>
      </c>
      <c r="X24" s="22">
        <f t="shared" si="5"/>
        <v>2.6916215373273977</v>
      </c>
      <c r="Y24" s="22">
        <v>0.60762500000000008</v>
      </c>
      <c r="Z24" s="22">
        <v>509.33725849983648</v>
      </c>
      <c r="AA24" s="22">
        <f t="shared" si="6"/>
        <v>30.073309090864342</v>
      </c>
      <c r="AB24" s="22">
        <v>1498.378734481699</v>
      </c>
      <c r="AC24" s="22">
        <v>1.371194540289855E-3</v>
      </c>
      <c r="AD24" s="22">
        <v>0.17387923796688262</v>
      </c>
      <c r="AE24" s="16">
        <v>440.25555463480941</v>
      </c>
      <c r="AF24" s="16">
        <f t="shared" si="7"/>
        <v>7061.6990963423423</v>
      </c>
      <c r="AG24" s="16">
        <v>11.27787346844285</v>
      </c>
    </row>
    <row r="25" spans="1:33" x14ac:dyDescent="0.2">
      <c r="A25" s="15" t="s">
        <v>108</v>
      </c>
      <c r="B25" s="20">
        <v>1119</v>
      </c>
      <c r="C25" s="20" t="s">
        <v>110</v>
      </c>
      <c r="D25" s="20" t="s">
        <v>39</v>
      </c>
      <c r="E25" s="20">
        <v>6</v>
      </c>
      <c r="F25" s="20" t="s">
        <v>138</v>
      </c>
      <c r="G25" s="23" t="s">
        <v>20</v>
      </c>
      <c r="H25" s="20" t="s">
        <v>21</v>
      </c>
      <c r="I25" s="20" t="s">
        <v>18</v>
      </c>
      <c r="J25" s="15" t="s">
        <v>153</v>
      </c>
      <c r="K25" s="19" t="s">
        <v>157</v>
      </c>
      <c r="L25" s="21" t="s">
        <v>47</v>
      </c>
      <c r="M25" s="21" t="s">
        <v>123</v>
      </c>
      <c r="N25" s="22">
        <v>3.3628095510109954</v>
      </c>
      <c r="O25" s="22">
        <f t="shared" si="8"/>
        <v>119.21159858333979</v>
      </c>
      <c r="P25" s="22">
        <f t="shared" si="1"/>
        <v>0.21536767400066167</v>
      </c>
      <c r="Q25" s="22">
        <v>1.5050665335874038E-2</v>
      </c>
      <c r="R25" s="22">
        <f t="shared" si="2"/>
        <v>1.4457669121640602</v>
      </c>
      <c r="S25" s="22">
        <v>25.115233429375333</v>
      </c>
      <c r="T25" s="22">
        <f t="shared" si="3"/>
        <v>0.45307881106593101</v>
      </c>
      <c r="U25" s="22">
        <v>35.600367503006161</v>
      </c>
      <c r="V25" s="22">
        <f t="shared" si="4"/>
        <v>3.3810167422749995</v>
      </c>
      <c r="W25" s="22">
        <v>691.238659061833</v>
      </c>
      <c r="X25" s="22">
        <f t="shared" si="5"/>
        <v>38.602222915308062</v>
      </c>
      <c r="Y25" s="22">
        <v>0.71475</v>
      </c>
      <c r="Z25" s="22" t="s">
        <v>110</v>
      </c>
      <c r="AA25" s="22" t="s">
        <v>110</v>
      </c>
      <c r="AB25" s="22" t="s">
        <v>110</v>
      </c>
      <c r="AC25" s="22">
        <v>1.4788426036654564E-6</v>
      </c>
      <c r="AD25" s="22">
        <v>6.2104068199865248E-2</v>
      </c>
      <c r="AE25" s="16">
        <v>440.25555463480941</v>
      </c>
      <c r="AF25" s="16">
        <f t="shared" si="7"/>
        <v>7061.6990963423423</v>
      </c>
      <c r="AG25" s="16">
        <v>11.27787346844285</v>
      </c>
    </row>
    <row r="26" spans="1:33" x14ac:dyDescent="0.2">
      <c r="A26" s="15" t="s">
        <v>108</v>
      </c>
      <c r="B26" s="20">
        <v>1102</v>
      </c>
      <c r="C26" s="20" t="s">
        <v>110</v>
      </c>
      <c r="D26" s="20" t="s">
        <v>48</v>
      </c>
      <c r="E26" s="20">
        <v>3</v>
      </c>
      <c r="F26" s="20" t="s">
        <v>137</v>
      </c>
      <c r="G26" s="20" t="s">
        <v>20</v>
      </c>
      <c r="H26" s="20" t="s">
        <v>21</v>
      </c>
      <c r="I26" s="20" t="s">
        <v>16</v>
      </c>
      <c r="J26" s="15" t="s">
        <v>143</v>
      </c>
      <c r="K26" s="19" t="s">
        <v>185</v>
      </c>
      <c r="L26" s="21" t="s">
        <v>51</v>
      </c>
      <c r="M26" s="21" t="s">
        <v>123</v>
      </c>
      <c r="N26" s="22">
        <v>57.161086451069679</v>
      </c>
      <c r="O26" s="22">
        <f t="shared" si="8"/>
        <v>2026.3605146904204</v>
      </c>
      <c r="P26" s="22">
        <f t="shared" si="1"/>
        <v>3.6608229058397135</v>
      </c>
      <c r="Q26" s="22">
        <v>2.3498125852753962</v>
      </c>
      <c r="R26" s="22">
        <f t="shared" si="2"/>
        <v>225.72299694155456</v>
      </c>
      <c r="S26" s="22">
        <v>48.73955067032152</v>
      </c>
      <c r="T26" s="22">
        <f t="shared" si="3"/>
        <v>0.87926149409260013</v>
      </c>
      <c r="U26" s="22">
        <v>28.16427749128696</v>
      </c>
      <c r="V26" s="22">
        <f t="shared" si="4"/>
        <v>2.6748008633360105</v>
      </c>
      <c r="W26" s="22">
        <v>974.1389768466878</v>
      </c>
      <c r="X26" s="22">
        <f t="shared" si="5"/>
        <v>54.400791162003273</v>
      </c>
      <c r="Y26" s="22">
        <v>0.61434999999999995</v>
      </c>
      <c r="Z26" s="22">
        <v>78.558776094300185</v>
      </c>
      <c r="AA26" s="22">
        <f t="shared" si="6"/>
        <v>4.6384243757118604</v>
      </c>
      <c r="AB26" s="22">
        <v>217.75292442553251</v>
      </c>
      <c r="AC26" s="22">
        <v>0.3293898981401151</v>
      </c>
      <c r="AD26" s="22">
        <v>1.404583852692788E-3</v>
      </c>
      <c r="AE26" s="16">
        <v>5.8525417969439202</v>
      </c>
      <c r="AF26" s="16">
        <f t="shared" si="7"/>
        <v>93.874770422980475</v>
      </c>
      <c r="AG26" s="16">
        <v>-0.60432394797474787</v>
      </c>
    </row>
    <row r="27" spans="1:33" x14ac:dyDescent="0.2">
      <c r="A27" s="15" t="s">
        <v>108</v>
      </c>
      <c r="B27" s="20">
        <v>1102</v>
      </c>
      <c r="C27" s="20" t="s">
        <v>110</v>
      </c>
      <c r="D27" s="20" t="s">
        <v>48</v>
      </c>
      <c r="E27" s="20">
        <v>3</v>
      </c>
      <c r="F27" s="20" t="s">
        <v>137</v>
      </c>
      <c r="G27" s="20" t="s">
        <v>20</v>
      </c>
      <c r="H27" s="20" t="s">
        <v>21</v>
      </c>
      <c r="I27" s="20" t="s">
        <v>18</v>
      </c>
      <c r="J27" s="15" t="s">
        <v>143</v>
      </c>
      <c r="K27" s="19" t="s">
        <v>186</v>
      </c>
      <c r="L27" s="21" t="s">
        <v>52</v>
      </c>
      <c r="M27" s="21" t="s">
        <v>123</v>
      </c>
      <c r="N27" s="22">
        <v>60.501004516207558</v>
      </c>
      <c r="O27" s="22">
        <f t="shared" si="8"/>
        <v>2144.7606100995581</v>
      </c>
      <c r="P27" s="22">
        <f t="shared" si="1"/>
        <v>3.8747245182058618</v>
      </c>
      <c r="Q27" s="22">
        <v>4.8666022069066184</v>
      </c>
      <c r="R27" s="22">
        <f t="shared" si="2"/>
        <v>467.48580799544976</v>
      </c>
      <c r="S27" s="22">
        <v>17.661849828933669</v>
      </c>
      <c r="T27" s="22">
        <f t="shared" si="3"/>
        <v>0.31861977091396337</v>
      </c>
      <c r="U27" s="22">
        <v>235.30523095361997</v>
      </c>
      <c r="V27" s="22">
        <f t="shared" si="4"/>
        <v>22.347267210988623</v>
      </c>
      <c r="W27" s="22">
        <v>2549.6807091326418</v>
      </c>
      <c r="X27" s="22">
        <f t="shared" si="5"/>
        <v>142.3869192015124</v>
      </c>
      <c r="Y27" s="22">
        <v>0.63327500000000003</v>
      </c>
      <c r="Z27" s="22">
        <v>42.419122875296125</v>
      </c>
      <c r="AA27" s="22">
        <f t="shared" si="6"/>
        <v>2.5045946910489842</v>
      </c>
      <c r="AB27" s="22">
        <v>139.26016666267543</v>
      </c>
      <c r="AC27" s="22">
        <v>0.23542851840714046</v>
      </c>
      <c r="AD27" s="22">
        <v>3.9587784649804635E-3</v>
      </c>
      <c r="AE27" s="16">
        <v>5.8525417969439202</v>
      </c>
      <c r="AF27" s="16">
        <f t="shared" si="7"/>
        <v>93.874770422980475</v>
      </c>
      <c r="AG27" s="16">
        <v>-0.60432394797474787</v>
      </c>
    </row>
    <row r="28" spans="1:33" x14ac:dyDescent="0.2">
      <c r="A28" s="15" t="s">
        <v>108</v>
      </c>
      <c r="B28" s="20">
        <v>1103</v>
      </c>
      <c r="C28" s="20" t="s">
        <v>110</v>
      </c>
      <c r="D28" s="20" t="s">
        <v>48</v>
      </c>
      <c r="E28" s="20">
        <v>3</v>
      </c>
      <c r="F28" s="20" t="s">
        <v>137</v>
      </c>
      <c r="G28" s="20" t="s">
        <v>24</v>
      </c>
      <c r="H28" s="20" t="s">
        <v>21</v>
      </c>
      <c r="I28" s="20" t="s">
        <v>16</v>
      </c>
      <c r="J28" s="15" t="s">
        <v>143</v>
      </c>
      <c r="K28" s="19" t="s">
        <v>187</v>
      </c>
      <c r="L28" s="21" t="s">
        <v>53</v>
      </c>
      <c r="M28" s="21" t="s">
        <v>123</v>
      </c>
      <c r="N28" s="22">
        <v>46.822712964290659</v>
      </c>
      <c r="O28" s="22">
        <f t="shared" si="8"/>
        <v>1659.8651745841039</v>
      </c>
      <c r="P28" s="22">
        <f t="shared" si="1"/>
        <v>2.9987124244036423</v>
      </c>
      <c r="Q28" s="22">
        <v>1.6111975606883777</v>
      </c>
      <c r="R28" s="22">
        <f t="shared" si="2"/>
        <v>154.77163767972556</v>
      </c>
      <c r="S28" s="22">
        <v>122.36979574068658</v>
      </c>
      <c r="T28" s="22">
        <f t="shared" si="3"/>
        <v>2.2075511151619858</v>
      </c>
      <c r="U28" s="22">
        <v>52.897525665893887</v>
      </c>
      <c r="V28" s="22">
        <f t="shared" si="4"/>
        <v>5.0237520690258757</v>
      </c>
      <c r="W28" s="22">
        <v>326.10752906074953</v>
      </c>
      <c r="X28" s="22">
        <f t="shared" si="5"/>
        <v>18.21147496039756</v>
      </c>
      <c r="Y28" s="22">
        <v>0.55115000000000003</v>
      </c>
      <c r="Z28" s="22">
        <v>332.59617325198911</v>
      </c>
      <c r="AA28" s="22">
        <f t="shared" si="6"/>
        <v>19.637808453490443</v>
      </c>
      <c r="AB28" s="22">
        <v>992.97351472369655</v>
      </c>
      <c r="AC28" s="22">
        <v>0.18678589623977868</v>
      </c>
      <c r="AD28" s="22">
        <v>0</v>
      </c>
      <c r="AE28" s="16">
        <v>-368.71013320738336</v>
      </c>
      <c r="AF28" s="16">
        <f t="shared" si="7"/>
        <v>-5914.110536646429</v>
      </c>
      <c r="AG28" s="16">
        <v>15.108098699368576</v>
      </c>
    </row>
    <row r="29" spans="1:33" x14ac:dyDescent="0.2">
      <c r="A29" s="15" t="s">
        <v>108</v>
      </c>
      <c r="B29" s="20">
        <v>1103</v>
      </c>
      <c r="C29" s="20" t="s">
        <v>110</v>
      </c>
      <c r="D29" s="20" t="s">
        <v>48</v>
      </c>
      <c r="E29" s="20">
        <v>3</v>
      </c>
      <c r="F29" s="20" t="s">
        <v>137</v>
      </c>
      <c r="G29" s="20" t="s">
        <v>24</v>
      </c>
      <c r="H29" s="20" t="s">
        <v>21</v>
      </c>
      <c r="I29" s="20" t="s">
        <v>18</v>
      </c>
      <c r="J29" s="15" t="s">
        <v>143</v>
      </c>
      <c r="K29" s="19" t="s">
        <v>188</v>
      </c>
      <c r="L29" s="21" t="s">
        <v>54</v>
      </c>
      <c r="M29" s="21" t="s">
        <v>123</v>
      </c>
      <c r="N29" s="22">
        <v>40.851417599877585</v>
      </c>
      <c r="O29" s="22">
        <f t="shared" si="8"/>
        <v>1448.1827539156604</v>
      </c>
      <c r="P29" s="22">
        <f t="shared" si="1"/>
        <v>2.6162869632240322</v>
      </c>
      <c r="Q29" s="22">
        <v>2.5606431761990844</v>
      </c>
      <c r="R29" s="22">
        <f t="shared" si="2"/>
        <v>245.97538350568405</v>
      </c>
      <c r="S29" s="22">
        <v>43.958365925492629</v>
      </c>
      <c r="T29" s="22">
        <f t="shared" si="3"/>
        <v>0.79300892129588707</v>
      </c>
      <c r="U29" s="22">
        <v>1.7155146583400169</v>
      </c>
      <c r="V29" s="22">
        <f t="shared" si="4"/>
        <v>0.16292482882307308</v>
      </c>
      <c r="W29" s="22">
        <v>47.074662668055723</v>
      </c>
      <c r="X29" s="22">
        <f t="shared" si="5"/>
        <v>2.6288845366975719</v>
      </c>
      <c r="Y29" s="22">
        <v>0.74150000000000005</v>
      </c>
      <c r="Z29" s="22">
        <v>7.6000028832012081</v>
      </c>
      <c r="AA29" s="22">
        <f t="shared" si="6"/>
        <v>0.4487345702357321</v>
      </c>
      <c r="AB29" s="22">
        <v>93.82876522457471</v>
      </c>
      <c r="AC29" s="22">
        <v>0.93205958551692181</v>
      </c>
      <c r="AD29" s="22">
        <v>1.9461069593862862E-4</v>
      </c>
      <c r="AE29" s="16">
        <v>-368.71013320738336</v>
      </c>
      <c r="AF29" s="16">
        <f t="shared" si="7"/>
        <v>-5914.110536646429</v>
      </c>
      <c r="AG29" s="16">
        <v>15.108098699368576</v>
      </c>
    </row>
    <row r="30" spans="1:33" x14ac:dyDescent="0.2">
      <c r="A30" s="15" t="s">
        <v>108</v>
      </c>
      <c r="B30" s="20">
        <v>1109</v>
      </c>
      <c r="C30" s="20" t="s">
        <v>110</v>
      </c>
      <c r="D30" s="20" t="s">
        <v>48</v>
      </c>
      <c r="E30" s="20">
        <v>7</v>
      </c>
      <c r="F30" s="20" t="s">
        <v>138</v>
      </c>
      <c r="G30" s="20" t="s">
        <v>20</v>
      </c>
      <c r="H30" s="20" t="s">
        <v>21</v>
      </c>
      <c r="I30" s="20" t="s">
        <v>16</v>
      </c>
      <c r="J30" s="15" t="s">
        <v>144</v>
      </c>
      <c r="K30" s="19" t="s">
        <v>189</v>
      </c>
      <c r="L30" s="21" t="s">
        <v>60</v>
      </c>
      <c r="M30" s="21" t="s">
        <v>123</v>
      </c>
      <c r="N30" s="22">
        <v>63.686010223333078</v>
      </c>
      <c r="O30" s="22">
        <f t="shared" si="8"/>
        <v>2257.6690624171579</v>
      </c>
      <c r="P30" s="22">
        <f t="shared" si="1"/>
        <v>4.0787049281628374</v>
      </c>
      <c r="Q30" s="22">
        <v>0.16814480145492688</v>
      </c>
      <c r="R30" s="22">
        <f t="shared" si="2"/>
        <v>16.151989627760276</v>
      </c>
      <c r="S30" s="22">
        <v>97.507635067576302</v>
      </c>
      <c r="T30" s="22">
        <f t="shared" si="3"/>
        <v>1.7590377366190764</v>
      </c>
      <c r="U30" s="22">
        <v>306.4133194556149</v>
      </c>
      <c r="V30" s="22">
        <f t="shared" si="4"/>
        <v>29.100501927346983</v>
      </c>
      <c r="W30" s="22">
        <v>1345.3650544916277</v>
      </c>
      <c r="X30" s="22">
        <f t="shared" si="5"/>
        <v>75.131911468084951</v>
      </c>
      <c r="Y30" s="22">
        <v>0.61040000000000005</v>
      </c>
      <c r="Z30" s="22">
        <v>305.70482212635608</v>
      </c>
      <c r="AA30" s="22">
        <f t="shared" si="6"/>
        <v>18.050035517628565</v>
      </c>
      <c r="AB30" s="22">
        <v>1571.7273288564656</v>
      </c>
      <c r="AC30" s="22">
        <v>0.11927203061153091</v>
      </c>
      <c r="AD30" s="22">
        <v>1.2667144628926903E-3</v>
      </c>
      <c r="AE30" s="16">
        <v>-599.78799182333694</v>
      </c>
      <c r="AF30" s="16">
        <f t="shared" si="7"/>
        <v>-9620.5993888463236</v>
      </c>
      <c r="AG30" s="16">
        <v>0.99713451415832577</v>
      </c>
    </row>
    <row r="31" spans="1:33" x14ac:dyDescent="0.2">
      <c r="A31" s="15" t="s">
        <v>108</v>
      </c>
      <c r="B31" s="20">
        <v>1109</v>
      </c>
      <c r="C31" s="20" t="s">
        <v>110</v>
      </c>
      <c r="D31" s="20" t="s">
        <v>48</v>
      </c>
      <c r="E31" s="20">
        <v>7</v>
      </c>
      <c r="F31" s="20" t="s">
        <v>138</v>
      </c>
      <c r="G31" s="20" t="s">
        <v>20</v>
      </c>
      <c r="H31" s="20" t="s">
        <v>21</v>
      </c>
      <c r="I31" s="20" t="s">
        <v>18</v>
      </c>
      <c r="J31" s="15" t="s">
        <v>144</v>
      </c>
      <c r="K31" s="19" t="s">
        <v>190</v>
      </c>
      <c r="L31" s="21" t="s">
        <v>61</v>
      </c>
      <c r="M31" s="21" t="s">
        <v>123</v>
      </c>
      <c r="N31" s="22">
        <v>63.278123191188165</v>
      </c>
      <c r="O31" s="22">
        <f t="shared" si="8"/>
        <v>2243.2094671276204</v>
      </c>
      <c r="P31" s="22">
        <f t="shared" si="1"/>
        <v>4.0525822233127586</v>
      </c>
      <c r="Q31" s="22">
        <v>4.630223906054836E-2</v>
      </c>
      <c r="R31" s="22">
        <f t="shared" si="2"/>
        <v>4.4477930841562756</v>
      </c>
      <c r="S31" s="22">
        <v>41.089655078595285</v>
      </c>
      <c r="T31" s="22">
        <f t="shared" si="3"/>
        <v>0.74125737761785893</v>
      </c>
      <c r="U31" s="22">
        <v>55.989181687719757</v>
      </c>
      <c r="V31" s="22">
        <f t="shared" si="4"/>
        <v>5.3173709697371088</v>
      </c>
      <c r="W31" s="22">
        <v>1530.6443859748608</v>
      </c>
      <c r="X31" s="22">
        <f t="shared" si="5"/>
        <v>85.478835734766108</v>
      </c>
      <c r="Y31" s="22">
        <v>0.73715000000000008</v>
      </c>
      <c r="Z31" s="22">
        <v>42.748637127665368</v>
      </c>
      <c r="AA31" s="22">
        <f t="shared" si="6"/>
        <v>2.5240505305658738</v>
      </c>
      <c r="AB31" s="22">
        <v>467.095129522045</v>
      </c>
      <c r="AC31" s="22">
        <v>5.2906646180092519E-2</v>
      </c>
      <c r="AD31" s="22">
        <v>4.1027463110834004E-3</v>
      </c>
      <c r="AE31" s="16">
        <v>-599.78799182333694</v>
      </c>
      <c r="AF31" s="16">
        <f t="shared" si="7"/>
        <v>-9620.5993888463236</v>
      </c>
      <c r="AG31" s="16">
        <v>0.99713451415832577</v>
      </c>
    </row>
    <row r="32" spans="1:33" x14ac:dyDescent="0.2">
      <c r="A32" s="15" t="s">
        <v>108</v>
      </c>
      <c r="B32" s="20">
        <v>1113</v>
      </c>
      <c r="C32" s="20" t="s">
        <v>110</v>
      </c>
      <c r="D32" s="20" t="s">
        <v>48</v>
      </c>
      <c r="E32" s="20">
        <v>7</v>
      </c>
      <c r="F32" s="20" t="s">
        <v>138</v>
      </c>
      <c r="G32" s="20" t="s">
        <v>24</v>
      </c>
      <c r="H32" s="20" t="s">
        <v>21</v>
      </c>
      <c r="I32" s="20" t="s">
        <v>16</v>
      </c>
      <c r="J32" s="15" t="s">
        <v>144</v>
      </c>
      <c r="K32" s="19" t="s">
        <v>191</v>
      </c>
      <c r="L32" s="21" t="s">
        <v>64</v>
      </c>
      <c r="M32" s="21" t="s">
        <v>123</v>
      </c>
      <c r="N32" s="22">
        <v>51.599820760850555</v>
      </c>
      <c r="O32" s="22">
        <f t="shared" si="8"/>
        <v>1829.2136459721523</v>
      </c>
      <c r="P32" s="22">
        <f t="shared" si="1"/>
        <v>3.3046573728132902</v>
      </c>
      <c r="Q32" s="22">
        <v>0.53456409059034948</v>
      </c>
      <c r="R32" s="22">
        <f t="shared" si="2"/>
        <v>51.35022654210897</v>
      </c>
      <c r="S32" s="22">
        <v>94.638924220678973</v>
      </c>
      <c r="T32" s="22">
        <f t="shared" si="3"/>
        <v>1.7072861929410486</v>
      </c>
      <c r="U32" s="22">
        <v>18.73272029170775</v>
      </c>
      <c r="V32" s="22">
        <f t="shared" si="4"/>
        <v>1.7790726719118934</v>
      </c>
      <c r="W32" s="22">
        <v>279.78288554820415</v>
      </c>
      <c r="X32" s="22">
        <f t="shared" si="5"/>
        <v>15.624475243439459</v>
      </c>
      <c r="Y32" s="22">
        <v>0.58660000000000001</v>
      </c>
      <c r="Z32" s="22">
        <v>12.16549252403971</v>
      </c>
      <c r="AA32" s="22">
        <f t="shared" si="6"/>
        <v>0.71829934058940059</v>
      </c>
      <c r="AB32" s="22">
        <v>52.29372246005773</v>
      </c>
      <c r="AC32" s="22">
        <v>0.26509947275347384</v>
      </c>
      <c r="AD32" s="22">
        <v>0</v>
      </c>
      <c r="AE32" s="16">
        <v>-1023.6095602852662</v>
      </c>
      <c r="AF32" s="16">
        <f t="shared" si="7"/>
        <v>-16418.69734697567</v>
      </c>
      <c r="AG32" s="16">
        <v>1.9942690283166515</v>
      </c>
    </row>
    <row r="33" spans="1:33" x14ac:dyDescent="0.2">
      <c r="A33" s="15" t="s">
        <v>108</v>
      </c>
      <c r="B33" s="20">
        <v>1113</v>
      </c>
      <c r="C33" s="20" t="s">
        <v>110</v>
      </c>
      <c r="D33" s="20" t="s">
        <v>48</v>
      </c>
      <c r="E33" s="20">
        <v>7</v>
      </c>
      <c r="F33" s="20" t="s">
        <v>138</v>
      </c>
      <c r="G33" s="20" t="s">
        <v>24</v>
      </c>
      <c r="H33" s="20" t="s">
        <v>21</v>
      </c>
      <c r="I33" s="20" t="s">
        <v>18</v>
      </c>
      <c r="J33" s="15" t="s">
        <v>144</v>
      </c>
      <c r="K33" s="19" t="s">
        <v>192</v>
      </c>
      <c r="L33" s="21" t="s">
        <v>65</v>
      </c>
      <c r="M33" s="21" t="s">
        <v>123</v>
      </c>
      <c r="N33" s="22">
        <v>71.112720221590493</v>
      </c>
      <c r="O33" s="22">
        <f t="shared" si="8"/>
        <v>2520.9459318553832</v>
      </c>
      <c r="P33" s="22">
        <f t="shared" si="1"/>
        <v>4.5543409204899348</v>
      </c>
      <c r="Q33" s="22">
        <v>0.11859038915898615</v>
      </c>
      <c r="R33" s="22">
        <f t="shared" si="2"/>
        <v>11.39179278261221</v>
      </c>
      <c r="S33" s="22">
        <v>56.867564736530653</v>
      </c>
      <c r="T33" s="22">
        <f t="shared" si="3"/>
        <v>1.0258908678470129</v>
      </c>
      <c r="U33" s="22">
        <v>9.4832993711567823</v>
      </c>
      <c r="V33" s="22">
        <f t="shared" si="4"/>
        <v>0.90064221789787924</v>
      </c>
      <c r="W33" s="22">
        <v>1857.0889223976992</v>
      </c>
      <c r="X33" s="22">
        <f t="shared" si="5"/>
        <v>103.70913087129951</v>
      </c>
      <c r="Y33" s="22">
        <v>0.65699999999999992</v>
      </c>
      <c r="Z33" s="22">
        <v>5.5623238107676576</v>
      </c>
      <c r="AA33" s="22">
        <f t="shared" si="6"/>
        <v>0.32842184708296557</v>
      </c>
      <c r="AB33" s="22">
        <v>53.396348881264309</v>
      </c>
      <c r="AC33" s="22">
        <v>8.1316619826157593E-2</v>
      </c>
      <c r="AD33" s="22">
        <v>6.5349250718162329E-4</v>
      </c>
      <c r="AE33" s="16">
        <v>-1023.6095602852662</v>
      </c>
      <c r="AF33" s="16">
        <f t="shared" si="7"/>
        <v>-16418.69734697567</v>
      </c>
      <c r="AG33" s="16">
        <v>1.9942690283166515</v>
      </c>
    </row>
    <row r="34" spans="1:33" x14ac:dyDescent="0.2">
      <c r="A34" s="15" t="s">
        <v>108</v>
      </c>
      <c r="B34" s="20">
        <v>1101</v>
      </c>
      <c r="C34" s="20" t="s">
        <v>110</v>
      </c>
      <c r="D34" s="20" t="s">
        <v>48</v>
      </c>
      <c r="E34" s="20">
        <v>3</v>
      </c>
      <c r="F34" s="20" t="s">
        <v>137</v>
      </c>
      <c r="G34" s="20" t="s">
        <v>14</v>
      </c>
      <c r="H34" s="20" t="s">
        <v>15</v>
      </c>
      <c r="I34" s="20" t="s">
        <v>16</v>
      </c>
      <c r="J34" s="15" t="s">
        <v>145</v>
      </c>
      <c r="K34" s="19" t="s">
        <v>193</v>
      </c>
      <c r="L34" s="21" t="s">
        <v>49</v>
      </c>
      <c r="M34" s="21" t="s">
        <v>123</v>
      </c>
      <c r="N34" s="22">
        <v>48.100398241341836</v>
      </c>
      <c r="O34" s="22">
        <f t="shared" si="8"/>
        <v>1705.1591176555683</v>
      </c>
      <c r="P34" s="22">
        <f t="shared" si="1"/>
        <v>3.0805404619565495</v>
      </c>
      <c r="Q34" s="22">
        <v>1.2348963381601676</v>
      </c>
      <c r="R34" s="22">
        <f t="shared" si="2"/>
        <v>118.6241422436657</v>
      </c>
      <c r="S34" s="22">
        <v>101.33258286343943</v>
      </c>
      <c r="T34" s="22">
        <f t="shared" si="3"/>
        <v>1.8280397948564471</v>
      </c>
      <c r="U34" s="22">
        <v>111.8276384910065</v>
      </c>
      <c r="V34" s="22">
        <f t="shared" si="4"/>
        <v>10.620427386184774</v>
      </c>
      <c r="W34" s="22">
        <v>246.258501256551</v>
      </c>
      <c r="X34" s="22">
        <f t="shared" si="5"/>
        <v>13.752306002672091</v>
      </c>
      <c r="Y34" s="22">
        <v>0.63697499999999985</v>
      </c>
      <c r="Z34" s="22">
        <v>11.110139912284112</v>
      </c>
      <c r="AA34" s="22">
        <f t="shared" si="6"/>
        <v>0.65598710098090307</v>
      </c>
      <c r="AB34" s="22">
        <v>22.220279824568223</v>
      </c>
      <c r="AC34" s="22">
        <v>0.18686825248746103</v>
      </c>
      <c r="AD34" s="22">
        <v>0</v>
      </c>
      <c r="AE34" s="16">
        <v>232.15082461205631</v>
      </c>
      <c r="AF34" s="16">
        <f t="shared" si="7"/>
        <v>3723.699226777383</v>
      </c>
      <c r="AG34" s="16">
        <v>13.748369816425447</v>
      </c>
    </row>
    <row r="35" spans="1:33" x14ac:dyDescent="0.2">
      <c r="A35" s="15" t="s">
        <v>108</v>
      </c>
      <c r="B35" s="20">
        <v>1101</v>
      </c>
      <c r="C35" s="20" t="s">
        <v>110</v>
      </c>
      <c r="D35" s="20" t="s">
        <v>48</v>
      </c>
      <c r="E35" s="20">
        <v>3</v>
      </c>
      <c r="F35" s="20" t="s">
        <v>137</v>
      </c>
      <c r="G35" s="20" t="s">
        <v>14</v>
      </c>
      <c r="H35" s="20" t="s">
        <v>15</v>
      </c>
      <c r="I35" s="20" t="s">
        <v>18</v>
      </c>
      <c r="J35" s="15" t="s">
        <v>146</v>
      </c>
      <c r="K35" s="19" t="s">
        <v>194</v>
      </c>
      <c r="L35" s="21" t="s">
        <v>50</v>
      </c>
      <c r="M35" s="21" t="s">
        <v>123</v>
      </c>
      <c r="N35" s="22">
        <v>43.217068912342057</v>
      </c>
      <c r="O35" s="22">
        <f t="shared" si="8"/>
        <v>1532.045092942526</v>
      </c>
      <c r="P35" s="22">
        <f t="shared" si="1"/>
        <v>2.7677926649099676</v>
      </c>
      <c r="Q35" s="22">
        <v>1.8978627038579612</v>
      </c>
      <c r="R35" s="22">
        <f t="shared" si="2"/>
        <v>182.30869133259574</v>
      </c>
      <c r="S35" s="22">
        <v>32.483522537903262</v>
      </c>
      <c r="T35" s="22">
        <f t="shared" si="3"/>
        <v>0.58600274658377483</v>
      </c>
      <c r="U35" s="22">
        <v>10.551817138870002</v>
      </c>
      <c r="V35" s="22">
        <f t="shared" si="4"/>
        <v>1.0021208462224784</v>
      </c>
      <c r="W35" s="22">
        <v>29.744791249012636</v>
      </c>
      <c r="X35" s="22">
        <f t="shared" si="5"/>
        <v>1.6610978673011108</v>
      </c>
      <c r="Y35" s="22">
        <v>0.73475000000000001</v>
      </c>
      <c r="Z35" s="22">
        <v>131.45908293250892</v>
      </c>
      <c r="AA35" s="22">
        <f t="shared" si="6"/>
        <v>7.7618700926670563</v>
      </c>
      <c r="AB35" s="22">
        <v>314.52756309039296</v>
      </c>
      <c r="AC35" s="22">
        <v>8.5360928060898497E-3</v>
      </c>
      <c r="AD35" s="22">
        <v>0</v>
      </c>
      <c r="AE35" s="16">
        <v>232.15082461205631</v>
      </c>
      <c r="AF35" s="16">
        <f t="shared" si="7"/>
        <v>3723.699226777383</v>
      </c>
      <c r="AG35" s="16">
        <v>13.748369816425447</v>
      </c>
    </row>
    <row r="36" spans="1:33" x14ac:dyDescent="0.2">
      <c r="A36" s="15" t="s">
        <v>108</v>
      </c>
      <c r="B36" s="20">
        <v>1104</v>
      </c>
      <c r="C36" s="20" t="s">
        <v>110</v>
      </c>
      <c r="D36" s="20" t="s">
        <v>48</v>
      </c>
      <c r="E36" s="20">
        <v>3</v>
      </c>
      <c r="F36" s="20" t="s">
        <v>137</v>
      </c>
      <c r="G36" s="20" t="s">
        <v>55</v>
      </c>
      <c r="H36" s="20" t="s">
        <v>15</v>
      </c>
      <c r="I36" s="20" t="s">
        <v>16</v>
      </c>
      <c r="J36" s="15" t="s">
        <v>145</v>
      </c>
      <c r="K36" s="19" t="s">
        <v>195</v>
      </c>
      <c r="L36" s="21" t="s">
        <v>56</v>
      </c>
      <c r="M36" s="21" t="s">
        <v>123</v>
      </c>
      <c r="N36" s="22">
        <v>60.380697467803209</v>
      </c>
      <c r="O36" s="22">
        <f t="shared" si="8"/>
        <v>2140.4957252336239</v>
      </c>
      <c r="P36" s="22">
        <f t="shared" si="1"/>
        <v>3.8670195772070652</v>
      </c>
      <c r="Q36" s="22">
        <v>3.9556398284481187</v>
      </c>
      <c r="R36" s="22">
        <f t="shared" si="2"/>
        <v>379.9787619207263</v>
      </c>
      <c r="S36" s="22">
        <v>67.386171175154232</v>
      </c>
      <c r="T36" s="22">
        <f t="shared" si="3"/>
        <v>1.2156465279997823</v>
      </c>
      <c r="U36" s="22">
        <v>25.072621469461094</v>
      </c>
      <c r="V36" s="22">
        <f t="shared" si="4"/>
        <v>2.3811819626247774</v>
      </c>
      <c r="W36" s="22">
        <v>2611.440486293719</v>
      </c>
      <c r="X36" s="22">
        <f t="shared" si="5"/>
        <v>145.83589395707273</v>
      </c>
      <c r="Y36" s="22">
        <v>0.67884999999999995</v>
      </c>
      <c r="Z36" s="22">
        <v>17.848351884427629</v>
      </c>
      <c r="AA36" s="22">
        <f t="shared" si="6"/>
        <v>1.0538380886641447</v>
      </c>
      <c r="AB36" s="22">
        <v>77.337716754203399</v>
      </c>
      <c r="AC36" s="22">
        <v>0.89013849381169829</v>
      </c>
      <c r="AD36" s="22">
        <v>6.9734580839181948E-5</v>
      </c>
      <c r="AE36" s="16">
        <v>-353.10335508220476</v>
      </c>
      <c r="AF36" s="16">
        <f t="shared" si="7"/>
        <v>-5663.7778155185642</v>
      </c>
      <c r="AG36" s="16">
        <v>175.25394491267622</v>
      </c>
    </row>
    <row r="37" spans="1:33" x14ac:dyDescent="0.2">
      <c r="A37" s="15" t="s">
        <v>108</v>
      </c>
      <c r="B37" s="20">
        <v>1104</v>
      </c>
      <c r="C37" s="20" t="s">
        <v>110</v>
      </c>
      <c r="D37" s="20" t="s">
        <v>48</v>
      </c>
      <c r="E37" s="20">
        <v>3</v>
      </c>
      <c r="F37" s="20" t="s">
        <v>137</v>
      </c>
      <c r="G37" s="20" t="s">
        <v>55</v>
      </c>
      <c r="H37" s="20" t="s">
        <v>15</v>
      </c>
      <c r="I37" s="20" t="s">
        <v>18</v>
      </c>
      <c r="J37" s="15" t="s">
        <v>146</v>
      </c>
      <c r="K37" s="19" t="s">
        <v>196</v>
      </c>
      <c r="L37" s="21" t="s">
        <v>57</v>
      </c>
      <c r="M37" s="21" t="s">
        <v>123</v>
      </c>
      <c r="N37" s="22">
        <v>84.433423075078096</v>
      </c>
      <c r="O37" s="22">
        <f t="shared" si="8"/>
        <v>2993.1648480115186</v>
      </c>
      <c r="P37" s="22">
        <f t="shared" si="1"/>
        <v>5.4074516144176092</v>
      </c>
      <c r="Q37" s="22">
        <v>1.8599766775551183</v>
      </c>
      <c r="R37" s="22">
        <f t="shared" si="2"/>
        <v>178.66935964594467</v>
      </c>
      <c r="S37" s="22">
        <v>17.183731354450781</v>
      </c>
      <c r="T37" s="22">
        <f t="shared" si="3"/>
        <v>0.30999451363429209</v>
      </c>
      <c r="U37" s="22">
        <v>21.980965447635228</v>
      </c>
      <c r="V37" s="22">
        <f t="shared" si="4"/>
        <v>2.0875630619135443</v>
      </c>
      <c r="W37" s="22">
        <v>1468.8846088137832</v>
      </c>
      <c r="X37" s="22">
        <f t="shared" si="5"/>
        <v>82.029860979205722</v>
      </c>
      <c r="Y37" s="22">
        <v>0.59287500000000004</v>
      </c>
      <c r="Z37" s="22">
        <v>12.605334270289992</v>
      </c>
      <c r="AA37" s="22">
        <f t="shared" si="6"/>
        <v>0.74426935665500227</v>
      </c>
      <c r="AB37" s="22">
        <v>104.26731278959279</v>
      </c>
      <c r="AC37" s="22">
        <v>0.13478823384147898</v>
      </c>
      <c r="AD37" s="22">
        <v>0</v>
      </c>
      <c r="AE37" s="16">
        <v>-353.10335508220476</v>
      </c>
      <c r="AF37" s="16">
        <f t="shared" si="7"/>
        <v>-5663.7778155185642</v>
      </c>
      <c r="AG37" s="16">
        <v>175.25394491267622</v>
      </c>
    </row>
    <row r="38" spans="1:33" x14ac:dyDescent="0.2">
      <c r="A38" s="15" t="s">
        <v>108</v>
      </c>
      <c r="B38" s="20">
        <v>1111</v>
      </c>
      <c r="C38" s="20" t="s">
        <v>110</v>
      </c>
      <c r="D38" s="20" t="s">
        <v>48</v>
      </c>
      <c r="E38" s="20">
        <v>7</v>
      </c>
      <c r="F38" s="20" t="s">
        <v>138</v>
      </c>
      <c r="G38" s="20" t="s">
        <v>14</v>
      </c>
      <c r="H38" s="20" t="s">
        <v>15</v>
      </c>
      <c r="I38" s="20" t="s">
        <v>16</v>
      </c>
      <c r="J38" s="15" t="s">
        <v>147</v>
      </c>
      <c r="K38" s="19" t="s">
        <v>197</v>
      </c>
      <c r="L38" s="21" t="s">
        <v>58</v>
      </c>
      <c r="M38" s="21" t="s">
        <v>123</v>
      </c>
      <c r="N38" s="22">
        <v>41.21728616953493</v>
      </c>
      <c r="O38" s="22">
        <f t="shared" si="8"/>
        <v>1461.1527947100133</v>
      </c>
      <c r="P38" s="22">
        <f t="shared" si="1"/>
        <v>2.6397186389231098</v>
      </c>
      <c r="Q38" s="22">
        <v>0.16050187521311227</v>
      </c>
      <c r="R38" s="22">
        <f t="shared" si="2"/>
        <v>15.417810132971564</v>
      </c>
      <c r="S38" s="22">
        <v>250.50554690210112</v>
      </c>
      <c r="T38" s="22">
        <f t="shared" si="3"/>
        <v>4.5191200661139037</v>
      </c>
      <c r="U38" s="22">
        <v>185.83873460440611</v>
      </c>
      <c r="V38" s="22">
        <f t="shared" si="4"/>
        <v>17.649364799608893</v>
      </c>
      <c r="W38" s="22">
        <v>652.08460410755993</v>
      </c>
      <c r="X38" s="22">
        <f t="shared" si="5"/>
        <v>36.415664716386679</v>
      </c>
      <c r="Y38" s="22">
        <v>0.62707499999999994</v>
      </c>
      <c r="Z38" s="22">
        <v>91.334111294774416</v>
      </c>
      <c r="AA38" s="22">
        <f t="shared" si="6"/>
        <v>5.39273126728866</v>
      </c>
      <c r="AB38" s="22">
        <v>508.17758354689698</v>
      </c>
      <c r="AC38" s="22">
        <v>9.8408478107535308E-2</v>
      </c>
      <c r="AD38" s="22">
        <v>1.0424906510835944E-2</v>
      </c>
      <c r="AE38" s="16">
        <v>2575.654873652792</v>
      </c>
      <c r="AF38" s="16">
        <f t="shared" si="7"/>
        <v>41313.504173390786</v>
      </c>
      <c r="AG38" s="16">
        <v>-4.4612750993433134E-15</v>
      </c>
    </row>
    <row r="39" spans="1:33" x14ac:dyDescent="0.2">
      <c r="A39" s="15" t="s">
        <v>108</v>
      </c>
      <c r="B39" s="20">
        <v>1111</v>
      </c>
      <c r="C39" s="20" t="s">
        <v>110</v>
      </c>
      <c r="D39" s="20" t="s">
        <v>48</v>
      </c>
      <c r="E39" s="20">
        <v>7</v>
      </c>
      <c r="F39" s="20" t="s">
        <v>138</v>
      </c>
      <c r="G39" s="20" t="s">
        <v>14</v>
      </c>
      <c r="H39" s="20" t="s">
        <v>15</v>
      </c>
      <c r="I39" s="20" t="s">
        <v>18</v>
      </c>
      <c r="J39" s="15" t="s">
        <v>147</v>
      </c>
      <c r="K39" s="19" t="s">
        <v>198</v>
      </c>
      <c r="L39" s="21" t="s">
        <v>59</v>
      </c>
      <c r="M39" s="21" t="s">
        <v>123</v>
      </c>
      <c r="N39" s="22">
        <v>29.487808633706113</v>
      </c>
      <c r="O39" s="22">
        <f t="shared" si="8"/>
        <v>1045.3428160648818</v>
      </c>
      <c r="P39" s="22">
        <f t="shared" si="1"/>
        <v>1.8885163315028155</v>
      </c>
      <c r="Q39" s="22">
        <v>0.22798584772724739</v>
      </c>
      <c r="R39" s="22">
        <f t="shared" si="2"/>
        <v>21.900320532679384</v>
      </c>
      <c r="S39" s="22">
        <v>53.99885388963331</v>
      </c>
      <c r="T39" s="22">
        <f t="shared" si="3"/>
        <v>0.97413932416898485</v>
      </c>
      <c r="U39" s="22">
        <v>4980.4328170475201</v>
      </c>
      <c r="V39" s="22">
        <f t="shared" si="4"/>
        <v>472.99867724094685</v>
      </c>
      <c r="W39" s="22">
        <v>4711.2729097703577</v>
      </c>
      <c r="X39" s="22">
        <f t="shared" si="5"/>
        <v>263.10103564612564</v>
      </c>
      <c r="Y39" s="22">
        <v>0.75600000000000001</v>
      </c>
      <c r="Z39" s="22">
        <v>6436.2073694261535</v>
      </c>
      <c r="AA39" s="22">
        <f t="shared" si="6"/>
        <v>380.01942792039779</v>
      </c>
      <c r="AB39" s="22">
        <v>46460.130886506115</v>
      </c>
      <c r="AC39" s="22">
        <v>5.2433686051896383E-2</v>
      </c>
      <c r="AD39" s="22">
        <v>0.92211701839839466</v>
      </c>
      <c r="AE39" s="16">
        <v>2575.654873652792</v>
      </c>
      <c r="AF39" s="16">
        <f t="shared" si="7"/>
        <v>41313.504173390786</v>
      </c>
      <c r="AG39" s="16">
        <v>-4.4612750993433134E-15</v>
      </c>
    </row>
    <row r="40" spans="1:33" x14ac:dyDescent="0.2">
      <c r="A40" s="15" t="s">
        <v>108</v>
      </c>
      <c r="B40" s="20">
        <v>1110</v>
      </c>
      <c r="C40" s="20" t="s">
        <v>110</v>
      </c>
      <c r="D40" s="20" t="s">
        <v>48</v>
      </c>
      <c r="E40" s="20">
        <v>7</v>
      </c>
      <c r="F40" s="20" t="s">
        <v>138</v>
      </c>
      <c r="G40" s="20" t="s">
        <v>30</v>
      </c>
      <c r="H40" s="20" t="s">
        <v>15</v>
      </c>
      <c r="I40" s="20" t="s">
        <v>16</v>
      </c>
      <c r="J40" s="15" t="s">
        <v>147</v>
      </c>
      <c r="K40" s="19" t="s">
        <v>199</v>
      </c>
      <c r="L40" s="21" t="s">
        <v>62</v>
      </c>
      <c r="M40" s="21" t="s">
        <v>123</v>
      </c>
      <c r="N40" s="22">
        <v>41.668324541854005</v>
      </c>
      <c r="O40" s="22">
        <f t="shared" si="8"/>
        <v>1477.1421050087247</v>
      </c>
      <c r="P40" s="22">
        <f t="shared" si="1"/>
        <v>2.6686049269087619</v>
      </c>
      <c r="Q40" s="22">
        <v>5.1520026837260868E-2</v>
      </c>
      <c r="R40" s="22">
        <f t="shared" si="2"/>
        <v>4.9490137779872789</v>
      </c>
      <c r="S40" s="22">
        <v>402.06910331317732</v>
      </c>
      <c r="T40" s="22">
        <f t="shared" si="3"/>
        <v>7.2533266237697189</v>
      </c>
      <c r="U40" s="22">
        <v>1584.4017570017097</v>
      </c>
      <c r="V40" s="22">
        <f t="shared" si="4"/>
        <v>150.47285302491218</v>
      </c>
      <c r="W40" s="22">
        <v>989.58895041289543</v>
      </c>
      <c r="X40" s="22">
        <f t="shared" si="5"/>
        <v>55.263594935808143</v>
      </c>
      <c r="Y40" s="22">
        <v>0.70324999999999993</v>
      </c>
      <c r="Z40" s="22">
        <v>524.00281042527797</v>
      </c>
      <c r="AA40" s="22">
        <f t="shared" si="6"/>
        <v>30.939221938750109</v>
      </c>
      <c r="AB40" s="22">
        <v>1814.9288473716197</v>
      </c>
      <c r="AC40" s="22">
        <v>3.7400236966224479E-2</v>
      </c>
      <c r="AD40" s="22">
        <v>0</v>
      </c>
      <c r="AE40" s="16">
        <v>1250.0053854636549</v>
      </c>
      <c r="AF40" s="16">
        <f t="shared" si="7"/>
        <v>20050.086382837024</v>
      </c>
      <c r="AG40" s="16">
        <v>3.6561598852472006</v>
      </c>
    </row>
    <row r="41" spans="1:33" x14ac:dyDescent="0.2">
      <c r="A41" s="15" t="s">
        <v>108</v>
      </c>
      <c r="B41" s="20">
        <v>1110</v>
      </c>
      <c r="C41" s="20" t="s">
        <v>110</v>
      </c>
      <c r="D41" s="20" t="s">
        <v>48</v>
      </c>
      <c r="E41" s="20">
        <v>7</v>
      </c>
      <c r="F41" s="20" t="s">
        <v>138</v>
      </c>
      <c r="G41" s="20" t="s">
        <v>30</v>
      </c>
      <c r="H41" s="20" t="s">
        <v>15</v>
      </c>
      <c r="I41" s="20" t="s">
        <v>18</v>
      </c>
      <c r="J41" s="15" t="s">
        <v>147</v>
      </c>
      <c r="K41" s="19" t="s">
        <v>200</v>
      </c>
      <c r="L41" s="21" t="s">
        <v>63</v>
      </c>
      <c r="M41" s="21" t="s">
        <v>123</v>
      </c>
      <c r="N41" s="22">
        <v>43.485414595442251</v>
      </c>
      <c r="O41" s="22">
        <f t="shared" si="8"/>
        <v>1541.5579474084279</v>
      </c>
      <c r="P41" s="22">
        <f t="shared" si="1"/>
        <v>2.784978587788066</v>
      </c>
      <c r="Q41" s="22">
        <v>6.2579102217605709E-2</v>
      </c>
      <c r="R41" s="22">
        <f t="shared" si="2"/>
        <v>6.0113485590232045</v>
      </c>
      <c r="S41" s="22">
        <v>252.89613927451555</v>
      </c>
      <c r="T41" s="22">
        <f t="shared" si="3"/>
        <v>4.5622463525122603</v>
      </c>
      <c r="U41" s="22">
        <v>34.148421825959367</v>
      </c>
      <c r="V41" s="22">
        <f t="shared" si="4"/>
        <v>3.2431234286019177</v>
      </c>
      <c r="W41" s="22">
        <v>1222.6904673059835</v>
      </c>
      <c r="X41" s="22">
        <f t="shared" si="5"/>
        <v>68.281149146702646</v>
      </c>
      <c r="Y41" s="22">
        <v>0.73297499999999971</v>
      </c>
      <c r="Z41" s="22">
        <v>1447.1594959838608</v>
      </c>
      <c r="AA41" s="22">
        <f t="shared" si="6"/>
        <v>85.446085280871074</v>
      </c>
      <c r="AB41" s="22">
        <v>4443.9230249100892</v>
      </c>
      <c r="AC41" s="22">
        <v>1.955618485988439E-2</v>
      </c>
      <c r="AD41" s="22">
        <v>0</v>
      </c>
      <c r="AE41" s="16">
        <v>1250.0053854636549</v>
      </c>
      <c r="AF41" s="16">
        <f t="shared" si="7"/>
        <v>20050.086382837024</v>
      </c>
      <c r="AG41" s="16">
        <v>3.6561598852472006</v>
      </c>
    </row>
    <row r="42" spans="1:33" x14ac:dyDescent="0.2">
      <c r="A42" s="15" t="s">
        <v>108</v>
      </c>
      <c r="B42" s="20">
        <v>1123</v>
      </c>
      <c r="C42" s="20" t="s">
        <v>110</v>
      </c>
      <c r="D42" s="20" t="s">
        <v>66</v>
      </c>
      <c r="E42" s="20">
        <v>3</v>
      </c>
      <c r="F42" s="20" t="s">
        <v>137</v>
      </c>
      <c r="G42" s="20" t="s">
        <v>24</v>
      </c>
      <c r="H42" s="20" t="s">
        <v>21</v>
      </c>
      <c r="I42" s="20" t="s">
        <v>16</v>
      </c>
      <c r="J42" s="15" t="s">
        <v>139</v>
      </c>
      <c r="K42" s="19" t="s">
        <v>201</v>
      </c>
      <c r="L42" s="21" t="s">
        <v>67</v>
      </c>
      <c r="M42" s="21" t="s">
        <v>123</v>
      </c>
      <c r="N42" s="22">
        <v>210.4585139356829</v>
      </c>
      <c r="O42" s="22">
        <f t="shared" si="8"/>
        <v>7460.7543190199594</v>
      </c>
      <c r="P42" s="22">
        <f t="shared" si="1"/>
        <v>13.478598752741458</v>
      </c>
      <c r="Q42" s="22">
        <v>6.9834932526421873</v>
      </c>
      <c r="R42" s="22">
        <f t="shared" si="2"/>
        <v>670.8343618488085</v>
      </c>
      <c r="S42" s="22">
        <v>24.051944217710691</v>
      </c>
      <c r="T42" s="22">
        <f t="shared" si="3"/>
        <v>0.43389707368750086</v>
      </c>
      <c r="U42" s="22">
        <v>182.13915655477493</v>
      </c>
      <c r="V42" s="22">
        <f t="shared" si="4"/>
        <v>17.298010692826153</v>
      </c>
      <c r="W42" s="22">
        <v>3220.2154325957699</v>
      </c>
      <c r="X42" s="22">
        <f t="shared" si="5"/>
        <v>179.83293083331077</v>
      </c>
      <c r="Y42" s="22">
        <v>0.84720000000000006</v>
      </c>
      <c r="Z42" s="22">
        <v>182.01747907342127</v>
      </c>
      <c r="AA42" s="22">
        <f t="shared" si="6"/>
        <v>10.747040034411086</v>
      </c>
      <c r="AB42" s="22">
        <v>634.84870607956714</v>
      </c>
      <c r="AC42" s="22">
        <v>1.6944789212114304</v>
      </c>
      <c r="AD42" s="22">
        <v>0</v>
      </c>
      <c r="AE42" s="16">
        <v>-54.110718225217141</v>
      </c>
      <c r="AF42" s="16">
        <f t="shared" si="7"/>
        <v>-867.93592033248285</v>
      </c>
      <c r="AG42" s="16">
        <v>2.132289453064705</v>
      </c>
    </row>
    <row r="43" spans="1:33" x14ac:dyDescent="0.2">
      <c r="A43" s="15" t="s">
        <v>108</v>
      </c>
      <c r="B43" s="20">
        <v>1123</v>
      </c>
      <c r="C43" s="20" t="s">
        <v>110</v>
      </c>
      <c r="D43" s="20" t="s">
        <v>66</v>
      </c>
      <c r="E43" s="20">
        <v>3</v>
      </c>
      <c r="F43" s="20" t="s">
        <v>137</v>
      </c>
      <c r="G43" s="20" t="s">
        <v>24</v>
      </c>
      <c r="H43" s="20" t="s">
        <v>21</v>
      </c>
      <c r="I43" s="20" t="s">
        <v>18</v>
      </c>
      <c r="J43" s="15" t="s">
        <v>139</v>
      </c>
      <c r="K43" s="19" t="s">
        <v>202</v>
      </c>
      <c r="L43" s="21" t="s">
        <v>68</v>
      </c>
      <c r="M43" s="21" t="s">
        <v>123</v>
      </c>
      <c r="N43" s="22">
        <v>215.63984431069673</v>
      </c>
      <c r="O43" s="22">
        <f t="shared" si="8"/>
        <v>7644.4324808142001</v>
      </c>
      <c r="P43" s="22">
        <f t="shared" si="1"/>
        <v>13.810431719838935</v>
      </c>
      <c r="Q43" s="22">
        <v>0.36639803868593546</v>
      </c>
      <c r="R43" s="22">
        <f t="shared" si="2"/>
        <v>35.196195596170959</v>
      </c>
      <c r="S43" s="22">
        <v>29.47753792242424</v>
      </c>
      <c r="T43" s="22">
        <f t="shared" si="3"/>
        <v>0.53177478412053325</v>
      </c>
      <c r="U43" s="22">
        <v>1461.292102799094</v>
      </c>
      <c r="V43" s="22">
        <f t="shared" si="4"/>
        <v>138.78095681177388</v>
      </c>
      <c r="W43" s="22">
        <v>8.3610175258814952</v>
      </c>
      <c r="X43" s="22">
        <f t="shared" si="5"/>
        <v>0.46692102373285205</v>
      </c>
      <c r="Y43" s="22">
        <v>0.7410000000000001</v>
      </c>
      <c r="Z43" s="22">
        <v>16.274782677032338</v>
      </c>
      <c r="AA43" s="22">
        <f t="shared" si="6"/>
        <v>0.96092826838269729</v>
      </c>
      <c r="AB43" s="22">
        <v>172.95551023589542</v>
      </c>
      <c r="AC43" s="22">
        <v>0.27724773006944237</v>
      </c>
      <c r="AD43" s="22">
        <v>3.4662214266099819E-3</v>
      </c>
      <c r="AE43" s="16">
        <v>-54.110718225217141</v>
      </c>
      <c r="AF43" s="16">
        <f t="shared" si="7"/>
        <v>-867.93592033248285</v>
      </c>
      <c r="AG43" s="16">
        <v>2.132289453064705</v>
      </c>
    </row>
    <row r="44" spans="1:33" x14ac:dyDescent="0.2">
      <c r="A44" s="15" t="s">
        <v>108</v>
      </c>
      <c r="B44" s="20">
        <v>1131</v>
      </c>
      <c r="C44" s="20" t="s">
        <v>110</v>
      </c>
      <c r="D44" s="20" t="s">
        <v>66</v>
      </c>
      <c r="E44" s="20">
        <v>5</v>
      </c>
      <c r="F44" s="20" t="s">
        <v>137</v>
      </c>
      <c r="G44" s="20" t="s">
        <v>21</v>
      </c>
      <c r="H44" s="20" t="s">
        <v>21</v>
      </c>
      <c r="I44" s="20" t="s">
        <v>16</v>
      </c>
      <c r="J44" s="15" t="s">
        <v>139</v>
      </c>
      <c r="K44" s="19" t="s">
        <v>203</v>
      </c>
      <c r="L44" s="21" t="s">
        <v>73</v>
      </c>
      <c r="M44" s="21" t="s">
        <v>123</v>
      </c>
      <c r="N44" s="22">
        <v>186.56196891702439</v>
      </c>
      <c r="O44" s="22">
        <f t="shared" si="8"/>
        <v>6613.6217981085147</v>
      </c>
      <c r="P44" s="22">
        <f t="shared" si="1"/>
        <v>11.948169140462843</v>
      </c>
      <c r="Q44" s="22">
        <v>8.5376274491184034</v>
      </c>
      <c r="R44" s="22">
        <f t="shared" si="2"/>
        <v>820.12449276231382</v>
      </c>
      <c r="S44" s="22">
        <v>33.275453515723733</v>
      </c>
      <c r="T44" s="22">
        <f t="shared" si="3"/>
        <v>0.60028918142365617</v>
      </c>
      <c r="U44" s="22">
        <v>490.45318723980728</v>
      </c>
      <c r="V44" s="22">
        <f t="shared" si="4"/>
        <v>46.579025826626633</v>
      </c>
      <c r="W44" s="22">
        <v>928.39280275423744</v>
      </c>
      <c r="X44" s="22">
        <f t="shared" si="5"/>
        <v>51.846096069810386</v>
      </c>
      <c r="Y44" s="22">
        <v>0.73017500000000002</v>
      </c>
      <c r="Z44" s="22">
        <v>105.28442479870563</v>
      </c>
      <c r="AA44" s="22">
        <f t="shared" si="6"/>
        <v>6.2164135778147749</v>
      </c>
      <c r="AB44" s="22">
        <v>837.48233882064392</v>
      </c>
      <c r="AC44" s="22">
        <v>0.98856584425649863</v>
      </c>
      <c r="AD44" s="22">
        <v>2.3070126035004295E-3</v>
      </c>
      <c r="AE44" s="16">
        <v>591.2791860197849</v>
      </c>
      <c r="AF44" s="16">
        <f t="shared" si="7"/>
        <v>9484.1181437573487</v>
      </c>
      <c r="AG44" s="16">
        <v>2.1950726382876384</v>
      </c>
    </row>
    <row r="45" spans="1:33" x14ac:dyDescent="0.2">
      <c r="A45" s="15" t="s">
        <v>108</v>
      </c>
      <c r="B45" s="20">
        <v>1131</v>
      </c>
      <c r="C45" s="20" t="s">
        <v>110</v>
      </c>
      <c r="D45" s="20" t="s">
        <v>66</v>
      </c>
      <c r="E45" s="20">
        <v>5</v>
      </c>
      <c r="F45" s="20" t="s">
        <v>137</v>
      </c>
      <c r="G45" s="20" t="s">
        <v>21</v>
      </c>
      <c r="H45" s="20" t="s">
        <v>21</v>
      </c>
      <c r="I45" s="20" t="s">
        <v>18</v>
      </c>
      <c r="J45" s="15" t="s">
        <v>139</v>
      </c>
      <c r="K45" s="19" t="s">
        <v>204</v>
      </c>
      <c r="L45" s="21" t="s">
        <v>74</v>
      </c>
      <c r="M45" s="21" t="s">
        <v>123</v>
      </c>
      <c r="N45" s="22">
        <v>129.71051232297486</v>
      </c>
      <c r="O45" s="22">
        <f t="shared" si="8"/>
        <v>4598.2376618494591</v>
      </c>
      <c r="P45" s="22">
        <f t="shared" si="1"/>
        <v>8.3071761598972333</v>
      </c>
      <c r="Q45" s="22">
        <v>7.0659041144494894E-2</v>
      </c>
      <c r="R45" s="22">
        <f t="shared" si="2"/>
        <v>6.7875074923401799</v>
      </c>
      <c r="S45" s="22">
        <v>323.54471671789884</v>
      </c>
      <c r="T45" s="22">
        <f t="shared" si="3"/>
        <v>5.8367466895908944</v>
      </c>
      <c r="U45" s="22">
        <v>1953.5350919866714</v>
      </c>
      <c r="V45" s="22">
        <f t="shared" si="4"/>
        <v>185.52996263510298</v>
      </c>
      <c r="W45" s="22">
        <v>6.3678777019602126</v>
      </c>
      <c r="X45" s="22">
        <f t="shared" si="5"/>
        <v>0.35561413026596805</v>
      </c>
      <c r="Y45" s="22">
        <v>0.72845000000000004</v>
      </c>
      <c r="Z45" s="22">
        <v>17.515726498646082</v>
      </c>
      <c r="AA45" s="22">
        <f t="shared" si="6"/>
        <v>1.0341985553860593</v>
      </c>
      <c r="AB45" s="22">
        <v>239.54776131127713</v>
      </c>
      <c r="AC45" s="22">
        <v>0.10500305711776811</v>
      </c>
      <c r="AD45" s="22">
        <v>5.7484488322766553E-3</v>
      </c>
      <c r="AE45" s="16">
        <v>591.2791860197849</v>
      </c>
      <c r="AF45" s="16">
        <f t="shared" si="7"/>
        <v>9484.1181437573487</v>
      </c>
      <c r="AG45" s="16">
        <v>2.1950726382876384</v>
      </c>
    </row>
    <row r="46" spans="1:33" x14ac:dyDescent="0.2">
      <c r="A46" s="15" t="s">
        <v>108</v>
      </c>
      <c r="B46" s="20">
        <v>1132</v>
      </c>
      <c r="C46" s="20" t="s">
        <v>110</v>
      </c>
      <c r="D46" s="20" t="s">
        <v>66</v>
      </c>
      <c r="E46" s="20">
        <v>7</v>
      </c>
      <c r="F46" s="20" t="s">
        <v>138</v>
      </c>
      <c r="G46" s="20" t="s">
        <v>24</v>
      </c>
      <c r="H46" s="20" t="s">
        <v>21</v>
      </c>
      <c r="I46" s="20" t="s">
        <v>16</v>
      </c>
      <c r="J46" s="15" t="s">
        <v>140</v>
      </c>
      <c r="K46" s="19" t="s">
        <v>218</v>
      </c>
      <c r="L46" s="21" t="s">
        <v>79</v>
      </c>
      <c r="M46" s="21" t="s">
        <v>123</v>
      </c>
      <c r="N46" s="22">
        <v>205.45930241082829</v>
      </c>
      <c r="O46" s="22">
        <f t="shared" si="8"/>
        <v>7283.5322704638629</v>
      </c>
      <c r="P46" s="22">
        <f t="shared" si="1"/>
        <v>13.158429399820015</v>
      </c>
      <c r="Q46" s="22">
        <v>3.5372252961522515</v>
      </c>
      <c r="R46" s="22">
        <f t="shared" si="2"/>
        <v>339.78586194838527</v>
      </c>
      <c r="S46" s="22">
        <v>62.573659521176921</v>
      </c>
      <c r="T46" s="22">
        <f t="shared" si="3"/>
        <v>1.1288288177620316</v>
      </c>
      <c r="U46" s="22">
        <v>996.31655332465346</v>
      </c>
      <c r="V46" s="22">
        <f t="shared" si="4"/>
        <v>94.621577912416996</v>
      </c>
      <c r="W46" s="22">
        <v>104.94743953563753</v>
      </c>
      <c r="X46" s="22">
        <f t="shared" si="5"/>
        <v>5.8607897608676778</v>
      </c>
      <c r="Y46" s="22">
        <v>0.7438499999999999</v>
      </c>
      <c r="Z46" s="22">
        <v>9.6724654707318933</v>
      </c>
      <c r="AA46" s="22">
        <f t="shared" si="6"/>
        <v>0.57110105125389388</v>
      </c>
      <c r="AB46" s="22">
        <v>480.56884698155443</v>
      </c>
      <c r="AC46" s="22">
        <v>0.3288380404417417</v>
      </c>
      <c r="AD46" s="22">
        <v>8.2864628049192247E-3</v>
      </c>
      <c r="AE46" s="16">
        <v>627.51188008737165</v>
      </c>
      <c r="AF46" s="16">
        <f t="shared" si="7"/>
        <v>10065.290556601441</v>
      </c>
      <c r="AG46" s="16">
        <v>-4.8588383264386819</v>
      </c>
    </row>
    <row r="47" spans="1:33" x14ac:dyDescent="0.2">
      <c r="A47" s="15" t="s">
        <v>108</v>
      </c>
      <c r="B47" s="20">
        <v>1132</v>
      </c>
      <c r="C47" s="20" t="s">
        <v>110</v>
      </c>
      <c r="D47" s="20" t="s">
        <v>66</v>
      </c>
      <c r="E47" s="20">
        <v>7</v>
      </c>
      <c r="F47" s="20" t="s">
        <v>138</v>
      </c>
      <c r="G47" s="20" t="s">
        <v>24</v>
      </c>
      <c r="H47" s="20" t="s">
        <v>21</v>
      </c>
      <c r="I47" s="20" t="s">
        <v>18</v>
      </c>
      <c r="J47" s="15" t="s">
        <v>140</v>
      </c>
      <c r="K47" s="19" t="s">
        <v>219</v>
      </c>
      <c r="L47" s="21" t="s">
        <v>80</v>
      </c>
      <c r="M47" s="21" t="s">
        <v>123</v>
      </c>
      <c r="N47" s="22">
        <v>143.26783689398795</v>
      </c>
      <c r="O47" s="22">
        <f t="shared" si="8"/>
        <v>5078.8448178918734</v>
      </c>
      <c r="P47" s="22">
        <f t="shared" si="1"/>
        <v>9.1754410480034583</v>
      </c>
      <c r="Q47" s="22">
        <v>0.10812675226054921</v>
      </c>
      <c r="R47" s="22">
        <f t="shared" si="2"/>
        <v>10.386655822148358</v>
      </c>
      <c r="S47" s="22">
        <v>274.71437337547678</v>
      </c>
      <c r="T47" s="22">
        <f t="shared" si="3"/>
        <v>4.9558472956936015</v>
      </c>
      <c r="U47" s="22">
        <v>1707.4135973928828</v>
      </c>
      <c r="V47" s="22">
        <f t="shared" si="4"/>
        <v>162.15545972343844</v>
      </c>
      <c r="W47" s="22">
        <v>7.2660969441805072</v>
      </c>
      <c r="X47" s="22">
        <f t="shared" si="5"/>
        <v>0.40577518384776046</v>
      </c>
      <c r="Y47" s="22">
        <v>0.77614999999999978</v>
      </c>
      <c r="Z47" s="22">
        <v>15.536392383662612</v>
      </c>
      <c r="AA47" s="22">
        <f t="shared" si="6"/>
        <v>0.91733075190097524</v>
      </c>
      <c r="AB47" s="22">
        <v>206.18972721280119</v>
      </c>
      <c r="AC47" s="22">
        <v>9.0252737359587651E-2</v>
      </c>
      <c r="AD47" s="22">
        <v>8.6836551781153577E-3</v>
      </c>
      <c r="AE47" s="16">
        <v>627.51188008737165</v>
      </c>
      <c r="AF47" s="16">
        <f t="shared" si="7"/>
        <v>10065.290556601441</v>
      </c>
      <c r="AG47" s="16">
        <v>-4.8588383264386819</v>
      </c>
    </row>
    <row r="48" spans="1:33" x14ac:dyDescent="0.2">
      <c r="A48" s="15" t="s">
        <v>108</v>
      </c>
      <c r="B48" s="20">
        <v>1125</v>
      </c>
      <c r="C48" s="20" t="s">
        <v>110</v>
      </c>
      <c r="D48" s="20" t="s">
        <v>66</v>
      </c>
      <c r="E48" s="20">
        <v>3</v>
      </c>
      <c r="F48" s="20" t="s">
        <v>137</v>
      </c>
      <c r="G48" s="20" t="s">
        <v>55</v>
      </c>
      <c r="H48" s="20" t="s">
        <v>15</v>
      </c>
      <c r="I48" s="20" t="s">
        <v>16</v>
      </c>
      <c r="J48" s="15" t="s">
        <v>141</v>
      </c>
      <c r="K48" s="19" t="s">
        <v>207</v>
      </c>
      <c r="L48" s="21" t="s">
        <v>69</v>
      </c>
      <c r="M48" s="21" t="s">
        <v>123</v>
      </c>
      <c r="N48" s="22">
        <v>212.45674169167705</v>
      </c>
      <c r="O48" s="22">
        <f t="shared" si="8"/>
        <v>7531.591492969952</v>
      </c>
      <c r="P48" s="22">
        <f t="shared" si="1"/>
        <v>13.606573191199516</v>
      </c>
      <c r="Q48" s="22">
        <v>8.8579348686067458</v>
      </c>
      <c r="R48" s="22">
        <f t="shared" si="2"/>
        <v>850.89322347836401</v>
      </c>
      <c r="S48" s="22">
        <v>294.78907008291696</v>
      </c>
      <c r="T48" s="22">
        <f t="shared" si="3"/>
        <v>5.3179948242958215</v>
      </c>
      <c r="U48" s="22">
        <v>15.649579984857429</v>
      </c>
      <c r="V48" s="22">
        <f t="shared" si="4"/>
        <v>1.4862625205738889</v>
      </c>
      <c r="W48" s="22">
        <v>24.146457346242748</v>
      </c>
      <c r="X48" s="22">
        <f t="shared" si="5"/>
        <v>1.3484589105009264</v>
      </c>
      <c r="Y48" s="22">
        <v>0.71660000000000001</v>
      </c>
      <c r="Z48" s="22">
        <v>26.142901478271494</v>
      </c>
      <c r="AA48" s="22">
        <f t="shared" si="6"/>
        <v>1.5435814748830619</v>
      </c>
      <c r="AB48" s="22">
        <v>183.50518386603741</v>
      </c>
      <c r="AC48" s="22">
        <v>0.11694109779997389</v>
      </c>
      <c r="AD48" s="22">
        <v>0</v>
      </c>
      <c r="AE48" s="16">
        <v>14.799512676982596</v>
      </c>
      <c r="AF48" s="16">
        <f t="shared" si="7"/>
        <v>237.38418333880082</v>
      </c>
      <c r="AG48" s="16">
        <v>-4.1005566405090965</v>
      </c>
    </row>
    <row r="49" spans="1:33" x14ac:dyDescent="0.2">
      <c r="A49" s="15" t="s">
        <v>108</v>
      </c>
      <c r="B49" s="20">
        <v>1125</v>
      </c>
      <c r="C49" s="20" t="s">
        <v>110</v>
      </c>
      <c r="D49" s="20" t="s">
        <v>66</v>
      </c>
      <c r="E49" s="20">
        <v>3</v>
      </c>
      <c r="F49" s="20" t="s">
        <v>137</v>
      </c>
      <c r="G49" s="20" t="s">
        <v>55</v>
      </c>
      <c r="H49" s="20" t="s">
        <v>15</v>
      </c>
      <c r="I49" s="20" t="s">
        <v>18</v>
      </c>
      <c r="J49" s="15" t="s">
        <v>141</v>
      </c>
      <c r="K49" s="19" t="s">
        <v>208</v>
      </c>
      <c r="L49" s="21" t="s">
        <v>70</v>
      </c>
      <c r="M49" s="21" t="s">
        <v>123</v>
      </c>
      <c r="N49" s="22">
        <v>195.89205844607983</v>
      </c>
      <c r="O49" s="22">
        <f t="shared" si="8"/>
        <v>6944.3734719135309</v>
      </c>
      <c r="P49" s="22">
        <f t="shared" si="1"/>
        <v>12.545705114358984</v>
      </c>
      <c r="Q49" s="22">
        <v>4.4042729017189632</v>
      </c>
      <c r="R49" s="22">
        <f t="shared" si="2"/>
        <v>423.0744549391236</v>
      </c>
      <c r="S49" s="22">
        <v>718.0865979357668</v>
      </c>
      <c r="T49" s="22">
        <f t="shared" si="3"/>
        <v>12.954282226761231</v>
      </c>
      <c r="U49" s="22">
        <v>1276.7009818537524</v>
      </c>
      <c r="V49" s="22">
        <f t="shared" si="4"/>
        <v>121.25007962802546</v>
      </c>
      <c r="W49" s="22">
        <v>2135.0079196225488</v>
      </c>
      <c r="X49" s="22">
        <f t="shared" si="5"/>
        <v>119.22951727132124</v>
      </c>
      <c r="Y49" s="22">
        <v>0.73385</v>
      </c>
      <c r="Z49" s="22">
        <v>1529.4763222289673</v>
      </c>
      <c r="AA49" s="22">
        <f t="shared" si="6"/>
        <v>90.306399969687149</v>
      </c>
      <c r="AB49" s="22">
        <v>5507.5856439395266</v>
      </c>
      <c r="AC49" s="22">
        <v>2.731685914149923</v>
      </c>
      <c r="AD49" s="22">
        <v>0</v>
      </c>
      <c r="AE49" s="16">
        <v>14.799512676982596</v>
      </c>
      <c r="AF49" s="16">
        <f t="shared" si="7"/>
        <v>237.38418333880082</v>
      </c>
      <c r="AG49" s="16">
        <v>-4.1005566405090965</v>
      </c>
    </row>
    <row r="50" spans="1:33" x14ac:dyDescent="0.2">
      <c r="A50" s="15" t="s">
        <v>108</v>
      </c>
      <c r="B50" s="20">
        <v>1124</v>
      </c>
      <c r="C50" s="20" t="s">
        <v>110</v>
      </c>
      <c r="D50" s="20" t="s">
        <v>66</v>
      </c>
      <c r="E50" s="20">
        <v>4</v>
      </c>
      <c r="F50" s="20" t="s">
        <v>137</v>
      </c>
      <c r="G50" s="20" t="s">
        <v>20</v>
      </c>
      <c r="H50" s="20" t="s">
        <v>15</v>
      </c>
      <c r="I50" s="20" t="s">
        <v>16</v>
      </c>
      <c r="J50" s="15" t="s">
        <v>141</v>
      </c>
      <c r="K50" s="19" t="s">
        <v>205</v>
      </c>
      <c r="L50" s="21" t="s">
        <v>71</v>
      </c>
      <c r="M50" s="21" t="s">
        <v>123</v>
      </c>
      <c r="N50" s="22">
        <v>212.36752908334478</v>
      </c>
      <c r="O50" s="22">
        <f t="shared" si="8"/>
        <v>7528.428906004573</v>
      </c>
      <c r="P50" s="22">
        <f t="shared" si="1"/>
        <v>13.600859661587862</v>
      </c>
      <c r="Q50" s="22">
        <v>9.481613373851518</v>
      </c>
      <c r="R50" s="22">
        <f t="shared" si="2"/>
        <v>910.80378069217682</v>
      </c>
      <c r="S50" s="22">
        <v>60.15886015216995</v>
      </c>
      <c r="T50" s="22">
        <f t="shared" si="3"/>
        <v>1.085265837145146</v>
      </c>
      <c r="U50" s="22">
        <v>34.148421825959367</v>
      </c>
      <c r="V50" s="22">
        <f t="shared" si="4"/>
        <v>3.2431234286019177</v>
      </c>
      <c r="W50" s="22">
        <v>17.788432974152798</v>
      </c>
      <c r="X50" s="22">
        <f t="shared" si="5"/>
        <v>0.99339503944156293</v>
      </c>
      <c r="Y50" s="22">
        <v>0.67199999999999993</v>
      </c>
      <c r="Z50" s="22">
        <v>17.636527580009719</v>
      </c>
      <c r="AA50" s="22">
        <f t="shared" si="6"/>
        <v>1.0413311344340939</v>
      </c>
      <c r="AB50" s="22">
        <v>63.311451599493857</v>
      </c>
      <c r="AC50" s="22">
        <v>0.907393543247349</v>
      </c>
      <c r="AD50" s="22">
        <v>1.1539894939457326E-3</v>
      </c>
      <c r="AE50" s="16">
        <v>-9.727919726362936</v>
      </c>
      <c r="AF50" s="16">
        <f t="shared" si="7"/>
        <v>-156.03583241086147</v>
      </c>
      <c r="AG50" s="16">
        <v>-0.75763496694337096</v>
      </c>
    </row>
    <row r="51" spans="1:33" x14ac:dyDescent="0.2">
      <c r="A51" s="15" t="s">
        <v>108</v>
      </c>
      <c r="B51" s="20">
        <v>1124</v>
      </c>
      <c r="C51" s="20" t="s">
        <v>110</v>
      </c>
      <c r="D51" s="20" t="s">
        <v>66</v>
      </c>
      <c r="E51" s="20">
        <v>4</v>
      </c>
      <c r="F51" s="20" t="s">
        <v>137</v>
      </c>
      <c r="G51" s="20" t="s">
        <v>20</v>
      </c>
      <c r="H51" s="20" t="s">
        <v>15</v>
      </c>
      <c r="I51" s="20" t="s">
        <v>18</v>
      </c>
      <c r="J51" s="15" t="s">
        <v>141</v>
      </c>
      <c r="K51" s="19" t="s">
        <v>206</v>
      </c>
      <c r="L51" s="21" t="s">
        <v>72</v>
      </c>
      <c r="M51" s="21" t="s">
        <v>123</v>
      </c>
      <c r="N51" s="22">
        <v>197.35762121527284</v>
      </c>
      <c r="O51" s="22">
        <f t="shared" si="8"/>
        <v>6996.3276720814229</v>
      </c>
      <c r="P51" s="22">
        <f t="shared" si="1"/>
        <v>12.639565572382299</v>
      </c>
      <c r="Q51" s="22">
        <v>3.0283283588339431</v>
      </c>
      <c r="R51" s="22">
        <f t="shared" si="2"/>
        <v>290.90122214958859</v>
      </c>
      <c r="S51" s="22">
        <v>1153.5095304887432</v>
      </c>
      <c r="T51" s="22">
        <f t="shared" si="3"/>
        <v>20.809311930016928</v>
      </c>
      <c r="U51" s="22">
        <v>735.58634981796433</v>
      </c>
      <c r="V51" s="22">
        <f t="shared" si="4"/>
        <v>69.85966546310182</v>
      </c>
      <c r="W51" s="22">
        <v>8055.1237017772746</v>
      </c>
      <c r="X51" s="22">
        <f t="shared" si="5"/>
        <v>449.83838312575193</v>
      </c>
      <c r="Y51" s="22">
        <v>0.6702999999999999</v>
      </c>
      <c r="Z51" s="22">
        <v>1231.2247326749487</v>
      </c>
      <c r="AA51" s="22">
        <f t="shared" si="6"/>
        <v>72.696433116059666</v>
      </c>
      <c r="AB51" s="22">
        <v>8266.5731135407877</v>
      </c>
      <c r="AC51" s="22">
        <v>1.0595001034863323</v>
      </c>
      <c r="AD51" s="22">
        <v>4.7637715863079459E-2</v>
      </c>
      <c r="AE51" s="16">
        <v>-9.727919726362936</v>
      </c>
      <c r="AF51" s="16">
        <f t="shared" si="7"/>
        <v>-156.03583241086147</v>
      </c>
      <c r="AG51" s="16">
        <v>-0.75763496694337096</v>
      </c>
    </row>
    <row r="52" spans="1:33" x14ac:dyDescent="0.2">
      <c r="A52" s="15" t="s">
        <v>108</v>
      </c>
      <c r="B52" s="20">
        <v>1128</v>
      </c>
      <c r="C52" s="20" t="s">
        <v>110</v>
      </c>
      <c r="D52" s="20" t="s">
        <v>66</v>
      </c>
      <c r="E52" s="20">
        <v>7</v>
      </c>
      <c r="F52" s="20" t="s">
        <v>138</v>
      </c>
      <c r="G52" s="20" t="s">
        <v>14</v>
      </c>
      <c r="H52" s="20" t="s">
        <v>15</v>
      </c>
      <c r="I52" s="20" t="s">
        <v>16</v>
      </c>
      <c r="J52" s="15" t="s">
        <v>142</v>
      </c>
      <c r="K52" s="19" t="s">
        <v>209</v>
      </c>
      <c r="L52" s="21" t="s">
        <v>75</v>
      </c>
      <c r="M52" s="21" t="s">
        <v>123</v>
      </c>
      <c r="N52" s="22">
        <v>199.56994214138371</v>
      </c>
      <c r="O52" s="22">
        <f t="shared" si="8"/>
        <v>7074.7544489120528</v>
      </c>
      <c r="P52" s="22">
        <f t="shared" si="1"/>
        <v>12.781251387404515</v>
      </c>
      <c r="Q52" s="22">
        <v>8.0108431698246534</v>
      </c>
      <c r="R52" s="22">
        <f t="shared" si="2"/>
        <v>769.52159489335622</v>
      </c>
      <c r="S52" s="22">
        <v>229.68194562635435</v>
      </c>
      <c r="T52" s="22">
        <f t="shared" si="3"/>
        <v>4.1434622990994319</v>
      </c>
      <c r="U52" s="22">
        <v>305.4647688287879</v>
      </c>
      <c r="V52" s="22">
        <f t="shared" si="4"/>
        <v>29.010416746346348</v>
      </c>
      <c r="W52" s="22">
        <v>459.07037578098857</v>
      </c>
      <c r="X52" s="22">
        <f t="shared" si="5"/>
        <v>25.636785135489305</v>
      </c>
      <c r="Y52" s="22">
        <v>0.74399999999999999</v>
      </c>
      <c r="Z52" s="22">
        <v>6.7132710922480801</v>
      </c>
      <c r="AA52" s="22">
        <f t="shared" si="6"/>
        <v>0.39637837837069562</v>
      </c>
      <c r="AB52" s="22">
        <v>168.37172284051704</v>
      </c>
      <c r="AC52" s="22">
        <v>1.2293565169681471</v>
      </c>
      <c r="AD52" s="22">
        <v>2.9989385373589629E-4</v>
      </c>
      <c r="AE52" s="16">
        <v>-18.339604710294438</v>
      </c>
      <c r="AF52" s="16">
        <f t="shared" si="7"/>
        <v>-294.16725955312279</v>
      </c>
      <c r="AG52" s="16">
        <v>-3.0158306853757377</v>
      </c>
    </row>
    <row r="53" spans="1:33" x14ac:dyDescent="0.2">
      <c r="A53" s="15" t="s">
        <v>108</v>
      </c>
      <c r="B53" s="20">
        <v>1128</v>
      </c>
      <c r="C53" s="20" t="s">
        <v>110</v>
      </c>
      <c r="D53" s="20" t="s">
        <v>66</v>
      </c>
      <c r="E53" s="20">
        <v>7</v>
      </c>
      <c r="F53" s="20" t="s">
        <v>138</v>
      </c>
      <c r="G53" s="20" t="s">
        <v>14</v>
      </c>
      <c r="H53" s="20" t="s">
        <v>15</v>
      </c>
      <c r="I53" s="20" t="s">
        <v>18</v>
      </c>
      <c r="J53" s="15" t="s">
        <v>142</v>
      </c>
      <c r="K53" s="19" t="s">
        <v>210</v>
      </c>
      <c r="L53" s="21" t="s">
        <v>76</v>
      </c>
      <c r="M53" s="21" t="s">
        <v>123</v>
      </c>
      <c r="N53" s="22">
        <v>199.06087734789503</v>
      </c>
      <c r="O53" s="22">
        <f t="shared" si="8"/>
        <v>7056.7081019828793</v>
      </c>
      <c r="P53" s="22">
        <f t="shared" si="1"/>
        <v>12.748648857042269</v>
      </c>
      <c r="Q53" s="22">
        <v>1.4853937185664328</v>
      </c>
      <c r="R53" s="22">
        <f t="shared" si="2"/>
        <v>142.68692060549154</v>
      </c>
      <c r="S53" s="22">
        <v>933.87141406821536</v>
      </c>
      <c r="T53" s="22">
        <f t="shared" si="3"/>
        <v>16.847040309790607</v>
      </c>
      <c r="U53" s="22">
        <v>40.314702439660024</v>
      </c>
      <c r="V53" s="22">
        <f t="shared" si="4"/>
        <v>3.8287437312779278</v>
      </c>
      <c r="W53" s="22">
        <v>10997.535942237188</v>
      </c>
      <c r="X53" s="22">
        <f t="shared" si="5"/>
        <v>614.15739469423579</v>
      </c>
      <c r="Y53" s="22">
        <v>0.72284999999999999</v>
      </c>
      <c r="Z53" s="22">
        <v>200.08274029417743</v>
      </c>
      <c r="AA53" s="22">
        <f t="shared" si="6"/>
        <v>11.813685317929412</v>
      </c>
      <c r="AB53" s="22">
        <v>948.82659989133003</v>
      </c>
      <c r="AC53" s="22">
        <v>0.25414964401296547</v>
      </c>
      <c r="AD53" s="22">
        <v>9.0016492912503646E-3</v>
      </c>
      <c r="AE53" s="16">
        <v>-18.339604710294438</v>
      </c>
      <c r="AF53" s="16">
        <f t="shared" si="7"/>
        <v>-294.16725955312279</v>
      </c>
      <c r="AG53" s="16">
        <v>-3.0158306853757377</v>
      </c>
    </row>
    <row r="54" spans="1:33" x14ac:dyDescent="0.2">
      <c r="A54" s="15" t="s">
        <v>108</v>
      </c>
      <c r="B54" s="20">
        <v>1130</v>
      </c>
      <c r="C54" s="20" t="s">
        <v>110</v>
      </c>
      <c r="D54" s="20" t="s">
        <v>66</v>
      </c>
      <c r="E54" s="20">
        <v>7</v>
      </c>
      <c r="F54" s="20" t="s">
        <v>138</v>
      </c>
      <c r="G54" s="20" t="s">
        <v>30</v>
      </c>
      <c r="H54" s="20" t="s">
        <v>15</v>
      </c>
      <c r="I54" s="20" t="s">
        <v>16</v>
      </c>
      <c r="J54" s="15" t="s">
        <v>142</v>
      </c>
      <c r="K54" s="19" t="s">
        <v>211</v>
      </c>
      <c r="L54" s="21" t="s">
        <v>77</v>
      </c>
      <c r="M54" s="21" t="s">
        <v>123</v>
      </c>
      <c r="N54" s="22">
        <v>191.13272997791577</v>
      </c>
      <c r="O54" s="22">
        <f t="shared" si="8"/>
        <v>6775.6552777171146</v>
      </c>
      <c r="P54" s="22">
        <f t="shared" si="1"/>
        <v>12.24089882472374</v>
      </c>
      <c r="Q54" s="22">
        <v>7.6824250063627044</v>
      </c>
      <c r="R54" s="22">
        <f t="shared" si="2"/>
        <v>737.97374611120142</v>
      </c>
      <c r="S54" s="22">
        <v>308.8956137151722</v>
      </c>
      <c r="T54" s="22">
        <f t="shared" si="3"/>
        <v>5.5724768714217063</v>
      </c>
      <c r="U54" s="22">
        <v>40.314702439660024</v>
      </c>
      <c r="V54" s="22">
        <f t="shared" si="4"/>
        <v>3.8287437312779278</v>
      </c>
      <c r="W54" s="22">
        <v>225.08426318260194</v>
      </c>
      <c r="X54" s="22">
        <f t="shared" si="5"/>
        <v>12.569830677432405</v>
      </c>
      <c r="Y54" s="22">
        <v>0.79315000000000002</v>
      </c>
      <c r="Z54" s="22">
        <v>139.93636449939874</v>
      </c>
      <c r="AA54" s="22">
        <f t="shared" si="6"/>
        <v>8.2624027055024989</v>
      </c>
      <c r="AB54" s="22">
        <v>82.909895271436653</v>
      </c>
      <c r="AC54" s="22">
        <v>0.38517840315596463</v>
      </c>
      <c r="AD54" s="22">
        <v>0</v>
      </c>
      <c r="AE54" s="16">
        <v>59.975464052584542</v>
      </c>
      <c r="AF54" s="16">
        <f t="shared" si="7"/>
        <v>962.00644340345605</v>
      </c>
      <c r="AG54" s="16">
        <v>-1.1728230443127754</v>
      </c>
    </row>
    <row r="55" spans="1:33" x14ac:dyDescent="0.2">
      <c r="A55" s="15" t="s">
        <v>108</v>
      </c>
      <c r="B55" s="20">
        <v>1130</v>
      </c>
      <c r="C55" s="20" t="s">
        <v>110</v>
      </c>
      <c r="D55" s="20" t="s">
        <v>66</v>
      </c>
      <c r="E55" s="20">
        <v>7</v>
      </c>
      <c r="F55" s="20" t="s">
        <v>138</v>
      </c>
      <c r="G55" s="20" t="s">
        <v>30</v>
      </c>
      <c r="H55" s="20" t="s">
        <v>15</v>
      </c>
      <c r="I55" s="20" t="s">
        <v>18</v>
      </c>
      <c r="J55" s="15" t="s">
        <v>142</v>
      </c>
      <c r="K55" s="19" t="s">
        <v>212</v>
      </c>
      <c r="L55" s="21" t="s">
        <v>78</v>
      </c>
      <c r="M55" s="21" t="s">
        <v>123</v>
      </c>
      <c r="N55" s="22">
        <v>195.3608628110461</v>
      </c>
      <c r="O55" s="22">
        <f t="shared" si="8"/>
        <v>6925.5425866515852</v>
      </c>
      <c r="P55" s="22">
        <f t="shared" si="1"/>
        <v>12.511685237044754</v>
      </c>
      <c r="Q55" s="22">
        <v>6.9900518690621603</v>
      </c>
      <c r="R55" s="22">
        <f t="shared" si="2"/>
        <v>671.46438254211114</v>
      </c>
      <c r="S55" s="22">
        <v>1016.7173702619232</v>
      </c>
      <c r="T55" s="22">
        <f t="shared" si="3"/>
        <v>18.341581359525094</v>
      </c>
      <c r="U55" s="22">
        <v>21.815860598558075</v>
      </c>
      <c r="V55" s="22">
        <f t="shared" si="4"/>
        <v>2.0718828232498985</v>
      </c>
      <c r="W55" s="22">
        <v>1852.6775097433372</v>
      </c>
      <c r="X55" s="22">
        <f t="shared" si="5"/>
        <v>103.46277553161666</v>
      </c>
      <c r="Y55" s="22">
        <v>0.79885000000000006</v>
      </c>
      <c r="Z55" s="22">
        <v>18.020096245005035</v>
      </c>
      <c r="AA55" s="22">
        <f t="shared" si="6"/>
        <v>1.0639785626900773</v>
      </c>
      <c r="AB55" s="22">
        <v>123.64158757071978</v>
      </c>
      <c r="AC55" s="22">
        <v>0.36644671900366704</v>
      </c>
      <c r="AD55" s="22">
        <v>3.8858840746473073E-4</v>
      </c>
      <c r="AE55" s="16">
        <v>59.975464052584542</v>
      </c>
      <c r="AF55" s="16">
        <f t="shared" si="7"/>
        <v>962.00644340345605</v>
      </c>
      <c r="AG55" s="16">
        <v>-1.1728230443127754</v>
      </c>
    </row>
    <row r="56" spans="1:33" x14ac:dyDescent="0.2">
      <c r="A56" s="15" t="s">
        <v>108</v>
      </c>
      <c r="B56" s="20">
        <v>1135</v>
      </c>
      <c r="C56" s="20" t="s">
        <v>110</v>
      </c>
      <c r="D56" s="20" t="s">
        <v>66</v>
      </c>
      <c r="E56" s="20">
        <v>7</v>
      </c>
      <c r="F56" s="20" t="s">
        <v>138</v>
      </c>
      <c r="G56" s="20" t="s">
        <v>55</v>
      </c>
      <c r="H56" s="20" t="s">
        <v>15</v>
      </c>
      <c r="I56" s="20" t="s">
        <v>16</v>
      </c>
      <c r="J56" s="15" t="s">
        <v>142</v>
      </c>
      <c r="K56" s="19" t="s">
        <v>213</v>
      </c>
      <c r="L56" s="21" t="s">
        <v>81</v>
      </c>
      <c r="M56" s="21" t="s">
        <v>123</v>
      </c>
      <c r="N56" s="22">
        <v>172.6240111019261</v>
      </c>
      <c r="O56" s="22">
        <f t="shared" si="8"/>
        <v>6119.5211935632806</v>
      </c>
      <c r="P56" s="22">
        <f t="shared" si="1"/>
        <v>11.055526988291422</v>
      </c>
      <c r="Q56" s="22">
        <v>2.2234837962845821</v>
      </c>
      <c r="R56" s="22">
        <f t="shared" si="2"/>
        <v>213.58785347109696</v>
      </c>
      <c r="S56" s="22">
        <v>74.509965671546723</v>
      </c>
      <c r="T56" s="22">
        <f t="shared" si="3"/>
        <v>1.3441597807147028</v>
      </c>
      <c r="U56" s="22">
        <v>37.2315621328097</v>
      </c>
      <c r="V56" s="22">
        <f t="shared" si="4"/>
        <v>3.5359335799399232</v>
      </c>
      <c r="W56" s="22">
        <v>505.10411194477865</v>
      </c>
      <c r="X56" s="22">
        <f t="shared" si="5"/>
        <v>28.207539131556164</v>
      </c>
      <c r="Y56" s="22">
        <v>0.89952499999999991</v>
      </c>
      <c r="Z56" s="22">
        <v>45.669915009303033</v>
      </c>
      <c r="AA56" s="22">
        <f t="shared" si="6"/>
        <v>2.6965344618092884</v>
      </c>
      <c r="AB56" s="22">
        <v>295.20989594701575</v>
      </c>
      <c r="AC56" s="22">
        <v>0.1060488666130221</v>
      </c>
      <c r="AD56" s="22">
        <v>9.1822579813224253E-3</v>
      </c>
      <c r="AE56" s="16">
        <v>-123.91624804253003</v>
      </c>
      <c r="AF56" s="16">
        <f t="shared" si="7"/>
        <v>-1987.6166186021815</v>
      </c>
      <c r="AG56" s="16">
        <v>-0.67018459675015341</v>
      </c>
    </row>
    <row r="57" spans="1:33" x14ac:dyDescent="0.2">
      <c r="A57" s="15" t="s">
        <v>108</v>
      </c>
      <c r="B57" s="20">
        <v>1135</v>
      </c>
      <c r="C57" s="20" t="s">
        <v>110</v>
      </c>
      <c r="D57" s="20" t="s">
        <v>66</v>
      </c>
      <c r="E57" s="20">
        <v>7</v>
      </c>
      <c r="F57" s="20" t="s">
        <v>138</v>
      </c>
      <c r="G57" s="20" t="s">
        <v>55</v>
      </c>
      <c r="H57" s="20" t="s">
        <v>15</v>
      </c>
      <c r="I57" s="20" t="s">
        <v>18</v>
      </c>
      <c r="J57" s="15" t="s">
        <v>142</v>
      </c>
      <c r="K57" s="19" t="s">
        <v>214</v>
      </c>
      <c r="L57" s="21" t="s">
        <v>82</v>
      </c>
      <c r="M57" s="21" t="s">
        <v>123</v>
      </c>
      <c r="N57" s="22">
        <v>103.43719070515994</v>
      </c>
      <c r="O57" s="22">
        <f t="shared" si="8"/>
        <v>3666.8484104979202</v>
      </c>
      <c r="P57" s="22">
        <f t="shared" si="1"/>
        <v>6.6245283384055424</v>
      </c>
      <c r="Q57" s="22">
        <v>2.4695127674786412E-2</v>
      </c>
      <c r="R57" s="22">
        <f t="shared" si="2"/>
        <v>2.3722139644399829</v>
      </c>
      <c r="S57" s="22">
        <v>411.4393347342583</v>
      </c>
      <c r="T57" s="22">
        <f t="shared" si="3"/>
        <v>7.4223655986060191</v>
      </c>
      <c r="U57" s="22">
        <v>1389.5066668759055</v>
      </c>
      <c r="V57" s="22">
        <f t="shared" si="4"/>
        <v>131.96339346253836</v>
      </c>
      <c r="W57" s="22">
        <v>28.82335875746757</v>
      </c>
      <c r="X57" s="22">
        <f t="shared" si="5"/>
        <v>1.6096404698107765</v>
      </c>
      <c r="Y57" s="22">
        <v>0.72702500000000003</v>
      </c>
      <c r="Z57" s="22">
        <v>30.557412188504571</v>
      </c>
      <c r="AA57" s="22">
        <f t="shared" si="6"/>
        <v>1.8042318452580639</v>
      </c>
      <c r="AB57" s="22">
        <v>221.86788149427213</v>
      </c>
      <c r="AC57" s="22">
        <v>1.2267025125645885E-2</v>
      </c>
      <c r="AD57" s="22">
        <v>8.3909104974959035E-3</v>
      </c>
      <c r="AE57" s="16">
        <v>-123.91624804253003</v>
      </c>
      <c r="AF57" s="16">
        <f t="shared" si="7"/>
        <v>-1987.6166186021815</v>
      </c>
      <c r="AG57" s="16">
        <v>-0.67018459675015341</v>
      </c>
    </row>
    <row r="58" spans="1:33" x14ac:dyDescent="0.2">
      <c r="A58" s="15" t="s">
        <v>109</v>
      </c>
      <c r="B58" s="20">
        <v>1145</v>
      </c>
      <c r="C58" s="20">
        <v>1</v>
      </c>
      <c r="D58" s="20" t="s">
        <v>13</v>
      </c>
      <c r="E58" s="20" t="s">
        <v>110</v>
      </c>
      <c r="F58" s="20" t="s">
        <v>110</v>
      </c>
      <c r="G58" s="15" t="s">
        <v>110</v>
      </c>
      <c r="H58" s="15" t="s">
        <v>110</v>
      </c>
      <c r="I58" s="20" t="s">
        <v>16</v>
      </c>
      <c r="J58" s="15" t="s">
        <v>116</v>
      </c>
      <c r="K58" s="15" t="s">
        <v>120</v>
      </c>
      <c r="L58" s="21" t="s">
        <v>84</v>
      </c>
      <c r="M58" s="21" t="s">
        <v>123</v>
      </c>
      <c r="N58" s="22">
        <v>2.2131040939970843</v>
      </c>
      <c r="O58" s="22">
        <f t="shared" si="8"/>
        <v>78.454540132196641</v>
      </c>
      <c r="P58" s="22">
        <f t="shared" si="1"/>
        <v>0.14173597220282644</v>
      </c>
      <c r="Q58" s="22">
        <v>3.0261072232961983E-2</v>
      </c>
      <c r="R58" s="22">
        <f t="shared" si="2"/>
        <v>2.9068785986983281</v>
      </c>
      <c r="S58" s="22">
        <v>23.399271522728355</v>
      </c>
      <c r="T58" s="22">
        <f t="shared" si="3"/>
        <v>0.4221228582700195</v>
      </c>
      <c r="U58" s="22">
        <v>280.62067407790062</v>
      </c>
      <c r="V58" s="22">
        <f t="shared" si="4"/>
        <v>26.650938286121931</v>
      </c>
      <c r="W58" s="22">
        <v>461.06099340580909</v>
      </c>
      <c r="X58" s="22">
        <f t="shared" si="5"/>
        <v>25.747951176747407</v>
      </c>
      <c r="Y58" s="22">
        <v>0.71752500000000008</v>
      </c>
      <c r="Z58" s="22">
        <v>27.427061788145558</v>
      </c>
      <c r="AA58" s="22">
        <f t="shared" si="6"/>
        <v>1.6194034362192662</v>
      </c>
      <c r="AB58" s="22">
        <v>61.480971037217998</v>
      </c>
      <c r="AC58" s="22">
        <v>2.7194517452079355E-2</v>
      </c>
      <c r="AD58" s="22">
        <v>8.4351520706832869E-3</v>
      </c>
      <c r="AE58" s="15" t="s">
        <v>110</v>
      </c>
      <c r="AF58" s="16" t="s">
        <v>110</v>
      </c>
      <c r="AG58" s="15" t="s">
        <v>110</v>
      </c>
    </row>
    <row r="59" spans="1:33" x14ac:dyDescent="0.2">
      <c r="A59" s="15" t="s">
        <v>109</v>
      </c>
      <c r="B59" s="20">
        <v>1145</v>
      </c>
      <c r="C59" s="20">
        <v>1</v>
      </c>
      <c r="D59" s="20" t="s">
        <v>13</v>
      </c>
      <c r="E59" s="20" t="s">
        <v>110</v>
      </c>
      <c r="F59" s="20" t="s">
        <v>110</v>
      </c>
      <c r="G59" s="15" t="s">
        <v>110</v>
      </c>
      <c r="H59" s="15" t="s">
        <v>110</v>
      </c>
      <c r="I59" s="20" t="s">
        <v>18</v>
      </c>
      <c r="J59" s="15" t="s">
        <v>116</v>
      </c>
      <c r="K59" s="15" t="s">
        <v>121</v>
      </c>
      <c r="L59" s="21" t="s">
        <v>85</v>
      </c>
      <c r="M59" s="21" t="s">
        <v>123</v>
      </c>
      <c r="N59" s="22">
        <v>2.6073671827181975</v>
      </c>
      <c r="O59" s="22">
        <f t="shared" si="8"/>
        <v>92.431166627360113</v>
      </c>
      <c r="P59" s="22">
        <f t="shared" si="1"/>
        <v>0.16698614562898878</v>
      </c>
      <c r="Q59" s="22">
        <v>4.6748526738080859E-2</v>
      </c>
      <c r="R59" s="22">
        <f t="shared" si="2"/>
        <v>4.4906634784600472</v>
      </c>
      <c r="S59" s="22">
        <v>13.35878355858766</v>
      </c>
      <c r="T59" s="22">
        <f t="shared" si="3"/>
        <v>0.24099245539692138</v>
      </c>
      <c r="U59" s="22">
        <v>191.62070985935645</v>
      </c>
      <c r="V59" s="22">
        <f t="shared" si="4"/>
        <v>18.198487084336886</v>
      </c>
      <c r="W59" s="22">
        <v>491.61901628603027</v>
      </c>
      <c r="X59" s="22">
        <f t="shared" si="5"/>
        <v>27.45446396449336</v>
      </c>
      <c r="Y59" s="22">
        <v>0.47752499999999992</v>
      </c>
      <c r="Z59" s="22">
        <v>19.462306074894169</v>
      </c>
      <c r="AA59" s="22">
        <f t="shared" si="6"/>
        <v>1.1491323998860512</v>
      </c>
      <c r="AB59" s="22">
        <v>40.166403823240174</v>
      </c>
      <c r="AC59" s="22">
        <v>1.7475778593547757E-2</v>
      </c>
      <c r="AD59" s="22">
        <v>4.159437913433278E-3</v>
      </c>
      <c r="AE59" s="15" t="s">
        <v>110</v>
      </c>
      <c r="AF59" s="16" t="s">
        <v>110</v>
      </c>
      <c r="AG59" s="15" t="s">
        <v>110</v>
      </c>
    </row>
    <row r="60" spans="1:33" x14ac:dyDescent="0.2">
      <c r="A60" s="15" t="s">
        <v>109</v>
      </c>
      <c r="B60" s="20">
        <v>1146</v>
      </c>
      <c r="C60" s="20">
        <v>2</v>
      </c>
      <c r="D60" s="20" t="s">
        <v>13</v>
      </c>
      <c r="E60" s="20" t="s">
        <v>110</v>
      </c>
      <c r="F60" s="20" t="s">
        <v>110</v>
      </c>
      <c r="G60" s="15" t="s">
        <v>110</v>
      </c>
      <c r="H60" s="15" t="s">
        <v>110</v>
      </c>
      <c r="I60" s="20" t="s">
        <v>16</v>
      </c>
      <c r="J60" s="15" t="s">
        <v>116</v>
      </c>
      <c r="K60" s="20" t="s">
        <v>110</v>
      </c>
      <c r="L60" s="21" t="s">
        <v>86</v>
      </c>
      <c r="M60" s="21" t="s">
        <v>122</v>
      </c>
      <c r="N60" s="22">
        <v>2.0594595472105555</v>
      </c>
      <c r="O60" s="22">
        <f t="shared" si="8"/>
        <v>73.007840948614202</v>
      </c>
      <c r="P60" s="22">
        <f t="shared" si="1"/>
        <v>0.13189596545776641</v>
      </c>
      <c r="Q60" s="22">
        <v>1.9423382455911919E-2</v>
      </c>
      <c r="R60" s="22">
        <f t="shared" si="2"/>
        <v>1.865810118714899</v>
      </c>
      <c r="S60" s="22" t="s">
        <v>110</v>
      </c>
      <c r="T60" s="22" t="s">
        <v>110</v>
      </c>
      <c r="U60" s="22">
        <v>53.517317106443059</v>
      </c>
      <c r="V60" s="22">
        <f t="shared" si="4"/>
        <v>5.0826145298428465</v>
      </c>
      <c r="W60" s="22">
        <v>441.27006854327806</v>
      </c>
      <c r="X60" s="22">
        <f t="shared" si="5"/>
        <v>24.642726977799363</v>
      </c>
      <c r="Y60" s="22">
        <v>0.55527499999999996</v>
      </c>
      <c r="Z60" s="22">
        <v>30.830964029228699</v>
      </c>
      <c r="AA60" s="22">
        <f t="shared" si="6"/>
        <v>1.8203834401417791</v>
      </c>
      <c r="AB60" s="22">
        <v>61.661928058457399</v>
      </c>
      <c r="AC60" s="22">
        <v>1.6417634673295163E-2</v>
      </c>
      <c r="AD60" s="22">
        <v>7.8915957388001556E-2</v>
      </c>
      <c r="AE60" s="15" t="s">
        <v>110</v>
      </c>
      <c r="AF60" s="16" t="s">
        <v>110</v>
      </c>
      <c r="AG60" s="15" t="s">
        <v>110</v>
      </c>
    </row>
    <row r="61" spans="1:33" x14ac:dyDescent="0.2">
      <c r="A61" s="15" t="s">
        <v>109</v>
      </c>
      <c r="B61" s="20">
        <v>1146</v>
      </c>
      <c r="C61" s="20">
        <v>2</v>
      </c>
      <c r="D61" s="20" t="s">
        <v>13</v>
      </c>
      <c r="E61" s="20" t="s">
        <v>110</v>
      </c>
      <c r="F61" s="20" t="s">
        <v>110</v>
      </c>
      <c r="G61" s="15" t="s">
        <v>110</v>
      </c>
      <c r="H61" s="15" t="s">
        <v>110</v>
      </c>
      <c r="I61" s="20" t="s">
        <v>18</v>
      </c>
      <c r="J61" s="15" t="s">
        <v>116</v>
      </c>
      <c r="K61" s="20" t="s">
        <v>110</v>
      </c>
      <c r="L61" s="21" t="s">
        <v>87</v>
      </c>
      <c r="M61" s="21" t="s">
        <v>122</v>
      </c>
      <c r="N61" s="22">
        <v>1.6798325556471982</v>
      </c>
      <c r="O61" s="22">
        <f t="shared" si="8"/>
        <v>59.550064097693181</v>
      </c>
      <c r="P61" s="22">
        <f t="shared" si="1"/>
        <v>0.1075831457988925</v>
      </c>
      <c r="Q61" s="22">
        <v>1.9690568552307129E-2</v>
      </c>
      <c r="R61" s="22">
        <f t="shared" si="2"/>
        <v>1.8914760151346228</v>
      </c>
      <c r="S61" s="22" t="s">
        <v>110</v>
      </c>
      <c r="T61" s="22" t="s">
        <v>110</v>
      </c>
      <c r="U61" s="22">
        <v>99.551781357414185</v>
      </c>
      <c r="V61" s="22">
        <f t="shared" si="4"/>
        <v>9.4545720480075257</v>
      </c>
      <c r="W61" s="22">
        <v>380.89689591056629</v>
      </c>
      <c r="X61" s="22">
        <f t="shared" si="5"/>
        <v>21.271187152125574</v>
      </c>
      <c r="Y61" s="22">
        <v>0.59805000000000019</v>
      </c>
      <c r="Z61" s="22">
        <v>29.993998934077016</v>
      </c>
      <c r="AA61" s="22">
        <f t="shared" si="6"/>
        <v>1.7709656730636432</v>
      </c>
      <c r="AB61" s="22">
        <v>72.572162906651087</v>
      </c>
      <c r="AC61" s="22">
        <v>8.5671186628229548E-3</v>
      </c>
      <c r="AD61" s="22">
        <v>0</v>
      </c>
      <c r="AE61" s="15" t="s">
        <v>110</v>
      </c>
      <c r="AF61" s="16" t="s">
        <v>110</v>
      </c>
      <c r="AG61" s="15" t="s">
        <v>110</v>
      </c>
    </row>
    <row r="62" spans="1:33" x14ac:dyDescent="0.2">
      <c r="A62" s="15" t="s">
        <v>109</v>
      </c>
      <c r="B62" s="20">
        <v>1120</v>
      </c>
      <c r="C62" s="20">
        <v>1</v>
      </c>
      <c r="D62" s="20" t="s">
        <v>39</v>
      </c>
      <c r="E62" s="20" t="s">
        <v>110</v>
      </c>
      <c r="F62" s="20" t="s">
        <v>110</v>
      </c>
      <c r="G62" s="15" t="s">
        <v>110</v>
      </c>
      <c r="H62" s="15" t="s">
        <v>110</v>
      </c>
      <c r="I62" s="20" t="s">
        <v>16</v>
      </c>
      <c r="J62" s="15" t="s">
        <v>115</v>
      </c>
      <c r="K62" s="15" t="s">
        <v>124</v>
      </c>
      <c r="L62" s="21" t="s">
        <v>88</v>
      </c>
      <c r="M62" s="21" t="s">
        <v>123</v>
      </c>
      <c r="N62" s="22">
        <v>1.6484813168679389</v>
      </c>
      <c r="O62" s="22">
        <f t="shared" si="8"/>
        <v>58.438662682968435</v>
      </c>
      <c r="P62" s="22">
        <f t="shared" si="1"/>
        <v>0.10557528800305077</v>
      </c>
      <c r="Q62" s="22">
        <v>0.25087945549677121</v>
      </c>
      <c r="R62" s="22">
        <f t="shared" si="2"/>
        <v>24.099480495019844</v>
      </c>
      <c r="S62" s="22">
        <v>8.9318011762037486</v>
      </c>
      <c r="T62" s="22">
        <f t="shared" si="3"/>
        <v>0.16112969321871562</v>
      </c>
      <c r="U62" s="22">
        <v>69.593190835844069</v>
      </c>
      <c r="V62" s="22">
        <f t="shared" si="4"/>
        <v>6.6093627641472814</v>
      </c>
      <c r="W62" s="22">
        <v>645.53124477391589</v>
      </c>
      <c r="X62" s="22">
        <f t="shared" si="5"/>
        <v>36.049692364399327</v>
      </c>
      <c r="Y62" s="22">
        <v>0.69247499999999995</v>
      </c>
      <c r="Z62" s="22" t="s">
        <v>110</v>
      </c>
      <c r="AA62" s="22" t="s">
        <v>110</v>
      </c>
      <c r="AB62" s="22" t="s">
        <v>110</v>
      </c>
      <c r="AC62" s="22">
        <v>2.9710869505117341E-7</v>
      </c>
      <c r="AD62" s="22">
        <v>0</v>
      </c>
      <c r="AE62" s="15" t="s">
        <v>110</v>
      </c>
      <c r="AF62" s="16" t="s">
        <v>110</v>
      </c>
      <c r="AG62" s="15" t="s">
        <v>110</v>
      </c>
    </row>
    <row r="63" spans="1:33" x14ac:dyDescent="0.2">
      <c r="A63" s="15" t="s">
        <v>109</v>
      </c>
      <c r="B63" s="20">
        <v>1120</v>
      </c>
      <c r="C63" s="20">
        <v>1</v>
      </c>
      <c r="D63" s="20" t="s">
        <v>39</v>
      </c>
      <c r="E63" s="20" t="s">
        <v>110</v>
      </c>
      <c r="F63" s="20" t="s">
        <v>110</v>
      </c>
      <c r="G63" s="15" t="s">
        <v>110</v>
      </c>
      <c r="H63" s="15" t="s">
        <v>110</v>
      </c>
      <c r="I63" s="20" t="s">
        <v>18</v>
      </c>
      <c r="J63" s="15" t="s">
        <v>115</v>
      </c>
      <c r="K63" s="15" t="s">
        <v>125</v>
      </c>
      <c r="L63" s="21" t="s">
        <v>89</v>
      </c>
      <c r="M63" s="21" t="s">
        <v>123</v>
      </c>
      <c r="N63" s="22">
        <v>1.4268245122937735</v>
      </c>
      <c r="O63" s="22">
        <f t="shared" si="8"/>
        <v>50.580928960814276</v>
      </c>
      <c r="P63" s="22">
        <f t="shared" si="1"/>
        <v>9.1379506260607077E-2</v>
      </c>
      <c r="Q63" s="22">
        <v>0.2756648619826384</v>
      </c>
      <c r="R63" s="22">
        <f t="shared" si="2"/>
        <v>26.480366642052246</v>
      </c>
      <c r="S63" s="22">
        <v>46.058498698185616</v>
      </c>
      <c r="T63" s="22">
        <f t="shared" si="3"/>
        <v>0.83089531651526849</v>
      </c>
      <c r="U63" s="22">
        <v>134.4885808348983</v>
      </c>
      <c r="V63" s="22">
        <f t="shared" si="4"/>
        <v>12.772568805903459</v>
      </c>
      <c r="W63" s="22">
        <v>97.256896183297471</v>
      </c>
      <c r="X63" s="22">
        <f t="shared" si="5"/>
        <v>5.4313113673562476</v>
      </c>
      <c r="Y63" s="22">
        <v>0.69660000000000011</v>
      </c>
      <c r="Z63" s="22">
        <v>22.020427656370689</v>
      </c>
      <c r="AA63" s="22">
        <f t="shared" si="6"/>
        <v>1.3001741305427508</v>
      </c>
      <c r="AB63" s="22">
        <v>73.843190668476609</v>
      </c>
      <c r="AC63" s="22">
        <v>8.6431667445521022E-6</v>
      </c>
      <c r="AD63" s="22">
        <v>9.2449116857507214E-5</v>
      </c>
      <c r="AE63" s="15" t="s">
        <v>110</v>
      </c>
      <c r="AF63" s="16" t="s">
        <v>110</v>
      </c>
      <c r="AG63" s="15" t="s">
        <v>110</v>
      </c>
    </row>
    <row r="64" spans="1:33" x14ac:dyDescent="0.2">
      <c r="A64" s="15" t="s">
        <v>109</v>
      </c>
      <c r="B64" s="20">
        <v>1116</v>
      </c>
      <c r="C64" s="20">
        <v>2</v>
      </c>
      <c r="D64" s="20" t="s">
        <v>39</v>
      </c>
      <c r="E64" s="20" t="s">
        <v>110</v>
      </c>
      <c r="F64" s="20" t="s">
        <v>110</v>
      </c>
      <c r="G64" s="15" t="s">
        <v>110</v>
      </c>
      <c r="H64" s="15" t="s">
        <v>110</v>
      </c>
      <c r="I64" s="20" t="s">
        <v>16</v>
      </c>
      <c r="J64" s="15" t="s">
        <v>115</v>
      </c>
      <c r="K64" s="15" t="s">
        <v>126</v>
      </c>
      <c r="L64" s="21" t="s">
        <v>90</v>
      </c>
      <c r="M64" s="21" t="s">
        <v>123</v>
      </c>
      <c r="N64" s="22">
        <v>0.94258200277164361</v>
      </c>
      <c r="O64" s="22">
        <f t="shared" si="8"/>
        <v>33.414531998254766</v>
      </c>
      <c r="P64" s="22">
        <f t="shared" si="1"/>
        <v>6.0366693508047062E-2</v>
      </c>
      <c r="Q64" s="22">
        <v>8.10691667413352E-2</v>
      </c>
      <c r="R64" s="22">
        <f t="shared" si="2"/>
        <v>7.7875041571726591</v>
      </c>
      <c r="S64" s="22">
        <v>23.211300223119853</v>
      </c>
      <c r="T64" s="22">
        <f t="shared" si="3"/>
        <v>0.41873185602508217</v>
      </c>
      <c r="U64" s="22">
        <v>7.7880575034114905</v>
      </c>
      <c r="V64" s="22">
        <f t="shared" si="4"/>
        <v>0.73964272437949408</v>
      </c>
      <c r="W64" s="22">
        <v>227.66689356330124</v>
      </c>
      <c r="X64" s="22">
        <f t="shared" si="5"/>
        <v>12.714057671042557</v>
      </c>
      <c r="Y64" s="22">
        <v>0.81027500000000008</v>
      </c>
      <c r="Z64" s="22" t="s">
        <v>110</v>
      </c>
      <c r="AA64" s="22" t="s">
        <v>110</v>
      </c>
      <c r="AB64" s="22" t="s">
        <v>110</v>
      </c>
      <c r="AC64" s="22">
        <v>9.1447999868555854E-3</v>
      </c>
      <c r="AD64" s="22">
        <v>0</v>
      </c>
      <c r="AE64" s="15" t="s">
        <v>110</v>
      </c>
      <c r="AF64" s="16" t="s">
        <v>110</v>
      </c>
      <c r="AG64" s="15" t="s">
        <v>110</v>
      </c>
    </row>
    <row r="65" spans="1:33" x14ac:dyDescent="0.2">
      <c r="A65" s="15" t="s">
        <v>109</v>
      </c>
      <c r="B65" s="20">
        <v>1116</v>
      </c>
      <c r="C65" s="20">
        <v>2</v>
      </c>
      <c r="D65" s="20" t="s">
        <v>39</v>
      </c>
      <c r="E65" s="20" t="s">
        <v>110</v>
      </c>
      <c r="F65" s="20" t="s">
        <v>110</v>
      </c>
      <c r="G65" s="15" t="s">
        <v>110</v>
      </c>
      <c r="H65" s="15" t="s">
        <v>110</v>
      </c>
      <c r="I65" s="20" t="s">
        <v>18</v>
      </c>
      <c r="J65" s="15" t="s">
        <v>115</v>
      </c>
      <c r="K65" s="15" t="s">
        <v>127</v>
      </c>
      <c r="L65" s="21" t="s">
        <v>91</v>
      </c>
      <c r="M65" s="21" t="s">
        <v>123</v>
      </c>
      <c r="N65" s="22">
        <v>1.3798914340610853</v>
      </c>
      <c r="O65" s="22">
        <f t="shared" si="8"/>
        <v>48.917151337465477</v>
      </c>
      <c r="P65" s="22">
        <f t="shared" si="1"/>
        <v>8.8373725606265136E-2</v>
      </c>
      <c r="Q65" s="22">
        <v>5.338945204083536E-2</v>
      </c>
      <c r="R65" s="22">
        <f t="shared" si="2"/>
        <v>5.1285907630426451</v>
      </c>
      <c r="S65" s="22">
        <v>48.50858452652222</v>
      </c>
      <c r="T65" s="22">
        <f t="shared" si="3"/>
        <v>0.87509486485846077</v>
      </c>
      <c r="U65" s="22">
        <v>4.6978008367898596</v>
      </c>
      <c r="V65" s="22">
        <f t="shared" si="4"/>
        <v>0.44615672239110449</v>
      </c>
      <c r="W65" s="22">
        <v>517.59087168274402</v>
      </c>
      <c r="X65" s="22">
        <f t="shared" si="5"/>
        <v>28.904862229122838</v>
      </c>
      <c r="Y65" s="22">
        <v>0.65949999999999998</v>
      </c>
      <c r="Z65" s="22">
        <v>1454.1079073782746</v>
      </c>
      <c r="AA65" s="22">
        <f t="shared" si="6"/>
        <v>85.85634728324284</v>
      </c>
      <c r="AB65" s="22">
        <v>6010.8629149695598</v>
      </c>
      <c r="AC65" s="22">
        <v>9.1471718639673959E-6</v>
      </c>
      <c r="AD65" s="22">
        <v>9.8632793065277242E-3</v>
      </c>
      <c r="AE65" s="15" t="s">
        <v>110</v>
      </c>
      <c r="AF65" s="16" t="s">
        <v>110</v>
      </c>
      <c r="AG65" s="15" t="s">
        <v>110</v>
      </c>
    </row>
    <row r="66" spans="1:33" x14ac:dyDescent="0.2">
      <c r="A66" s="15" t="s">
        <v>109</v>
      </c>
      <c r="B66" s="20">
        <v>1112</v>
      </c>
      <c r="C66" s="20">
        <v>1</v>
      </c>
      <c r="D66" s="20" t="s">
        <v>48</v>
      </c>
      <c r="E66" s="20" t="s">
        <v>110</v>
      </c>
      <c r="F66" s="20" t="s">
        <v>110</v>
      </c>
      <c r="G66" s="15" t="s">
        <v>110</v>
      </c>
      <c r="H66" s="15" t="s">
        <v>110</v>
      </c>
      <c r="I66" s="20" t="s">
        <v>16</v>
      </c>
      <c r="J66" s="15" t="s">
        <v>117</v>
      </c>
      <c r="K66" s="15" t="s">
        <v>128</v>
      </c>
      <c r="L66" s="21" t="s">
        <v>92</v>
      </c>
      <c r="M66" s="21" t="s">
        <v>123</v>
      </c>
      <c r="N66" s="22">
        <v>40.674807224794094</v>
      </c>
      <c r="O66" s="22">
        <f t="shared" si="8"/>
        <v>1441.9219161189508</v>
      </c>
      <c r="P66" s="22">
        <f t="shared" si="1"/>
        <v>2.6049761336604966</v>
      </c>
      <c r="Q66" s="22">
        <v>9.6722341870165235E-2</v>
      </c>
      <c r="R66" s="22">
        <f t="shared" si="2"/>
        <v>9.2911481600480723</v>
      </c>
      <c r="S66" s="22">
        <v>189.78450064277411</v>
      </c>
      <c r="T66" s="22">
        <f t="shared" si="3"/>
        <v>3.4237123915956444</v>
      </c>
      <c r="U66" s="22">
        <v>157.47403409997233</v>
      </c>
      <c r="V66" s="22">
        <f t="shared" si="4"/>
        <v>14.955529482122113</v>
      </c>
      <c r="W66" s="22">
        <v>1104.4515688214983</v>
      </c>
      <c r="X66" s="22">
        <f t="shared" si="5"/>
        <v>61.678097860836573</v>
      </c>
      <c r="Y66" s="22">
        <v>0.67472499999999991</v>
      </c>
      <c r="Z66" s="22">
        <v>485.83916989456407</v>
      </c>
      <c r="AA66" s="22">
        <f t="shared" si="6"/>
        <v>28.685887947254638</v>
      </c>
      <c r="AB66" s="22">
        <v>1523.5570421909606</v>
      </c>
      <c r="AC66" s="22">
        <v>5.8083566901269715E-2</v>
      </c>
      <c r="AD66" s="22">
        <v>3.2638282269147223E-2</v>
      </c>
      <c r="AE66" s="15" t="s">
        <v>110</v>
      </c>
      <c r="AF66" s="16" t="s">
        <v>110</v>
      </c>
      <c r="AG66" s="15" t="s">
        <v>110</v>
      </c>
    </row>
    <row r="67" spans="1:33" x14ac:dyDescent="0.2">
      <c r="A67" s="15" t="s">
        <v>109</v>
      </c>
      <c r="B67" s="20">
        <v>1112</v>
      </c>
      <c r="C67" s="20">
        <v>1</v>
      </c>
      <c r="D67" s="20" t="s">
        <v>48</v>
      </c>
      <c r="E67" s="20" t="s">
        <v>110</v>
      </c>
      <c r="F67" s="20" t="s">
        <v>110</v>
      </c>
      <c r="G67" s="15" t="s">
        <v>110</v>
      </c>
      <c r="H67" s="15" t="s">
        <v>110</v>
      </c>
      <c r="I67" s="20" t="s">
        <v>18</v>
      </c>
      <c r="J67" s="15" t="s">
        <v>117</v>
      </c>
      <c r="K67" s="15" t="s">
        <v>129</v>
      </c>
      <c r="L67" s="21" t="s">
        <v>93</v>
      </c>
      <c r="M67" s="21" t="s">
        <v>123</v>
      </c>
      <c r="N67" s="22">
        <v>48.551870070150542</v>
      </c>
      <c r="O67" s="22">
        <f t="shared" si="8"/>
        <v>1721.1637939868369</v>
      </c>
      <c r="P67" s="22">
        <f t="shared" ref="P67:P73" si="9">O67*0.0018066</f>
        <v>3.1094545102166196</v>
      </c>
      <c r="Q67" s="22">
        <v>9.1871885633660749E-2</v>
      </c>
      <c r="R67" s="22">
        <f t="shared" ref="R67:R73" si="10">Q67*96.06</f>
        <v>8.825213333969451</v>
      </c>
      <c r="S67" s="22">
        <v>63.658778262119625</v>
      </c>
      <c r="T67" s="22">
        <f t="shared" ref="T67:T73" si="11">S67*18.04/1000</f>
        <v>1.148404359848638</v>
      </c>
      <c r="U67" s="22">
        <v>345.54559281784213</v>
      </c>
      <c r="V67" s="22">
        <f t="shared" ref="V67:V73" si="12">U67*94.9714/1000</f>
        <v>32.816948713740416</v>
      </c>
      <c r="W67" s="22">
        <v>470.52361671090262</v>
      </c>
      <c r="X67" s="22">
        <f t="shared" ref="X67:X73" si="13">W67*55.845/1000</f>
        <v>26.276391375220356</v>
      </c>
      <c r="Y67" s="22">
        <v>0.54127500000000006</v>
      </c>
      <c r="Z67" s="22">
        <v>1.3082529736168274</v>
      </c>
      <c r="AA67" s="22">
        <f t="shared" ref="AA67:AA73" si="14">Z67*59.044/1000</f>
        <v>7.7244488574231954E-2</v>
      </c>
      <c r="AB67" s="22">
        <v>17.5883444411234</v>
      </c>
      <c r="AC67" s="22">
        <v>2.6589148055362791E-2</v>
      </c>
      <c r="AD67" s="22">
        <v>4.2334231425727267E-6</v>
      </c>
      <c r="AE67" s="15" t="s">
        <v>110</v>
      </c>
      <c r="AF67" s="16" t="s">
        <v>110</v>
      </c>
      <c r="AG67" s="15" t="s">
        <v>110</v>
      </c>
    </row>
    <row r="68" spans="1:33" x14ac:dyDescent="0.2">
      <c r="A68" s="15" t="s">
        <v>109</v>
      </c>
      <c r="B68" s="20">
        <v>1114</v>
      </c>
      <c r="C68" s="20">
        <v>2</v>
      </c>
      <c r="D68" s="20" t="s">
        <v>48</v>
      </c>
      <c r="E68" s="20" t="s">
        <v>110</v>
      </c>
      <c r="F68" s="20" t="s">
        <v>110</v>
      </c>
      <c r="G68" s="15" t="s">
        <v>110</v>
      </c>
      <c r="H68" s="15" t="s">
        <v>110</v>
      </c>
      <c r="I68" s="20" t="s">
        <v>16</v>
      </c>
      <c r="J68" s="15" t="s">
        <v>117</v>
      </c>
      <c r="K68" s="15" t="s">
        <v>130</v>
      </c>
      <c r="L68" s="21" t="s">
        <v>94</v>
      </c>
      <c r="M68" s="21" t="s">
        <v>123</v>
      </c>
      <c r="N68" s="22">
        <v>32.902803858107632</v>
      </c>
      <c r="O68" s="22">
        <f t="shared" si="8"/>
        <v>1166.4043967699156</v>
      </c>
      <c r="P68" s="22">
        <f t="shared" si="9"/>
        <v>2.1072261832045296</v>
      </c>
      <c r="Q68" s="22">
        <v>9.9441803465186773E-2</v>
      </c>
      <c r="R68" s="22">
        <f t="shared" si="10"/>
        <v>9.5523796408658423</v>
      </c>
      <c r="S68" s="22">
        <v>131.47869957103904</v>
      </c>
      <c r="T68" s="22">
        <f t="shared" si="11"/>
        <v>2.3718757402615442</v>
      </c>
      <c r="U68" s="22">
        <v>39.12394996214357</v>
      </c>
      <c r="V68" s="22">
        <f t="shared" si="12"/>
        <v>3.7156563014347221</v>
      </c>
      <c r="W68" s="22">
        <v>242.98000581027429</v>
      </c>
      <c r="X68" s="22">
        <f t="shared" si="13"/>
        <v>13.569218424474768</v>
      </c>
      <c r="Y68" s="22">
        <v>0.39985000000000004</v>
      </c>
      <c r="Z68" s="22">
        <v>940.28229370345741</v>
      </c>
      <c r="AA68" s="22">
        <f t="shared" si="14"/>
        <v>55.518027749426942</v>
      </c>
      <c r="AB68" s="22">
        <v>2550.380239026254</v>
      </c>
      <c r="AC68" s="22">
        <v>4.0142407015688664E-2</v>
      </c>
      <c r="AD68" s="22">
        <v>3.2681023309584362E-2</v>
      </c>
      <c r="AE68" s="15" t="s">
        <v>110</v>
      </c>
      <c r="AF68" s="16" t="s">
        <v>110</v>
      </c>
      <c r="AG68" s="15" t="s">
        <v>110</v>
      </c>
    </row>
    <row r="69" spans="1:33" x14ac:dyDescent="0.2">
      <c r="A69" s="15" t="s">
        <v>109</v>
      </c>
      <c r="B69" s="20">
        <v>1114</v>
      </c>
      <c r="C69" s="20">
        <v>2</v>
      </c>
      <c r="D69" s="20" t="s">
        <v>48</v>
      </c>
      <c r="E69" s="20" t="s">
        <v>110</v>
      </c>
      <c r="F69" s="20" t="s">
        <v>110</v>
      </c>
      <c r="G69" s="15" t="s">
        <v>110</v>
      </c>
      <c r="H69" s="15" t="s">
        <v>110</v>
      </c>
      <c r="I69" s="20" t="s">
        <v>18</v>
      </c>
      <c r="J69" s="15" t="s">
        <v>117</v>
      </c>
      <c r="K69" s="15" t="s">
        <v>131</v>
      </c>
      <c r="L69" s="21" t="s">
        <v>95</v>
      </c>
      <c r="M69" s="21" t="s">
        <v>123</v>
      </c>
      <c r="N69" s="22">
        <v>40.816221064836114</v>
      </c>
      <c r="O69" s="22">
        <f t="shared" si="8"/>
        <v>1446.9350367484403</v>
      </c>
      <c r="P69" s="22">
        <f t="shared" si="9"/>
        <v>2.6140328373897321</v>
      </c>
      <c r="Q69" s="22">
        <v>0.15196716934499446</v>
      </c>
      <c r="R69" s="22">
        <f t="shared" si="10"/>
        <v>14.597966287280169</v>
      </c>
      <c r="S69" s="22">
        <v>219.91587695786995</v>
      </c>
      <c r="T69" s="22">
        <f t="shared" si="11"/>
        <v>3.9672824203199739</v>
      </c>
      <c r="U69" s="22">
        <v>138.97519225887038</v>
      </c>
      <c r="V69" s="22">
        <f t="shared" si="12"/>
        <v>13.198668574094082</v>
      </c>
      <c r="W69" s="22">
        <v>298.85695866447401</v>
      </c>
      <c r="X69" s="22">
        <f t="shared" si="13"/>
        <v>16.689666856617549</v>
      </c>
      <c r="Y69" s="22">
        <v>0.8673249999999999</v>
      </c>
      <c r="Z69" s="22">
        <v>2.28080378006588</v>
      </c>
      <c r="AA69" s="22">
        <f t="shared" si="14"/>
        <v>0.1346677783902098</v>
      </c>
      <c r="AB69" s="22">
        <v>15.122111645272142</v>
      </c>
      <c r="AC69" s="22">
        <v>0.16910270789334678</v>
      </c>
      <c r="AD69" s="22">
        <v>4.2027856789216613E-4</v>
      </c>
      <c r="AE69" s="15" t="s">
        <v>110</v>
      </c>
      <c r="AF69" s="16" t="s">
        <v>110</v>
      </c>
      <c r="AG69" s="15" t="s">
        <v>110</v>
      </c>
    </row>
    <row r="70" spans="1:33" x14ac:dyDescent="0.2">
      <c r="A70" s="15" t="s">
        <v>109</v>
      </c>
      <c r="B70" s="20">
        <v>1133</v>
      </c>
      <c r="C70" s="20">
        <v>1</v>
      </c>
      <c r="D70" s="20" t="s">
        <v>66</v>
      </c>
      <c r="E70" s="20" t="s">
        <v>110</v>
      </c>
      <c r="F70" s="20" t="s">
        <v>110</v>
      </c>
      <c r="G70" s="15" t="s">
        <v>110</v>
      </c>
      <c r="H70" s="15" t="s">
        <v>110</v>
      </c>
      <c r="I70" s="20" t="s">
        <v>16</v>
      </c>
      <c r="J70" s="15" t="s">
        <v>118</v>
      </c>
      <c r="K70" s="17" t="s">
        <v>132</v>
      </c>
      <c r="L70" s="21" t="s">
        <v>96</v>
      </c>
      <c r="M70" s="21" t="s">
        <v>123</v>
      </c>
      <c r="N70" s="22">
        <v>181.40277340019139</v>
      </c>
      <c r="O70" s="22">
        <f t="shared" si="8"/>
        <v>6430.7283170367855</v>
      </c>
      <c r="P70" s="22">
        <f t="shared" si="9"/>
        <v>11.617753777558656</v>
      </c>
      <c r="Q70" s="22">
        <v>4.6852607019579757</v>
      </c>
      <c r="R70" s="22">
        <f t="shared" si="10"/>
        <v>450.06614303008314</v>
      </c>
      <c r="S70" s="22">
        <v>435.26740196420076</v>
      </c>
      <c r="T70" s="22">
        <f t="shared" si="11"/>
        <v>7.8522239314341817</v>
      </c>
      <c r="U70" s="22">
        <v>1727.9237219423651</v>
      </c>
      <c r="V70" s="22">
        <f t="shared" si="12"/>
        <v>164.10333496607714</v>
      </c>
      <c r="W70" s="22">
        <v>13.553631639722569</v>
      </c>
      <c r="X70" s="22">
        <f t="shared" si="13"/>
        <v>0.75690255892030689</v>
      </c>
      <c r="Y70" s="22">
        <v>0.67625000000000002</v>
      </c>
      <c r="Z70" s="22">
        <v>6.4568824910699441</v>
      </c>
      <c r="AA70" s="22">
        <f t="shared" si="14"/>
        <v>0.38124016980273379</v>
      </c>
      <c r="AB70" s="22">
        <v>226.73288939554891</v>
      </c>
      <c r="AC70" s="22">
        <v>0.78374143356989112</v>
      </c>
      <c r="AD70" s="22">
        <v>4.3694299163904212E-3</v>
      </c>
      <c r="AE70" s="15" t="s">
        <v>110</v>
      </c>
      <c r="AF70" s="16" t="s">
        <v>110</v>
      </c>
      <c r="AG70" s="15" t="s">
        <v>110</v>
      </c>
    </row>
    <row r="71" spans="1:33" x14ac:dyDescent="0.2">
      <c r="A71" s="15" t="s">
        <v>109</v>
      </c>
      <c r="B71" s="20">
        <v>1133</v>
      </c>
      <c r="C71" s="20">
        <v>1</v>
      </c>
      <c r="D71" s="20" t="s">
        <v>66</v>
      </c>
      <c r="E71" s="20" t="s">
        <v>110</v>
      </c>
      <c r="F71" s="20" t="s">
        <v>110</v>
      </c>
      <c r="G71" s="15" t="s">
        <v>110</v>
      </c>
      <c r="H71" s="15" t="s">
        <v>110</v>
      </c>
      <c r="I71" s="20" t="s">
        <v>18</v>
      </c>
      <c r="J71" s="15" t="s">
        <v>118</v>
      </c>
      <c r="K71" s="17" t="s">
        <v>133</v>
      </c>
      <c r="L71" s="21" t="s">
        <v>97</v>
      </c>
      <c r="M71" s="21" t="s">
        <v>123</v>
      </c>
      <c r="N71" s="22">
        <v>192.78279965152723</v>
      </c>
      <c r="O71" s="22">
        <f t="shared" ref="O71:O73" si="15">N71*35.45</f>
        <v>6834.1502476466403</v>
      </c>
      <c r="P71" s="22">
        <f t="shared" si="9"/>
        <v>12.34657583739842</v>
      </c>
      <c r="Q71" s="22">
        <v>7.4506384091605602</v>
      </c>
      <c r="R71" s="22">
        <f t="shared" si="10"/>
        <v>715.70832558396341</v>
      </c>
      <c r="S71" s="22">
        <v>127.68078397773955</v>
      </c>
      <c r="T71" s="22">
        <f t="shared" si="11"/>
        <v>2.3033613429584214</v>
      </c>
      <c r="U71" s="22">
        <v>589.11367705901773</v>
      </c>
      <c r="V71" s="22">
        <f t="shared" si="12"/>
        <v>55.948950669442802</v>
      </c>
      <c r="W71" s="22">
        <v>47.236853222983612</v>
      </c>
      <c r="X71" s="22">
        <f t="shared" si="13"/>
        <v>2.6379420682375199</v>
      </c>
      <c r="Y71" s="22">
        <v>0.61114999999999986</v>
      </c>
      <c r="Z71" s="22">
        <v>56.521491488032098</v>
      </c>
      <c r="AA71" s="22">
        <f t="shared" si="14"/>
        <v>3.3372549434193668</v>
      </c>
      <c r="AB71" s="22">
        <v>377.6672658887191</v>
      </c>
      <c r="AC71" s="22">
        <v>0.76755234159626584</v>
      </c>
      <c r="AD71" s="22">
        <v>4.0505542522123496E-3</v>
      </c>
      <c r="AE71" s="15" t="s">
        <v>110</v>
      </c>
      <c r="AF71" s="16" t="s">
        <v>110</v>
      </c>
      <c r="AG71" s="15" t="s">
        <v>110</v>
      </c>
    </row>
    <row r="72" spans="1:33" x14ac:dyDescent="0.2">
      <c r="A72" s="15" t="s">
        <v>109</v>
      </c>
      <c r="B72" s="20">
        <v>1134</v>
      </c>
      <c r="C72" s="20">
        <v>2</v>
      </c>
      <c r="D72" s="20" t="s">
        <v>66</v>
      </c>
      <c r="E72" s="20" t="s">
        <v>110</v>
      </c>
      <c r="F72" s="20" t="s">
        <v>110</v>
      </c>
      <c r="G72" s="15" t="s">
        <v>110</v>
      </c>
      <c r="H72" s="15" t="s">
        <v>110</v>
      </c>
      <c r="I72" s="20" t="s">
        <v>16</v>
      </c>
      <c r="J72" s="15" t="s">
        <v>118</v>
      </c>
      <c r="K72" s="17" t="s">
        <v>134</v>
      </c>
      <c r="L72" s="21" t="s">
        <v>98</v>
      </c>
      <c r="M72" s="21" t="s">
        <v>123</v>
      </c>
      <c r="N72" s="22">
        <v>190.79375748165927</v>
      </c>
      <c r="O72" s="22">
        <f t="shared" si="15"/>
        <v>6763.638702724822</v>
      </c>
      <c r="P72" s="22">
        <f t="shared" si="9"/>
        <v>12.219189680342664</v>
      </c>
      <c r="Q72" s="22">
        <v>4.1556674162398197</v>
      </c>
      <c r="R72" s="22">
        <f t="shared" si="10"/>
        <v>399.19341200399708</v>
      </c>
      <c r="S72" s="22">
        <v>259.52271100227887</v>
      </c>
      <c r="T72" s="22">
        <f t="shared" si="11"/>
        <v>4.6817897064811103</v>
      </c>
      <c r="U72" s="22">
        <v>1153.6402345568579</v>
      </c>
      <c r="V72" s="22">
        <f t="shared" si="12"/>
        <v>109.56282817219316</v>
      </c>
      <c r="W72" s="22">
        <v>8.8379806180660232</v>
      </c>
      <c r="X72" s="22">
        <f t="shared" si="13"/>
        <v>0.49355702761589704</v>
      </c>
      <c r="Y72" s="22">
        <v>0.93032500000000007</v>
      </c>
      <c r="Z72" s="22">
        <v>63.049802661080797</v>
      </c>
      <c r="AA72" s="22">
        <f t="shared" si="14"/>
        <v>3.7227125483208541</v>
      </c>
      <c r="AB72" s="22">
        <v>348.99534532007328</v>
      </c>
      <c r="AC72" s="22">
        <v>0.63058889017753061</v>
      </c>
      <c r="AD72" s="22">
        <v>9.0248826971483179E-3</v>
      </c>
      <c r="AE72" s="15" t="s">
        <v>110</v>
      </c>
      <c r="AF72" s="16" t="s">
        <v>110</v>
      </c>
      <c r="AG72" s="15" t="s">
        <v>110</v>
      </c>
    </row>
    <row r="73" spans="1:33" x14ac:dyDescent="0.2">
      <c r="A73" s="15" t="s">
        <v>109</v>
      </c>
      <c r="B73" s="20">
        <v>1134</v>
      </c>
      <c r="C73" s="20">
        <v>2</v>
      </c>
      <c r="D73" s="20" t="s">
        <v>66</v>
      </c>
      <c r="E73" s="20" t="s">
        <v>110</v>
      </c>
      <c r="F73" s="20" t="s">
        <v>110</v>
      </c>
      <c r="G73" s="15" t="s">
        <v>110</v>
      </c>
      <c r="H73" s="15" t="s">
        <v>110</v>
      </c>
      <c r="I73" s="20" t="s">
        <v>18</v>
      </c>
      <c r="J73" s="15" t="s">
        <v>118</v>
      </c>
      <c r="K73" s="17" t="s">
        <v>135</v>
      </c>
      <c r="L73" s="21" t="s">
        <v>99</v>
      </c>
      <c r="M73" s="21" t="s">
        <v>123</v>
      </c>
      <c r="N73" s="22">
        <v>188.14051340340282</v>
      </c>
      <c r="O73" s="22">
        <f t="shared" si="15"/>
        <v>6669.5812001506301</v>
      </c>
      <c r="P73" s="22">
        <f t="shared" si="9"/>
        <v>12.049265396192128</v>
      </c>
      <c r="Q73" s="22">
        <v>4.932402174369301</v>
      </c>
      <c r="R73" s="22">
        <f t="shared" si="10"/>
        <v>473.80655286991504</v>
      </c>
      <c r="S73" s="22">
        <v>341.99173531392489</v>
      </c>
      <c r="T73" s="22">
        <f t="shared" si="11"/>
        <v>6.1695309050632048</v>
      </c>
      <c r="U73" s="22">
        <v>706.27300871933005</v>
      </c>
      <c r="V73" s="22">
        <f t="shared" si="12"/>
        <v>67.075736420286972</v>
      </c>
      <c r="W73" s="22">
        <v>10.634419102506612</v>
      </c>
      <c r="X73" s="22">
        <f t="shared" si="13"/>
        <v>0.59387913477948173</v>
      </c>
      <c r="Y73" s="22">
        <v>0.93567500000000003</v>
      </c>
      <c r="Z73" s="22">
        <v>15.655346692683683</v>
      </c>
      <c r="AA73" s="22">
        <f t="shared" si="14"/>
        <v>0.92435429012281534</v>
      </c>
      <c r="AB73" s="22">
        <v>238.0221614897884</v>
      </c>
      <c r="AC73" s="22">
        <v>0.2718781029608327</v>
      </c>
      <c r="AD73" s="22">
        <v>9.0248826971483179E-3</v>
      </c>
      <c r="AE73" s="15" t="s">
        <v>110</v>
      </c>
      <c r="AF73" s="16" t="s">
        <v>110</v>
      </c>
      <c r="AG73" s="15" t="s">
        <v>110</v>
      </c>
    </row>
    <row r="74" spans="1:33" x14ac:dyDescent="0.2">
      <c r="A74" s="15" t="s">
        <v>221</v>
      </c>
      <c r="B74" s="15">
        <v>12</v>
      </c>
      <c r="C74" s="15">
        <v>1</v>
      </c>
      <c r="D74" s="15" t="s">
        <v>222</v>
      </c>
      <c r="E74" s="20" t="s">
        <v>110</v>
      </c>
      <c r="F74" s="20" t="s">
        <v>110</v>
      </c>
      <c r="G74" s="15" t="s">
        <v>110</v>
      </c>
      <c r="H74" s="15" t="s">
        <v>110</v>
      </c>
      <c r="I74" s="20" t="s">
        <v>16</v>
      </c>
    </row>
    <row r="75" spans="1:33" x14ac:dyDescent="0.2">
      <c r="A75" s="15" t="s">
        <v>221</v>
      </c>
      <c r="B75" s="15">
        <v>12</v>
      </c>
      <c r="C75" s="15">
        <v>1</v>
      </c>
      <c r="D75" s="15" t="s">
        <v>222</v>
      </c>
      <c r="E75" s="20" t="s">
        <v>110</v>
      </c>
      <c r="F75" s="20" t="s">
        <v>110</v>
      </c>
      <c r="G75" s="15" t="s">
        <v>110</v>
      </c>
      <c r="H75" s="15" t="s">
        <v>110</v>
      </c>
      <c r="I75" s="20" t="s">
        <v>18</v>
      </c>
    </row>
    <row r="76" spans="1:33" x14ac:dyDescent="0.2">
      <c r="A76" s="15" t="s">
        <v>221</v>
      </c>
      <c r="B76" s="15">
        <v>13</v>
      </c>
      <c r="C76" s="15">
        <v>2</v>
      </c>
      <c r="D76" s="15" t="s">
        <v>222</v>
      </c>
      <c r="E76" s="20" t="s">
        <v>110</v>
      </c>
      <c r="F76" s="20" t="s">
        <v>110</v>
      </c>
      <c r="G76" s="15" t="s">
        <v>110</v>
      </c>
      <c r="H76" s="15" t="s">
        <v>110</v>
      </c>
      <c r="I76" s="20" t="s">
        <v>16</v>
      </c>
    </row>
    <row r="77" spans="1:33" x14ac:dyDescent="0.2">
      <c r="A77" s="15" t="s">
        <v>221</v>
      </c>
      <c r="B77" s="15">
        <v>13</v>
      </c>
      <c r="C77" s="15">
        <v>2</v>
      </c>
      <c r="D77" s="15" t="s">
        <v>222</v>
      </c>
      <c r="E77" s="20" t="s">
        <v>110</v>
      </c>
      <c r="F77" s="20" t="s">
        <v>110</v>
      </c>
      <c r="G77" s="15" t="s">
        <v>110</v>
      </c>
      <c r="H77" s="15" t="s">
        <v>110</v>
      </c>
      <c r="I77" s="20" t="s">
        <v>18</v>
      </c>
    </row>
    <row r="78" spans="1:33" x14ac:dyDescent="0.2">
      <c r="A78" s="15" t="s">
        <v>221</v>
      </c>
      <c r="B78" s="15">
        <v>30</v>
      </c>
      <c r="C78" s="15">
        <v>1</v>
      </c>
      <c r="D78" s="15" t="s">
        <v>222</v>
      </c>
      <c r="E78" s="20" t="s">
        <v>110</v>
      </c>
      <c r="F78" s="20" t="s">
        <v>110</v>
      </c>
      <c r="G78" s="15" t="s">
        <v>110</v>
      </c>
      <c r="H78" s="15" t="s">
        <v>110</v>
      </c>
      <c r="I78" s="20" t="s">
        <v>16</v>
      </c>
    </row>
    <row r="79" spans="1:33" x14ac:dyDescent="0.2">
      <c r="A79" s="15" t="s">
        <v>221</v>
      </c>
      <c r="B79" s="15">
        <v>30</v>
      </c>
      <c r="C79" s="15">
        <v>1</v>
      </c>
      <c r="D79" s="15" t="s">
        <v>222</v>
      </c>
      <c r="E79" s="20" t="s">
        <v>110</v>
      </c>
      <c r="F79" s="20" t="s">
        <v>110</v>
      </c>
      <c r="G79" s="15" t="s">
        <v>110</v>
      </c>
      <c r="H79" s="15" t="s">
        <v>110</v>
      </c>
      <c r="I79" s="20" t="s">
        <v>18</v>
      </c>
    </row>
    <row r="80" spans="1:33" x14ac:dyDescent="0.2">
      <c r="A80" s="15" t="s">
        <v>221</v>
      </c>
      <c r="B80" s="15">
        <v>31</v>
      </c>
      <c r="C80" s="15">
        <v>2</v>
      </c>
      <c r="D80" s="15" t="s">
        <v>222</v>
      </c>
      <c r="E80" s="20" t="s">
        <v>110</v>
      </c>
      <c r="F80" s="20" t="s">
        <v>110</v>
      </c>
      <c r="G80" s="15" t="s">
        <v>110</v>
      </c>
      <c r="H80" s="15" t="s">
        <v>110</v>
      </c>
      <c r="I80" s="20" t="s">
        <v>16</v>
      </c>
    </row>
    <row r="81" spans="1:9" x14ac:dyDescent="0.2">
      <c r="A81" s="15" t="s">
        <v>221</v>
      </c>
      <c r="B81" s="15">
        <v>31</v>
      </c>
      <c r="C81" s="15">
        <v>2</v>
      </c>
      <c r="D81" s="15" t="s">
        <v>222</v>
      </c>
      <c r="E81" s="20" t="s">
        <v>110</v>
      </c>
      <c r="F81" s="20" t="s">
        <v>110</v>
      </c>
      <c r="G81" s="15" t="s">
        <v>110</v>
      </c>
      <c r="H81" s="15" t="s">
        <v>110</v>
      </c>
      <c r="I81" s="20" t="s">
        <v>18</v>
      </c>
    </row>
  </sheetData>
  <sortState xmlns:xlrd2="http://schemas.microsoft.com/office/spreadsheetml/2017/richdata2" ref="A2:AG73">
    <sortCondition ref="A2:A73"/>
    <sortCondition ref="D2:D73"/>
    <sortCondition ref="H2:H73"/>
    <sortCondition ref="F2:F73"/>
  </sortState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8C7A-3EE0-6244-9CE1-AE81BAF01791}">
  <dimension ref="A1:A4"/>
  <sheetViews>
    <sheetView workbookViewId="0">
      <selection activeCell="A5" sqref="A5"/>
    </sheetView>
  </sheetViews>
  <sheetFormatPr baseColWidth="10" defaultRowHeight="1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220</v>
      </c>
    </row>
    <row r="4" spans="1:1" x14ac:dyDescent="0.2">
      <c r="A4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Lab_Integrated</vt:lpstr>
      <vt:lpstr>Formatted</vt:lpstr>
      <vt:lpstr>Notes</vt:lpstr>
    </vt:vector>
  </TitlesOfParts>
  <Company>Villanova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wildcat</dc:creator>
  <cp:lastModifiedBy>Cliff Bueno de Mesquita</cp:lastModifiedBy>
  <dcterms:created xsi:type="dcterms:W3CDTF">2015-10-21T17:39:53Z</dcterms:created>
  <dcterms:modified xsi:type="dcterms:W3CDTF">2024-02-24T02:01:54Z</dcterms:modified>
</cp:coreProperties>
</file>