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tabRatio="944" activeTab="2"/>
  </bookViews>
  <sheets>
    <sheet name="Population Ests" sheetId="2" r:id="rId1"/>
    <sheet name="Model Ests (4)" sheetId="43" r:id="rId2"/>
    <sheet name="Model Ests (3)" sheetId="40" r:id="rId3"/>
    <sheet name="Model Ests (2)" sheetId="39" r:id="rId4"/>
    <sheet name="Model Ests(1)" sheetId="37" r:id="rId5"/>
    <sheet name="Conditions and E-Lotka" sheetId="3" r:id="rId6"/>
    <sheet name="Sheet2" sheetId="1" r:id="rId7"/>
    <sheet name="BootRaw6" sheetId="21" r:id="rId8"/>
    <sheet name="Bootstrap6" sheetId="22" r:id="rId9"/>
    <sheet name="BootRaw8" sheetId="24" r:id="rId10"/>
    <sheet name="Bootstrap8" sheetId="25" r:id="rId11"/>
    <sheet name="BootRaw10" sheetId="29" r:id="rId12"/>
    <sheet name="Bootstrap10" sheetId="30" r:id="rId13"/>
    <sheet name="BootRaw12" sheetId="32" r:id="rId14"/>
    <sheet name="Bootstrap12" sheetId="33" r:id="rId15"/>
    <sheet name="BootRaw14" sheetId="35" r:id="rId16"/>
    <sheet name="Bootstrap14" sheetId="36" r:id="rId17"/>
    <sheet name="Sheet4" sheetId="20" r:id="rId18"/>
  </sheets>
  <calcPr calcId="124519"/>
</workbook>
</file>

<file path=xl/calcChain.xml><?xml version="1.0" encoding="utf-8"?>
<calcChain xmlns="http://schemas.openxmlformats.org/spreadsheetml/2006/main">
  <c r="O15" i="1"/>
  <c r="G17" i="39"/>
  <c r="G18" s="1"/>
  <c r="G19" s="1"/>
  <c r="G20" s="1"/>
  <c r="G21" s="1"/>
  <c r="G22" s="1"/>
  <c r="G23" s="1"/>
  <c r="G24" s="1"/>
  <c r="G25" s="1"/>
  <c r="G26" s="1"/>
  <c r="W5"/>
  <c r="J11"/>
  <c r="J9"/>
  <c r="J10" s="1"/>
  <c r="J8"/>
  <c r="J6"/>
  <c r="H12"/>
  <c r="H13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11"/>
  <c r="H10"/>
  <c r="H9"/>
  <c r="H8"/>
  <c r="H7"/>
  <c r="H6"/>
  <c r="G8" i="43"/>
  <c r="R8"/>
  <c r="AH8"/>
  <c r="P8"/>
  <c r="AG8" s="1"/>
  <c r="M8"/>
  <c r="L8"/>
  <c r="I8"/>
  <c r="AB8" s="1"/>
  <c r="D27"/>
  <c r="E24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23"/>
  <c r="E22"/>
  <c r="E21" s="1"/>
  <c r="E20" s="1"/>
  <c r="E19" s="1"/>
  <c r="E18" s="1"/>
  <c r="E17" s="1"/>
  <c r="E16" s="1"/>
  <c r="E15" s="1"/>
  <c r="E14" s="1"/>
  <c r="E13" s="1"/>
  <c r="E12" s="1"/>
  <c r="E11" s="1"/>
  <c r="E10" s="1"/>
  <c r="E9" s="1"/>
  <c r="E8" s="1"/>
  <c r="D20"/>
  <c r="AF8"/>
  <c r="AE8"/>
  <c r="AD8"/>
  <c r="O8"/>
  <c r="H8"/>
  <c r="M3"/>
  <c r="C48" s="1"/>
  <c r="H1"/>
  <c r="H2" s="1"/>
  <c r="H3" s="1"/>
  <c r="H4" s="1"/>
  <c r="H5" s="1"/>
  <c r="P20" i="40"/>
  <c r="P2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19"/>
  <c r="O34"/>
  <c r="P15"/>
  <c r="P16"/>
  <c r="P17" s="1"/>
  <c r="P18" s="1"/>
  <c r="P14"/>
  <c r="P10"/>
  <c r="P11" s="1"/>
  <c r="P12" s="1"/>
  <c r="P13" s="1"/>
  <c r="P9"/>
  <c r="H1"/>
  <c r="M9" s="1"/>
  <c r="Z9"/>
  <c r="H34"/>
  <c r="I20"/>
  <c r="I2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19"/>
  <c r="I7" i="39"/>
  <c r="I6"/>
  <c r="K26" i="37"/>
  <c r="K27"/>
  <c r="K28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J5" i="39"/>
  <c r="H5"/>
  <c r="P5" s="1"/>
  <c r="G5"/>
  <c r="G6" i="37"/>
  <c r="H6"/>
  <c r="G7" s="1"/>
  <c r="K5"/>
  <c r="J6" s="1"/>
  <c r="I5"/>
  <c r="R5" s="1"/>
  <c r="H5"/>
  <c r="F6" i="39"/>
  <c r="C76" i="40"/>
  <c r="C77"/>
  <c r="C78"/>
  <c r="C79"/>
  <c r="C80"/>
  <c r="C81"/>
  <c r="C82"/>
  <c r="C83"/>
  <c r="C59"/>
  <c r="C60"/>
  <c r="C61"/>
  <c r="C62"/>
  <c r="C63"/>
  <c r="C64"/>
  <c r="C65"/>
  <c r="C66"/>
  <c r="C67"/>
  <c r="C68"/>
  <c r="C69"/>
  <c r="C70"/>
  <c r="C71"/>
  <c r="C72"/>
  <c r="C73"/>
  <c r="C74"/>
  <c r="C75"/>
  <c r="C54"/>
  <c r="C55"/>
  <c r="C56"/>
  <c r="C57"/>
  <c r="C58"/>
  <c r="E6" i="37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AA9" i="40"/>
  <c r="Y9"/>
  <c r="W9"/>
  <c r="V9"/>
  <c r="U9"/>
  <c r="R9"/>
  <c r="N9"/>
  <c r="N10" s="1"/>
  <c r="N11" s="1"/>
  <c r="N12" s="1"/>
  <c r="N13" s="1"/>
  <c r="L9"/>
  <c r="K9"/>
  <c r="I9"/>
  <c r="AH8"/>
  <c r="AG8"/>
  <c r="Q8"/>
  <c r="O8"/>
  <c r="AF8"/>
  <c r="AD8"/>
  <c r="AC8"/>
  <c r="AB8"/>
  <c r="H8"/>
  <c r="G8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E22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D20"/>
  <c r="E21"/>
  <c r="E20" s="1"/>
  <c r="E19" s="1"/>
  <c r="E18" s="1"/>
  <c r="E17" s="1"/>
  <c r="E16" s="1"/>
  <c r="E15" s="1"/>
  <c r="E14" s="1"/>
  <c r="E13" s="1"/>
  <c r="E12" s="1"/>
  <c r="E11" s="1"/>
  <c r="E10" s="1"/>
  <c r="E9" s="1"/>
  <c r="E8" s="1"/>
  <c r="T8" s="1"/>
  <c r="D27"/>
  <c r="AE8"/>
  <c r="M3"/>
  <c r="C53" s="1"/>
  <c r="S6" i="39"/>
  <c r="N5" s="1"/>
  <c r="U6" i="37"/>
  <c r="U7" s="1"/>
  <c r="U8" s="1"/>
  <c r="U9" s="1"/>
  <c r="U10" s="1"/>
  <c r="U11" s="1"/>
  <c r="U12" s="1"/>
  <c r="G6" i="39"/>
  <c r="O6" s="1"/>
  <c r="E6"/>
  <c r="K6" s="1"/>
  <c r="Q5"/>
  <c r="O5"/>
  <c r="L5"/>
  <c r="K5"/>
  <c r="H3"/>
  <c r="C48" s="1"/>
  <c r="S5" i="37"/>
  <c r="Q5"/>
  <c r="P5"/>
  <c r="I3"/>
  <c r="C46" s="1"/>
  <c r="D6" i="3"/>
  <c r="D7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5"/>
  <c r="B5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C25" s="1"/>
  <c r="C5"/>
  <c r="C39"/>
  <c r="D39" s="1"/>
  <c r="B40"/>
  <c r="P20"/>
  <c r="P21"/>
  <c r="O26" i="39" l="1"/>
  <c r="G27"/>
  <c r="AA9" i="43"/>
  <c r="Q8"/>
  <c r="P9"/>
  <c r="AG9" s="1"/>
  <c r="X9"/>
  <c r="K8"/>
  <c r="AC8" s="1"/>
  <c r="W9"/>
  <c r="C11"/>
  <c r="C24"/>
  <c r="C37"/>
  <c r="C31"/>
  <c r="C13"/>
  <c r="C75"/>
  <c r="C76"/>
  <c r="B8"/>
  <c r="B9" s="1"/>
  <c r="B10" s="1"/>
  <c r="C12"/>
  <c r="S8"/>
  <c r="F9"/>
  <c r="T8"/>
  <c r="C81"/>
  <c r="C77"/>
  <c r="C73"/>
  <c r="C69"/>
  <c r="C65"/>
  <c r="C61"/>
  <c r="C57"/>
  <c r="C53"/>
  <c r="C49"/>
  <c r="C82"/>
  <c r="C78"/>
  <c r="C74"/>
  <c r="C70"/>
  <c r="C66"/>
  <c r="C62"/>
  <c r="C58"/>
  <c r="C54"/>
  <c r="C50"/>
  <c r="C79"/>
  <c r="C71"/>
  <c r="C63"/>
  <c r="C55"/>
  <c r="C47"/>
  <c r="C43"/>
  <c r="C39"/>
  <c r="C35"/>
  <c r="C33"/>
  <c r="C80"/>
  <c r="C72"/>
  <c r="C64"/>
  <c r="C56"/>
  <c r="C46"/>
  <c r="C42"/>
  <c r="C38"/>
  <c r="C32"/>
  <c r="C28"/>
  <c r="C68"/>
  <c r="C52"/>
  <c r="C44"/>
  <c r="C36"/>
  <c r="C26"/>
  <c r="C22"/>
  <c r="C19"/>
  <c r="C15"/>
  <c r="C83"/>
  <c r="C67"/>
  <c r="C51"/>
  <c r="C41"/>
  <c r="C30"/>
  <c r="C27"/>
  <c r="C23"/>
  <c r="C20"/>
  <c r="C18"/>
  <c r="C14"/>
  <c r="I9"/>
  <c r="R9"/>
  <c r="C9"/>
  <c r="M9"/>
  <c r="U9"/>
  <c r="Y9"/>
  <c r="C16"/>
  <c r="C21"/>
  <c r="C25"/>
  <c r="C29"/>
  <c r="C45"/>
  <c r="C59"/>
  <c r="N9"/>
  <c r="Z9"/>
  <c r="G9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L9"/>
  <c r="C10"/>
  <c r="C17"/>
  <c r="C34"/>
  <c r="C40"/>
  <c r="C60"/>
  <c r="H2" i="40"/>
  <c r="H3" s="1"/>
  <c r="H4" s="1"/>
  <c r="H5" s="1"/>
  <c r="X9"/>
  <c r="AG9"/>
  <c r="F7" i="39"/>
  <c r="F9" i="40"/>
  <c r="T9" s="1"/>
  <c r="S8"/>
  <c r="U10"/>
  <c r="B9"/>
  <c r="B10" s="1"/>
  <c r="S10" s="1"/>
  <c r="L10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W55" s="1"/>
  <c r="Y10"/>
  <c r="V10"/>
  <c r="R10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Q54" s="1"/>
  <c r="AA10"/>
  <c r="N14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B5" i="39"/>
  <c r="B6" s="1"/>
  <c r="S7"/>
  <c r="N6" s="1"/>
  <c r="E7"/>
  <c r="E8" s="1"/>
  <c r="K8" s="1"/>
  <c r="M5"/>
  <c r="O5" i="37"/>
  <c r="C6"/>
  <c r="C28"/>
  <c r="C55"/>
  <c r="C51"/>
  <c r="B5"/>
  <c r="L5" s="1"/>
  <c r="C47"/>
  <c r="C37"/>
  <c r="C52"/>
  <c r="C48"/>
  <c r="C29"/>
  <c r="C53"/>
  <c r="C49"/>
  <c r="C30"/>
  <c r="C40"/>
  <c r="C54"/>
  <c r="C50"/>
  <c r="W10" i="40"/>
  <c r="K10"/>
  <c r="K6" i="37"/>
  <c r="E24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AH9" i="40"/>
  <c r="I10"/>
  <c r="Q9"/>
  <c r="C38"/>
  <c r="B8"/>
  <c r="C19"/>
  <c r="C27"/>
  <c r="C35"/>
  <c r="C13"/>
  <c r="C21"/>
  <c r="C9"/>
  <c r="C30"/>
  <c r="C46"/>
  <c r="C15"/>
  <c r="C23"/>
  <c r="C31"/>
  <c r="C39"/>
  <c r="C50"/>
  <c r="C11"/>
  <c r="C17"/>
  <c r="C26"/>
  <c r="C34"/>
  <c r="C43"/>
  <c r="C10"/>
  <c r="C12"/>
  <c r="C14"/>
  <c r="C16"/>
  <c r="C18"/>
  <c r="C20"/>
  <c r="C22"/>
  <c r="C25"/>
  <c r="C29"/>
  <c r="C33"/>
  <c r="C37"/>
  <c r="C41"/>
  <c r="C44"/>
  <c r="C48"/>
  <c r="C52"/>
  <c r="C24"/>
  <c r="C28"/>
  <c r="C32"/>
  <c r="C36"/>
  <c r="C40"/>
  <c r="C47"/>
  <c r="C51"/>
  <c r="C42"/>
  <c r="C45"/>
  <c r="C49"/>
  <c r="U13" i="37"/>
  <c r="U14" s="1"/>
  <c r="U15" s="1"/>
  <c r="U16" s="1"/>
  <c r="U17" s="1"/>
  <c r="U18" s="1"/>
  <c r="U19" s="1"/>
  <c r="U20" s="1"/>
  <c r="U21" s="1"/>
  <c r="U22" s="1"/>
  <c r="U23" s="1"/>
  <c r="U24" s="1"/>
  <c r="U25" s="1"/>
  <c r="G7" i="39"/>
  <c r="C8"/>
  <c r="C10"/>
  <c r="C14"/>
  <c r="C20"/>
  <c r="C28"/>
  <c r="C36"/>
  <c r="C43"/>
  <c r="L6"/>
  <c r="C27"/>
  <c r="C31"/>
  <c r="C35"/>
  <c r="C46"/>
  <c r="C50"/>
  <c r="C7"/>
  <c r="C9"/>
  <c r="C11"/>
  <c r="C13"/>
  <c r="C15"/>
  <c r="C17"/>
  <c r="C19"/>
  <c r="C22"/>
  <c r="C26"/>
  <c r="C30"/>
  <c r="C34"/>
  <c r="C38"/>
  <c r="C41"/>
  <c r="C45"/>
  <c r="C49"/>
  <c r="C12"/>
  <c r="C16"/>
  <c r="C18"/>
  <c r="C24"/>
  <c r="C32"/>
  <c r="C40"/>
  <c r="C47"/>
  <c r="C23"/>
  <c r="C39"/>
  <c r="C42"/>
  <c r="C6"/>
  <c r="B7" s="1"/>
  <c r="C21"/>
  <c r="C25"/>
  <c r="C29"/>
  <c r="C33"/>
  <c r="C37"/>
  <c r="C44"/>
  <c r="C32" i="37"/>
  <c r="C16"/>
  <c r="C33"/>
  <c r="C31"/>
  <c r="C39"/>
  <c r="C8"/>
  <c r="C43"/>
  <c r="C19"/>
  <c r="C35"/>
  <c r="C20"/>
  <c r="C12"/>
  <c r="C36"/>
  <c r="C27"/>
  <c r="N5"/>
  <c r="C11"/>
  <c r="C26"/>
  <c r="C23"/>
  <c r="C15"/>
  <c r="C7"/>
  <c r="C42"/>
  <c r="C22"/>
  <c r="C18"/>
  <c r="C14"/>
  <c r="C10"/>
  <c r="C38"/>
  <c r="C34"/>
  <c r="C25"/>
  <c r="C45"/>
  <c r="C41"/>
  <c r="C21"/>
  <c r="C17"/>
  <c r="C13"/>
  <c r="C9"/>
  <c r="C24"/>
  <c r="C44"/>
  <c r="C21" i="3"/>
  <c r="F6"/>
  <c r="C18"/>
  <c r="C14"/>
  <c r="C10"/>
  <c r="C6"/>
  <c r="C24"/>
  <c r="C20"/>
  <c r="C16"/>
  <c r="C12"/>
  <c r="C8"/>
  <c r="C17"/>
  <c r="C13"/>
  <c r="C9"/>
  <c r="C22"/>
  <c r="C23"/>
  <c r="C19"/>
  <c r="C15"/>
  <c r="C11"/>
  <c r="C7"/>
  <c r="E6"/>
  <c r="C40"/>
  <c r="E39"/>
  <c r="E40" s="1"/>
  <c r="D40"/>
  <c r="F5"/>
  <c r="E5"/>
  <c r="F4"/>
  <c r="E4"/>
  <c r="C4"/>
  <c r="C17" i="2"/>
  <c r="Q22"/>
  <c r="Q17"/>
  <c r="Q18"/>
  <c r="Q19"/>
  <c r="Q16"/>
  <c r="P21"/>
  <c r="P17"/>
  <c r="P18"/>
  <c r="P19"/>
  <c r="P16"/>
  <c r="O22"/>
  <c r="O17"/>
  <c r="O18"/>
  <c r="O19"/>
  <c r="O16"/>
  <c r="N21"/>
  <c r="M22"/>
  <c r="K21"/>
  <c r="L20"/>
  <c r="M17"/>
  <c r="M18"/>
  <c r="M19"/>
  <c r="M16"/>
  <c r="O12"/>
  <c r="N12"/>
  <c r="M12"/>
  <c r="K12"/>
  <c r="H112"/>
  <c r="G113" s="1"/>
  <c r="G111"/>
  <c r="J112" s="1"/>
  <c r="I113" s="1"/>
  <c r="G110"/>
  <c r="G109"/>
  <c r="D22" i="20"/>
  <c r="F106" i="2"/>
  <c r="E106"/>
  <c r="G112"/>
  <c r="G91"/>
  <c r="E88"/>
  <c r="P1" i="20"/>
  <c r="V1"/>
  <c r="G94" i="2"/>
  <c r="G93"/>
  <c r="H94" s="1"/>
  <c r="G95" s="1"/>
  <c r="G92"/>
  <c r="G66"/>
  <c r="G64"/>
  <c r="F105"/>
  <c r="E105"/>
  <c r="G104"/>
  <c r="C104"/>
  <c r="G103"/>
  <c r="G102"/>
  <c r="G101"/>
  <c r="G28" i="39" l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O27"/>
  <c r="O9" i="43"/>
  <c r="K9"/>
  <c r="V10" s="1"/>
  <c r="V9"/>
  <c r="Z10"/>
  <c r="S9"/>
  <c r="W10"/>
  <c r="L10"/>
  <c r="AD9"/>
  <c r="Y10"/>
  <c r="AF9"/>
  <c r="N10"/>
  <c r="M10"/>
  <c r="X10"/>
  <c r="AE9"/>
  <c r="U10"/>
  <c r="AB9"/>
  <c r="I10"/>
  <c r="H9"/>
  <c r="T9"/>
  <c r="F10"/>
  <c r="B11"/>
  <c r="S10"/>
  <c r="AH9"/>
  <c r="R10"/>
  <c r="Q9"/>
  <c r="AA10"/>
  <c r="P10"/>
  <c r="M10" i="40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Z10"/>
  <c r="X10"/>
  <c r="S8" i="39"/>
  <c r="S9" s="1"/>
  <c r="S10" s="1"/>
  <c r="S11" s="1"/>
  <c r="S18" s="1"/>
  <c r="O7"/>
  <c r="F8"/>
  <c r="E9"/>
  <c r="K9" s="1"/>
  <c r="F10" i="40"/>
  <c r="F11" s="1"/>
  <c r="F12" s="1"/>
  <c r="T12" s="1"/>
  <c r="W50"/>
  <c r="AD54"/>
  <c r="W31"/>
  <c r="AA16"/>
  <c r="W43"/>
  <c r="AA17"/>
  <c r="W36"/>
  <c r="W41"/>
  <c r="S9"/>
  <c r="AA48"/>
  <c r="AA35"/>
  <c r="AA34"/>
  <c r="W24"/>
  <c r="W38"/>
  <c r="W29"/>
  <c r="W19"/>
  <c r="W26"/>
  <c r="AA36"/>
  <c r="AA31"/>
  <c r="L55"/>
  <c r="W56" s="1"/>
  <c r="W20"/>
  <c r="W52"/>
  <c r="W34"/>
  <c r="W25"/>
  <c r="W15"/>
  <c r="AA32"/>
  <c r="AA19"/>
  <c r="AA51"/>
  <c r="AA54"/>
  <c r="AA50"/>
  <c r="AH54"/>
  <c r="AA53"/>
  <c r="AA21"/>
  <c r="Q10"/>
  <c r="W40"/>
  <c r="W39"/>
  <c r="W13"/>
  <c r="W45"/>
  <c r="W51"/>
  <c r="AA20"/>
  <c r="AA52"/>
  <c r="AA15"/>
  <c r="AA47"/>
  <c r="AA38"/>
  <c r="AA55"/>
  <c r="AA25"/>
  <c r="AA37"/>
  <c r="AA13"/>
  <c r="AA49"/>
  <c r="W16"/>
  <c r="W32"/>
  <c r="W48"/>
  <c r="W23"/>
  <c r="W30"/>
  <c r="W46"/>
  <c r="W21"/>
  <c r="W37"/>
  <c r="W53"/>
  <c r="W35"/>
  <c r="W18"/>
  <c r="AA12"/>
  <c r="AA28"/>
  <c r="AA44"/>
  <c r="AA11"/>
  <c r="AA27"/>
  <c r="AA43"/>
  <c r="W54"/>
  <c r="AA30"/>
  <c r="AA46"/>
  <c r="B11"/>
  <c r="B12" s="1"/>
  <c r="AA22"/>
  <c r="AA18"/>
  <c r="AH10"/>
  <c r="W12"/>
  <c r="W28"/>
  <c r="W44"/>
  <c r="W11"/>
  <c r="W47"/>
  <c r="W42"/>
  <c r="W17"/>
  <c r="W33"/>
  <c r="W49"/>
  <c r="W27"/>
  <c r="W22"/>
  <c r="R55"/>
  <c r="AA56" s="1"/>
  <c r="AA24"/>
  <c r="AA40"/>
  <c r="Y14"/>
  <c r="AA23"/>
  <c r="AA39"/>
  <c r="W14"/>
  <c r="AA26"/>
  <c r="AA42"/>
  <c r="AA41"/>
  <c r="AA14"/>
  <c r="AA33"/>
  <c r="AA29"/>
  <c r="AA45"/>
  <c r="Y54"/>
  <c r="Y46"/>
  <c r="Y37"/>
  <c r="Y36"/>
  <c r="AF55"/>
  <c r="Y34"/>
  <c r="Y25"/>
  <c r="Y47"/>
  <c r="Y55"/>
  <c r="Y30"/>
  <c r="Y21"/>
  <c r="Y53"/>
  <c r="Y20"/>
  <c r="Y52"/>
  <c r="Y35"/>
  <c r="Y31"/>
  <c r="Y23"/>
  <c r="Y32"/>
  <c r="Y11"/>
  <c r="Y18"/>
  <c r="Y50"/>
  <c r="Y41"/>
  <c r="Y16"/>
  <c r="Y48"/>
  <c r="Y19"/>
  <c r="AF54"/>
  <c r="Y56"/>
  <c r="Y26"/>
  <c r="Y42"/>
  <c r="Y17"/>
  <c r="Y33"/>
  <c r="Y49"/>
  <c r="Y12"/>
  <c r="Y28"/>
  <c r="Y44"/>
  <c r="Y15"/>
  <c r="Y22"/>
  <c r="Y38"/>
  <c r="Y13"/>
  <c r="Y29"/>
  <c r="Y45"/>
  <c r="Y24"/>
  <c r="Y40"/>
  <c r="Y51"/>
  <c r="Y43"/>
  <c r="Y27"/>
  <c r="Y39"/>
  <c r="K7" i="37"/>
  <c r="J7"/>
  <c r="B8" i="39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K7"/>
  <c r="Q6"/>
  <c r="B6" i="37"/>
  <c r="N57" i="40"/>
  <c r="Y57"/>
  <c r="AF56"/>
  <c r="T11"/>
  <c r="K11"/>
  <c r="V11"/>
  <c r="U11"/>
  <c r="I11"/>
  <c r="AH11"/>
  <c r="Q11"/>
  <c r="AF10"/>
  <c r="AF9"/>
  <c r="AD9"/>
  <c r="AE9"/>
  <c r="AC9"/>
  <c r="O9"/>
  <c r="AF11"/>
  <c r="AB9"/>
  <c r="H9"/>
  <c r="G8" i="39"/>
  <c r="L7"/>
  <c r="E10"/>
  <c r="S6" i="37"/>
  <c r="P6"/>
  <c r="M5"/>
  <c r="F6"/>
  <c r="I6"/>
  <c r="F7" i="3"/>
  <c r="E7"/>
  <c r="F39"/>
  <c r="G39" s="1"/>
  <c r="J94" i="2"/>
  <c r="I95" s="1"/>
  <c r="K10" i="43" l="1"/>
  <c r="AC10" s="1"/>
  <c r="AC9"/>
  <c r="B12"/>
  <c r="S11"/>
  <c r="N11"/>
  <c r="Y11"/>
  <c r="AF10"/>
  <c r="L11"/>
  <c r="W11"/>
  <c r="AD10"/>
  <c r="I11"/>
  <c r="H10"/>
  <c r="U11"/>
  <c r="AB10"/>
  <c r="Z11"/>
  <c r="AG10"/>
  <c r="P11"/>
  <c r="O10"/>
  <c r="R11"/>
  <c r="Q10"/>
  <c r="AA11"/>
  <c r="AH10"/>
  <c r="T10"/>
  <c r="F11"/>
  <c r="X11"/>
  <c r="M11"/>
  <c r="AE10"/>
  <c r="Z11" i="40"/>
  <c r="X16"/>
  <c r="X17"/>
  <c r="X19"/>
  <c r="X15"/>
  <c r="X12"/>
  <c r="X14"/>
  <c r="AE12"/>
  <c r="X11"/>
  <c r="X18"/>
  <c r="X13"/>
  <c r="AG10"/>
  <c r="X39"/>
  <c r="X21"/>
  <c r="X23"/>
  <c r="X46"/>
  <c r="X42"/>
  <c r="AE54"/>
  <c r="X52"/>
  <c r="X33"/>
  <c r="X25"/>
  <c r="X38"/>
  <c r="X35"/>
  <c r="X44"/>
  <c r="X54"/>
  <c r="X31"/>
  <c r="X40"/>
  <c r="X22"/>
  <c r="X28"/>
  <c r="X50"/>
  <c r="X48"/>
  <c r="X34"/>
  <c r="X24"/>
  <c r="X49"/>
  <c r="X20"/>
  <c r="X26"/>
  <c r="X45"/>
  <c r="X51"/>
  <c r="X37"/>
  <c r="X36"/>
  <c r="X27"/>
  <c r="X32"/>
  <c r="X30"/>
  <c r="X41"/>
  <c r="X55"/>
  <c r="X47"/>
  <c r="X43"/>
  <c r="X29"/>
  <c r="X53"/>
  <c r="X56"/>
  <c r="S21" i="39"/>
  <c r="S13"/>
  <c r="S24"/>
  <c r="S15"/>
  <c r="S16"/>
  <c r="S23"/>
  <c r="S19"/>
  <c r="S25"/>
  <c r="S12"/>
  <c r="S14"/>
  <c r="J7"/>
  <c r="S17"/>
  <c r="S20"/>
  <c r="S22"/>
  <c r="O8"/>
  <c r="F9"/>
  <c r="F13" i="40"/>
  <c r="T13" s="1"/>
  <c r="T10"/>
  <c r="AH55"/>
  <c r="AD55"/>
  <c r="Q55"/>
  <c r="R56"/>
  <c r="AA57" s="1"/>
  <c r="AE55"/>
  <c r="L56"/>
  <c r="AD56" s="1"/>
  <c r="S11"/>
  <c r="K8" i="37"/>
  <c r="J8"/>
  <c r="G9" i="39"/>
  <c r="L9" s="1"/>
  <c r="M6"/>
  <c r="P6"/>
  <c r="L6" i="37"/>
  <c r="B7"/>
  <c r="B13" i="40"/>
  <c r="S12"/>
  <c r="AE56"/>
  <c r="X57"/>
  <c r="Z12"/>
  <c r="AF57"/>
  <c r="Y58"/>
  <c r="N58"/>
  <c r="K12"/>
  <c r="V12"/>
  <c r="I12"/>
  <c r="U12"/>
  <c r="AG11"/>
  <c r="Q12"/>
  <c r="AH12"/>
  <c r="AD10"/>
  <c r="AF12"/>
  <c r="AE10"/>
  <c r="AC10"/>
  <c r="O10"/>
  <c r="AB10"/>
  <c r="H10"/>
  <c r="L8" i="39"/>
  <c r="R6" i="37"/>
  <c r="O6"/>
  <c r="K10" i="39"/>
  <c r="E11"/>
  <c r="H7" i="37"/>
  <c r="Q6"/>
  <c r="P7"/>
  <c r="S7"/>
  <c r="N6"/>
  <c r="F7"/>
  <c r="M6"/>
  <c r="I7"/>
  <c r="F8" i="3"/>
  <c r="E8"/>
  <c r="F40"/>
  <c r="H39"/>
  <c r="G40"/>
  <c r="E61" i="2"/>
  <c r="G67"/>
  <c r="H67"/>
  <c r="G68" s="1"/>
  <c r="G65"/>
  <c r="G39"/>
  <c r="H40" s="1"/>
  <c r="G41" s="1"/>
  <c r="G37"/>
  <c r="J1" i="20"/>
  <c r="D36" i="2"/>
  <c r="E34"/>
  <c r="D34"/>
  <c r="C33"/>
  <c r="E33"/>
  <c r="G40"/>
  <c r="G38"/>
  <c r="G24"/>
  <c r="G23"/>
  <c r="J24" s="1"/>
  <c r="I25" s="1"/>
  <c r="G21"/>
  <c r="D1" i="20"/>
  <c r="G22" i="2"/>
  <c r="E17"/>
  <c r="E18"/>
  <c r="D18"/>
  <c r="G100"/>
  <c r="G99"/>
  <c r="D20"/>
  <c r="C105"/>
  <c r="E87"/>
  <c r="C60"/>
  <c r="E60"/>
  <c r="F57"/>
  <c r="F58"/>
  <c r="F59"/>
  <c r="F56"/>
  <c r="D61"/>
  <c r="F55"/>
  <c r="F54"/>
  <c r="F53"/>
  <c r="F52"/>
  <c r="F51"/>
  <c r="F50"/>
  <c r="F49"/>
  <c r="F48"/>
  <c r="F47"/>
  <c r="F46"/>
  <c r="F45"/>
  <c r="F44"/>
  <c r="N7" i="39" l="1"/>
  <c r="I8"/>
  <c r="V11" i="43"/>
  <c r="K11"/>
  <c r="K12" s="1"/>
  <c r="F12"/>
  <c r="T11"/>
  <c r="W12"/>
  <c r="AD11"/>
  <c r="L12"/>
  <c r="P12"/>
  <c r="O11"/>
  <c r="Z12"/>
  <c r="AG11"/>
  <c r="AF11"/>
  <c r="N12"/>
  <c r="Y12"/>
  <c r="X12"/>
  <c r="AE11"/>
  <c r="M12"/>
  <c r="B13"/>
  <c r="S12"/>
  <c r="AA12"/>
  <c r="AH11"/>
  <c r="R12"/>
  <c r="Q11"/>
  <c r="U12"/>
  <c r="AB11"/>
  <c r="I12"/>
  <c r="H11"/>
  <c r="Q7" i="39"/>
  <c r="O9"/>
  <c r="F10"/>
  <c r="F14" i="40"/>
  <c r="T14" s="1"/>
  <c r="R57"/>
  <c r="AH57" s="1"/>
  <c r="AH56"/>
  <c r="Q56"/>
  <c r="L57"/>
  <c r="L58" s="1"/>
  <c r="W57"/>
  <c r="K9" i="37"/>
  <c r="J9"/>
  <c r="G10" i="39"/>
  <c r="F11" s="1"/>
  <c r="M7"/>
  <c r="P7"/>
  <c r="N7" i="37"/>
  <c r="G8"/>
  <c r="L7"/>
  <c r="B8"/>
  <c r="X58" i="40"/>
  <c r="AE57"/>
  <c r="Z13"/>
  <c r="B14"/>
  <c r="S13"/>
  <c r="AF58"/>
  <c r="N59"/>
  <c r="Y59"/>
  <c r="V13"/>
  <c r="K13"/>
  <c r="I13"/>
  <c r="U13"/>
  <c r="AG12"/>
  <c r="AH13"/>
  <c r="Q13"/>
  <c r="AD11"/>
  <c r="AE11"/>
  <c r="AC11"/>
  <c r="AF13"/>
  <c r="O11"/>
  <c r="H11"/>
  <c r="AB11"/>
  <c r="O7" i="37"/>
  <c r="R7"/>
  <c r="E12" i="39"/>
  <c r="K11"/>
  <c r="P8" i="37"/>
  <c r="S8"/>
  <c r="H8"/>
  <c r="G9" s="1"/>
  <c r="Q7"/>
  <c r="F8"/>
  <c r="M7"/>
  <c r="I8"/>
  <c r="F9" i="3"/>
  <c r="E9"/>
  <c r="H40"/>
  <c r="I39"/>
  <c r="G106" i="2"/>
  <c r="H24"/>
  <c r="G25" s="1"/>
  <c r="J67"/>
  <c r="I68" s="1"/>
  <c r="J40"/>
  <c r="I41" s="1"/>
  <c r="F32"/>
  <c r="F31"/>
  <c r="F30"/>
  <c r="F29"/>
  <c r="F28"/>
  <c r="F27"/>
  <c r="F5"/>
  <c r="F6"/>
  <c r="F7"/>
  <c r="F8"/>
  <c r="F9"/>
  <c r="F10"/>
  <c r="F11"/>
  <c r="F12"/>
  <c r="F13"/>
  <c r="F14"/>
  <c r="F15"/>
  <c r="F16"/>
  <c r="F4"/>
  <c r="G9" i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8"/>
  <c r="E9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8"/>
  <c r="B7"/>
  <c r="D4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Q8" i="39" l="1"/>
  <c r="I9"/>
  <c r="V12" i="43"/>
  <c r="AC11"/>
  <c r="P13"/>
  <c r="O12"/>
  <c r="Z13"/>
  <c r="AG12"/>
  <c r="F13"/>
  <c r="T12"/>
  <c r="Y13"/>
  <c r="AF12"/>
  <c r="N13"/>
  <c r="W13"/>
  <c r="L13"/>
  <c r="AD12"/>
  <c r="X13"/>
  <c r="AE12"/>
  <c r="M13"/>
  <c r="K13"/>
  <c r="AC12"/>
  <c r="V13"/>
  <c r="H12"/>
  <c r="I13"/>
  <c r="AB12"/>
  <c r="U13"/>
  <c r="AA13"/>
  <c r="AH12"/>
  <c r="R13"/>
  <c r="Q12"/>
  <c r="B14"/>
  <c r="S13"/>
  <c r="N8" i="39"/>
  <c r="G11"/>
  <c r="F12" s="1"/>
  <c r="O10"/>
  <c r="L10"/>
  <c r="F15" i="40"/>
  <c r="T15" s="1"/>
  <c r="AA58"/>
  <c r="Q57"/>
  <c r="R58"/>
  <c r="AH58" s="1"/>
  <c r="AD57"/>
  <c r="W58"/>
  <c r="K10" i="37"/>
  <c r="J10"/>
  <c r="P8" i="39"/>
  <c r="M8"/>
  <c r="L8" i="37"/>
  <c r="B9"/>
  <c r="AE58" i="40"/>
  <c r="X59"/>
  <c r="AD58"/>
  <c r="W59"/>
  <c r="L59"/>
  <c r="N60"/>
  <c r="Y60"/>
  <c r="AF59"/>
  <c r="B15"/>
  <c r="S14"/>
  <c r="Z14"/>
  <c r="K14"/>
  <c r="V14"/>
  <c r="I14"/>
  <c r="U14"/>
  <c r="AG13"/>
  <c r="Q14"/>
  <c r="AH14"/>
  <c r="AD12"/>
  <c r="AF14"/>
  <c r="O12"/>
  <c r="AC12"/>
  <c r="H12"/>
  <c r="AB12"/>
  <c r="O8" i="37"/>
  <c r="R8"/>
  <c r="K12" i="39"/>
  <c r="E13"/>
  <c r="S9" i="37"/>
  <c r="P9"/>
  <c r="H9"/>
  <c r="G10" s="1"/>
  <c r="Q8"/>
  <c r="N8"/>
  <c r="I9"/>
  <c r="F9"/>
  <c r="M8"/>
  <c r="F10" i="3"/>
  <c r="E10"/>
  <c r="I40"/>
  <c r="J39"/>
  <c r="F8" i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C8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B8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D8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Q9" i="39" l="1"/>
  <c r="I10"/>
  <c r="Y14" i="43"/>
  <c r="AF13"/>
  <c r="N14"/>
  <c r="T13"/>
  <c r="F14"/>
  <c r="B15"/>
  <c r="S14"/>
  <c r="X14"/>
  <c r="AE13"/>
  <c r="M14"/>
  <c r="L14"/>
  <c r="AD13"/>
  <c r="W14"/>
  <c r="R14"/>
  <c r="Q13"/>
  <c r="AA14"/>
  <c r="AH13"/>
  <c r="P14"/>
  <c r="O13"/>
  <c r="Z14"/>
  <c r="AG13"/>
  <c r="U14"/>
  <c r="AB13"/>
  <c r="I14"/>
  <c r="H13"/>
  <c r="V14"/>
  <c r="AC13"/>
  <c r="K14"/>
  <c r="N9" i="39"/>
  <c r="L11"/>
  <c r="O11"/>
  <c r="G12"/>
  <c r="F13" s="1"/>
  <c r="F16" i="40"/>
  <c r="T16" s="1"/>
  <c r="R59"/>
  <c r="AA60" s="1"/>
  <c r="Q58"/>
  <c r="AA59"/>
  <c r="K11" i="37"/>
  <c r="J11"/>
  <c r="P9" i="39"/>
  <c r="M9"/>
  <c r="L9" i="37"/>
  <c r="B10"/>
  <c r="Z15" i="40"/>
  <c r="AE59"/>
  <c r="X60"/>
  <c r="AF60"/>
  <c r="N61"/>
  <c r="Y61"/>
  <c r="AD59"/>
  <c r="L60"/>
  <c r="W60"/>
  <c r="B16"/>
  <c r="S15"/>
  <c r="V15"/>
  <c r="K15"/>
  <c r="I15"/>
  <c r="U15"/>
  <c r="AG14"/>
  <c r="AH15"/>
  <c r="Q15"/>
  <c r="AD13"/>
  <c r="AC13"/>
  <c r="AF15"/>
  <c r="AE13"/>
  <c r="O13"/>
  <c r="AB13"/>
  <c r="H13"/>
  <c r="O9" i="37"/>
  <c r="R9"/>
  <c r="L12" i="39"/>
  <c r="E14"/>
  <c r="K13"/>
  <c r="S10" i="37"/>
  <c r="P10"/>
  <c r="H10"/>
  <c r="G11" s="1"/>
  <c r="Q9"/>
  <c r="N9"/>
  <c r="F10"/>
  <c r="M9"/>
  <c r="I10"/>
  <c r="F11" i="3"/>
  <c r="E11"/>
  <c r="J40"/>
  <c r="K39"/>
  <c r="Q10" i="39" l="1"/>
  <c r="I11"/>
  <c r="T14" i="43"/>
  <c r="F15"/>
  <c r="Z15"/>
  <c r="AG14"/>
  <c r="O14"/>
  <c r="P15"/>
  <c r="M15"/>
  <c r="X15"/>
  <c r="AE14"/>
  <c r="B16"/>
  <c r="S15"/>
  <c r="L15"/>
  <c r="W15"/>
  <c r="AD14"/>
  <c r="Y15"/>
  <c r="AF14"/>
  <c r="N15"/>
  <c r="R15"/>
  <c r="Q14"/>
  <c r="AA15"/>
  <c r="AH14"/>
  <c r="V15"/>
  <c r="AC14"/>
  <c r="K15"/>
  <c r="U15"/>
  <c r="AB14"/>
  <c r="I15"/>
  <c r="H14"/>
  <c r="N10" i="39"/>
  <c r="G13"/>
  <c r="F14" s="1"/>
  <c r="O12"/>
  <c r="F17" i="40"/>
  <c r="T17" s="1"/>
  <c r="R60"/>
  <c r="Q60" s="1"/>
  <c r="Q59"/>
  <c r="AH59"/>
  <c r="K12" i="37"/>
  <c r="J12"/>
  <c r="P10" i="39"/>
  <c r="M10"/>
  <c r="L10" i="37"/>
  <c r="B11"/>
  <c r="AD60" i="40"/>
  <c r="L61"/>
  <c r="W61"/>
  <c r="Z16"/>
  <c r="AF61"/>
  <c r="Y62"/>
  <c r="N62"/>
  <c r="B17"/>
  <c r="S16"/>
  <c r="X61"/>
  <c r="AE60"/>
  <c r="V16"/>
  <c r="K16"/>
  <c r="I16"/>
  <c r="U16"/>
  <c r="AG15"/>
  <c r="Q16"/>
  <c r="AH16"/>
  <c r="AD14"/>
  <c r="AC14"/>
  <c r="O14"/>
  <c r="AF16"/>
  <c r="AE14"/>
  <c r="AB14"/>
  <c r="H14"/>
  <c r="I11" i="37"/>
  <c r="R10"/>
  <c r="O10"/>
  <c r="O13" i="39"/>
  <c r="K14"/>
  <c r="E15"/>
  <c r="P11" i="37"/>
  <c r="S11"/>
  <c r="H11"/>
  <c r="G12" s="1"/>
  <c r="Q10"/>
  <c r="N10"/>
  <c r="F11"/>
  <c r="M10"/>
  <c r="F12" i="3"/>
  <c r="E12"/>
  <c r="L39"/>
  <c r="K40"/>
  <c r="J12" i="39" l="1"/>
  <c r="I12"/>
  <c r="R16" i="43"/>
  <c r="Q15"/>
  <c r="AA16"/>
  <c r="AH15"/>
  <c r="Z16"/>
  <c r="AG15"/>
  <c r="O15"/>
  <c r="P16"/>
  <c r="F16"/>
  <c r="T15"/>
  <c r="I16"/>
  <c r="H15"/>
  <c r="U16"/>
  <c r="AB15"/>
  <c r="X16"/>
  <c r="M16"/>
  <c r="AE15"/>
  <c r="N16"/>
  <c r="Y16"/>
  <c r="AF15"/>
  <c r="B17"/>
  <c r="S16"/>
  <c r="V16"/>
  <c r="AC15"/>
  <c r="K16"/>
  <c r="W16"/>
  <c r="AD15"/>
  <c r="L16"/>
  <c r="N11" i="39"/>
  <c r="Q11"/>
  <c r="L13"/>
  <c r="G14"/>
  <c r="F15" s="1"/>
  <c r="V5" s="1"/>
  <c r="F18" i="40"/>
  <c r="T18" s="1"/>
  <c r="AA61"/>
  <c r="R61"/>
  <c r="Q61" s="1"/>
  <c r="AH60"/>
  <c r="K13" i="37"/>
  <c r="J13"/>
  <c r="P11" i="39"/>
  <c r="M11"/>
  <c r="L11" i="37"/>
  <c r="B12"/>
  <c r="AE61" i="40"/>
  <c r="X62"/>
  <c r="L62"/>
  <c r="AD61"/>
  <c r="W62"/>
  <c r="B18"/>
  <c r="S17"/>
  <c r="Y63"/>
  <c r="AF62"/>
  <c r="N63"/>
  <c r="Z17"/>
  <c r="F19"/>
  <c r="K17"/>
  <c r="V17"/>
  <c r="I17"/>
  <c r="U17"/>
  <c r="AG16"/>
  <c r="Q17"/>
  <c r="AH17"/>
  <c r="AD15"/>
  <c r="AF17"/>
  <c r="AC15"/>
  <c r="O15"/>
  <c r="AE15"/>
  <c r="H15"/>
  <c r="AB15"/>
  <c r="I12" i="37"/>
  <c r="O11"/>
  <c r="R11"/>
  <c r="E16" i="39"/>
  <c r="K15"/>
  <c r="H12" i="37"/>
  <c r="G13" s="1"/>
  <c r="Q11"/>
  <c r="N11"/>
  <c r="S12"/>
  <c r="P12"/>
  <c r="F12"/>
  <c r="M11"/>
  <c r="E14" i="3"/>
  <c r="E18"/>
  <c r="F14"/>
  <c r="F13"/>
  <c r="E13"/>
  <c r="L40"/>
  <c r="M39"/>
  <c r="N12" i="39" l="1"/>
  <c r="I13"/>
  <c r="Q12"/>
  <c r="J13"/>
  <c r="N13" s="1"/>
  <c r="B18" i="43"/>
  <c r="S17"/>
  <c r="F17"/>
  <c r="T16"/>
  <c r="N17"/>
  <c r="Y17"/>
  <c r="AF16"/>
  <c r="U17"/>
  <c r="AB16"/>
  <c r="I17"/>
  <c r="H16"/>
  <c r="K17"/>
  <c r="V17"/>
  <c r="AC16"/>
  <c r="AA17"/>
  <c r="AH16"/>
  <c r="R17"/>
  <c r="Q16"/>
  <c r="W17"/>
  <c r="AD16"/>
  <c r="L17"/>
  <c r="X17"/>
  <c r="AE16"/>
  <c r="M17"/>
  <c r="P17"/>
  <c r="O16"/>
  <c r="Z17"/>
  <c r="AG16"/>
  <c r="L14" i="39"/>
  <c r="O14"/>
  <c r="G15"/>
  <c r="G16" s="1"/>
  <c r="AA62" i="40"/>
  <c r="AH61"/>
  <c r="R62"/>
  <c r="AA63" s="1"/>
  <c r="K14" i="37"/>
  <c r="J14"/>
  <c r="M12" i="39"/>
  <c r="P12"/>
  <c r="L12" i="37"/>
  <c r="B13"/>
  <c r="B19" i="40"/>
  <c r="S18"/>
  <c r="AE62"/>
  <c r="X63"/>
  <c r="Y64"/>
  <c r="AF63"/>
  <c r="N64"/>
  <c r="O18"/>
  <c r="Z18"/>
  <c r="W63"/>
  <c r="L63"/>
  <c r="AD62"/>
  <c r="F20"/>
  <c r="T19"/>
  <c r="K18"/>
  <c r="V18"/>
  <c r="I18"/>
  <c r="U18"/>
  <c r="AG17"/>
  <c r="Q18"/>
  <c r="AH18"/>
  <c r="AD16"/>
  <c r="AE16"/>
  <c r="AF18"/>
  <c r="O16"/>
  <c r="AC16"/>
  <c r="H16"/>
  <c r="AB16"/>
  <c r="I13" i="37"/>
  <c r="O12"/>
  <c r="R12"/>
  <c r="K16" i="39"/>
  <c r="E17"/>
  <c r="L15"/>
  <c r="O15"/>
  <c r="S13" i="37"/>
  <c r="P13"/>
  <c r="H13"/>
  <c r="G14" s="1"/>
  <c r="Q12"/>
  <c r="N12"/>
  <c r="F13"/>
  <c r="M12"/>
  <c r="F15" i="3"/>
  <c r="E15"/>
  <c r="M40"/>
  <c r="N39"/>
  <c r="Q13" i="39" l="1"/>
  <c r="J14"/>
  <c r="I14"/>
  <c r="L18" i="43"/>
  <c r="W18"/>
  <c r="AD17"/>
  <c r="Y18"/>
  <c r="AF17"/>
  <c r="N18"/>
  <c r="U18"/>
  <c r="AB17"/>
  <c r="I18"/>
  <c r="H17"/>
  <c r="T17"/>
  <c r="F18"/>
  <c r="P18"/>
  <c r="O17"/>
  <c r="Z18"/>
  <c r="AG17"/>
  <c r="Q17"/>
  <c r="AA18"/>
  <c r="R18"/>
  <c r="AH17"/>
  <c r="B19"/>
  <c r="S18"/>
  <c r="X18"/>
  <c r="AE17"/>
  <c r="M18"/>
  <c r="V18"/>
  <c r="AC17"/>
  <c r="K18"/>
  <c r="AH62" i="40"/>
  <c r="Q62"/>
  <c r="R63"/>
  <c r="R64" s="1"/>
  <c r="K15" i="37"/>
  <c r="J15"/>
  <c r="Y5" s="1"/>
  <c r="P13" i="39"/>
  <c r="M13"/>
  <c r="L13" i="37"/>
  <c r="B14"/>
  <c r="Z19" i="40"/>
  <c r="B20"/>
  <c r="S19"/>
  <c r="AD63"/>
  <c r="L64"/>
  <c r="W64"/>
  <c r="Y65"/>
  <c r="AF64"/>
  <c r="N65"/>
  <c r="X64"/>
  <c r="AE63"/>
  <c r="F21"/>
  <c r="T20"/>
  <c r="K19"/>
  <c r="V19"/>
  <c r="U19"/>
  <c r="AG18"/>
  <c r="AH19"/>
  <c r="Q19"/>
  <c r="AD17"/>
  <c r="AC17"/>
  <c r="AF19"/>
  <c r="AE17"/>
  <c r="O17"/>
  <c r="AB17"/>
  <c r="H17"/>
  <c r="I14" i="37"/>
  <c r="R13"/>
  <c r="O13"/>
  <c r="E18" i="39"/>
  <c r="K17"/>
  <c r="O16"/>
  <c r="L16"/>
  <c r="H14" i="37"/>
  <c r="G15" s="1"/>
  <c r="X5" s="1"/>
  <c r="Q13"/>
  <c r="N13"/>
  <c r="S14"/>
  <c r="P14"/>
  <c r="F14"/>
  <c r="M13"/>
  <c r="F16" i="3"/>
  <c r="E16"/>
  <c r="O39"/>
  <c r="O40" s="1"/>
  <c r="N40"/>
  <c r="I15" i="39" l="1"/>
  <c r="J15"/>
  <c r="Q14"/>
  <c r="N14"/>
  <c r="B20" i="43"/>
  <c r="S19"/>
  <c r="I19"/>
  <c r="AB18"/>
  <c r="H18"/>
  <c r="H34" s="1"/>
  <c r="U19"/>
  <c r="N19"/>
  <c r="AF18"/>
  <c r="Y19"/>
  <c r="AA19"/>
  <c r="Q18"/>
  <c r="R19"/>
  <c r="AH18"/>
  <c r="X19"/>
  <c r="M19"/>
  <c r="AE18"/>
  <c r="P19"/>
  <c r="AG18"/>
  <c r="Z19"/>
  <c r="O18"/>
  <c r="O34" s="1"/>
  <c r="W19"/>
  <c r="AD18"/>
  <c r="L19"/>
  <c r="K19"/>
  <c r="AC18"/>
  <c r="V19"/>
  <c r="T18"/>
  <c r="F19"/>
  <c r="Q63" i="40"/>
  <c r="AH63"/>
  <c r="AA64"/>
  <c r="K16" i="37"/>
  <c r="K17" s="1"/>
  <c r="K18" s="1"/>
  <c r="K19" s="1"/>
  <c r="K20" s="1"/>
  <c r="K21" s="1"/>
  <c r="K22" s="1"/>
  <c r="K23" s="1"/>
  <c r="K24" s="1"/>
  <c r="K25" s="1"/>
  <c r="M14" i="39"/>
  <c r="P14"/>
  <c r="L14" i="37"/>
  <c r="B15"/>
  <c r="AF65" i="40"/>
  <c r="Y66"/>
  <c r="N66"/>
  <c r="B21"/>
  <c r="S20"/>
  <c r="Z20"/>
  <c r="AD64"/>
  <c r="L65"/>
  <c r="W65"/>
  <c r="AE64"/>
  <c r="X65"/>
  <c r="Q64"/>
  <c r="AH64"/>
  <c r="R65"/>
  <c r="AA65"/>
  <c r="F22"/>
  <c r="T21"/>
  <c r="K20"/>
  <c r="V20"/>
  <c r="U20"/>
  <c r="AG19"/>
  <c r="AH20"/>
  <c r="Q20"/>
  <c r="AD18"/>
  <c r="AE18"/>
  <c r="AC18"/>
  <c r="AF20"/>
  <c r="AB18"/>
  <c r="H18"/>
  <c r="I15" i="37"/>
  <c r="R14"/>
  <c r="O14"/>
  <c r="K18" i="39"/>
  <c r="E19"/>
  <c r="O17"/>
  <c r="L17"/>
  <c r="S15" i="37"/>
  <c r="P15"/>
  <c r="H15"/>
  <c r="Q14"/>
  <c r="N14"/>
  <c r="F15"/>
  <c r="M14"/>
  <c r="F17" i="3"/>
  <c r="E17"/>
  <c r="P40"/>
  <c r="J16" i="39" l="1"/>
  <c r="Q15"/>
  <c r="N15"/>
  <c r="Z20" i="43"/>
  <c r="AG19"/>
  <c r="P20"/>
  <c r="B21"/>
  <c r="S20"/>
  <c r="L20"/>
  <c r="W20"/>
  <c r="AD19"/>
  <c r="AE19"/>
  <c r="M20"/>
  <c r="X20"/>
  <c r="Y20"/>
  <c r="AF19"/>
  <c r="N20"/>
  <c r="U20"/>
  <c r="AB19"/>
  <c r="I20"/>
  <c r="F20"/>
  <c r="T19"/>
  <c r="V20"/>
  <c r="AC19"/>
  <c r="K20"/>
  <c r="R20"/>
  <c r="AA20"/>
  <c r="Q19"/>
  <c r="AH19"/>
  <c r="H16" i="37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S40"/>
  <c r="P40"/>
  <c r="P15" i="39"/>
  <c r="M15"/>
  <c r="L15" i="37"/>
  <c r="B16"/>
  <c r="R66" i="40"/>
  <c r="Q65"/>
  <c r="AA66"/>
  <c r="AH65"/>
  <c r="B22"/>
  <c r="S21"/>
  <c r="AD65"/>
  <c r="W66"/>
  <c r="L66"/>
  <c r="Z21"/>
  <c r="AE65"/>
  <c r="X66"/>
  <c r="AF66"/>
  <c r="Y67"/>
  <c r="N67"/>
  <c r="F23"/>
  <c r="T22"/>
  <c r="K21"/>
  <c r="V21"/>
  <c r="U21"/>
  <c r="AG20"/>
  <c r="AH21"/>
  <c r="Q21"/>
  <c r="AD19"/>
  <c r="AF21"/>
  <c r="AC19"/>
  <c r="AE19"/>
  <c r="AB19"/>
  <c r="I16" i="37"/>
  <c r="O15"/>
  <c r="R15"/>
  <c r="O18" i="39"/>
  <c r="L18"/>
  <c r="E20"/>
  <c r="K19"/>
  <c r="S16" i="37"/>
  <c r="P16"/>
  <c r="Q15"/>
  <c r="N15"/>
  <c r="F16"/>
  <c r="M15"/>
  <c r="F18" i="3"/>
  <c r="J17" i="39" l="1"/>
  <c r="N16"/>
  <c r="Q16"/>
  <c r="U21" i="43"/>
  <c r="I21"/>
  <c r="AB20"/>
  <c r="F21"/>
  <c r="T20"/>
  <c r="X21"/>
  <c r="AE20"/>
  <c r="M21"/>
  <c r="L21"/>
  <c r="AD20"/>
  <c r="W21"/>
  <c r="Q20"/>
  <c r="AH20"/>
  <c r="AA21"/>
  <c r="R21"/>
  <c r="P21"/>
  <c r="AG20"/>
  <c r="Z21"/>
  <c r="K21"/>
  <c r="AC20"/>
  <c r="V21"/>
  <c r="Y21"/>
  <c r="AF20"/>
  <c r="N21"/>
  <c r="B22"/>
  <c r="S21"/>
  <c r="P41" i="37"/>
  <c r="S41"/>
  <c r="P16" i="39"/>
  <c r="M16"/>
  <c r="L16" i="37"/>
  <c r="B17"/>
  <c r="AF67" i="40"/>
  <c r="N68"/>
  <c r="Y68"/>
  <c r="W67"/>
  <c r="AD66"/>
  <c r="L67"/>
  <c r="AH66"/>
  <c r="AA67"/>
  <c r="R67"/>
  <c r="Q66"/>
  <c r="Z22"/>
  <c r="B23"/>
  <c r="S22"/>
  <c r="AE66"/>
  <c r="X67"/>
  <c r="F24"/>
  <c r="T23"/>
  <c r="K22"/>
  <c r="V22"/>
  <c r="U22"/>
  <c r="AG21"/>
  <c r="Q22"/>
  <c r="AH22"/>
  <c r="AD20"/>
  <c r="AE20"/>
  <c r="AF22"/>
  <c r="AC20"/>
  <c r="AB20"/>
  <c r="I17" i="37"/>
  <c r="O16"/>
  <c r="R16"/>
  <c r="O19" i="39"/>
  <c r="L19"/>
  <c r="K20"/>
  <c r="E21"/>
  <c r="Q16" i="37"/>
  <c r="N16"/>
  <c r="S17"/>
  <c r="P17"/>
  <c r="F17"/>
  <c r="M16"/>
  <c r="F19" i="3"/>
  <c r="E19"/>
  <c r="J18" i="39" l="1"/>
  <c r="Q17"/>
  <c r="N17"/>
  <c r="B23" i="43"/>
  <c r="S22"/>
  <c r="W22"/>
  <c r="L22"/>
  <c r="AD21"/>
  <c r="I22"/>
  <c r="AB21"/>
  <c r="U22"/>
  <c r="K22"/>
  <c r="AC21"/>
  <c r="V22"/>
  <c r="AA22"/>
  <c r="Q21"/>
  <c r="R22"/>
  <c r="AH21"/>
  <c r="N22"/>
  <c r="AF21"/>
  <c r="Y22"/>
  <c r="P22"/>
  <c r="AG21"/>
  <c r="Z22"/>
  <c r="X22"/>
  <c r="M22"/>
  <c r="AE21"/>
  <c r="T21"/>
  <c r="F22"/>
  <c r="P42" i="37"/>
  <c r="S42"/>
  <c r="P17" i="39"/>
  <c r="M17"/>
  <c r="L17" i="37"/>
  <c r="B18"/>
  <c r="B24" i="40"/>
  <c r="S23"/>
  <c r="L68"/>
  <c r="AD67"/>
  <c r="W68"/>
  <c r="X68"/>
  <c r="AE67"/>
  <c r="Z23"/>
  <c r="AA68"/>
  <c r="AH67"/>
  <c r="R68"/>
  <c r="Q67"/>
  <c r="Y69"/>
  <c r="AF68"/>
  <c r="N69"/>
  <c r="K23"/>
  <c r="V23"/>
  <c r="F25"/>
  <c r="T24"/>
  <c r="U23"/>
  <c r="AG22"/>
  <c r="AH23"/>
  <c r="Q23"/>
  <c r="AD21"/>
  <c r="AC21"/>
  <c r="AF23"/>
  <c r="AE21"/>
  <c r="AB21"/>
  <c r="I18" i="37"/>
  <c r="O17"/>
  <c r="R17"/>
  <c r="O20" i="39"/>
  <c r="L20"/>
  <c r="K21"/>
  <c r="E22"/>
  <c r="S18" i="37"/>
  <c r="P18"/>
  <c r="Q17"/>
  <c r="N17"/>
  <c r="F18"/>
  <c r="M17"/>
  <c r="F20" i="3"/>
  <c r="E20"/>
  <c r="J19" i="39" l="1"/>
  <c r="N18"/>
  <c r="Q18"/>
  <c r="B24" i="43"/>
  <c r="S23"/>
  <c r="T22"/>
  <c r="F23"/>
  <c r="R23"/>
  <c r="AA23"/>
  <c r="AH22"/>
  <c r="Q22"/>
  <c r="I23"/>
  <c r="AB22"/>
  <c r="U23"/>
  <c r="M23"/>
  <c r="AE22"/>
  <c r="X23"/>
  <c r="Z23"/>
  <c r="P23"/>
  <c r="AG22"/>
  <c r="V23"/>
  <c r="AC22"/>
  <c r="K23"/>
  <c r="N23"/>
  <c r="AF22"/>
  <c r="Y23"/>
  <c r="W23"/>
  <c r="AD22"/>
  <c r="L23"/>
  <c r="P43" i="37"/>
  <c r="S43"/>
  <c r="M18" i="39"/>
  <c r="P18"/>
  <c r="L18" i="37"/>
  <c r="B19"/>
  <c r="AH68" i="40"/>
  <c r="R69"/>
  <c r="Q68"/>
  <c r="AA69"/>
  <c r="B25"/>
  <c r="S24"/>
  <c r="W69"/>
  <c r="L69"/>
  <c r="AD68"/>
  <c r="AF69"/>
  <c r="Y70"/>
  <c r="N70"/>
  <c r="Z24"/>
  <c r="X69"/>
  <c r="AE68"/>
  <c r="F26"/>
  <c r="T25"/>
  <c r="V24"/>
  <c r="K24"/>
  <c r="U24"/>
  <c r="AG23"/>
  <c r="Q24"/>
  <c r="AH24"/>
  <c r="AD22"/>
  <c r="AE22"/>
  <c r="AF24"/>
  <c r="AC22"/>
  <c r="AB22"/>
  <c r="I19" i="37"/>
  <c r="R18"/>
  <c r="O18"/>
  <c r="L21" i="39"/>
  <c r="O21"/>
  <c r="K22"/>
  <c r="E23"/>
  <c r="Q18" i="37"/>
  <c r="N18"/>
  <c r="S19"/>
  <c r="P19"/>
  <c r="F19"/>
  <c r="M18"/>
  <c r="F21" i="3"/>
  <c r="E21"/>
  <c r="J20" i="39" l="1"/>
  <c r="Q19"/>
  <c r="N19"/>
  <c r="U24" i="43"/>
  <c r="I24"/>
  <c r="AB23"/>
  <c r="B25"/>
  <c r="S24"/>
  <c r="L24"/>
  <c r="AD23"/>
  <c r="W24"/>
  <c r="Y24"/>
  <c r="AF23"/>
  <c r="N24"/>
  <c r="AH23"/>
  <c r="R24"/>
  <c r="AA24"/>
  <c r="Q23"/>
  <c r="V24"/>
  <c r="AC23"/>
  <c r="K24"/>
  <c r="Z24"/>
  <c r="P24"/>
  <c r="AG23"/>
  <c r="M24"/>
  <c r="AE23"/>
  <c r="X24"/>
  <c r="F24"/>
  <c r="T23"/>
  <c r="P44" i="37"/>
  <c r="S44"/>
  <c r="P19" i="39"/>
  <c r="M19"/>
  <c r="L19" i="37"/>
  <c r="B20"/>
  <c r="Z25" i="40"/>
  <c r="X70"/>
  <c r="AE69"/>
  <c r="B26"/>
  <c r="S25"/>
  <c r="R70"/>
  <c r="Q69"/>
  <c r="AA70"/>
  <c r="AH69"/>
  <c r="AF70"/>
  <c r="N71"/>
  <c r="Y71"/>
  <c r="L70"/>
  <c r="W70"/>
  <c r="AD69"/>
  <c r="V25"/>
  <c r="K25"/>
  <c r="F27"/>
  <c r="T26"/>
  <c r="U25"/>
  <c r="AG24"/>
  <c r="Q25"/>
  <c r="AH25"/>
  <c r="AD23"/>
  <c r="AC23"/>
  <c r="AF25"/>
  <c r="AE23"/>
  <c r="AB23"/>
  <c r="I20" i="37"/>
  <c r="R19"/>
  <c r="O19"/>
  <c r="O22" i="39"/>
  <c r="L22"/>
  <c r="E24"/>
  <c r="K23"/>
  <c r="Q19" i="37"/>
  <c r="N19"/>
  <c r="P20"/>
  <c r="S20"/>
  <c r="F20"/>
  <c r="M19"/>
  <c r="F22" i="3"/>
  <c r="E22"/>
  <c r="J21" i="39" l="1"/>
  <c r="N20"/>
  <c r="Q20"/>
  <c r="F25" i="43"/>
  <c r="T24"/>
  <c r="K25"/>
  <c r="AC24"/>
  <c r="V25"/>
  <c r="L25"/>
  <c r="AD24"/>
  <c r="W25"/>
  <c r="U25"/>
  <c r="AB24"/>
  <c r="I25"/>
  <c r="Y25"/>
  <c r="AF24"/>
  <c r="N25"/>
  <c r="Q24"/>
  <c r="AH24"/>
  <c r="R25"/>
  <c r="AA25"/>
  <c r="X25"/>
  <c r="M25"/>
  <c r="AE24"/>
  <c r="P25"/>
  <c r="AG24"/>
  <c r="Z25"/>
  <c r="B26"/>
  <c r="S25"/>
  <c r="P45" i="37"/>
  <c r="S45"/>
  <c r="M20" i="39"/>
  <c r="P20"/>
  <c r="L20" i="37"/>
  <c r="B21"/>
  <c r="Z26" i="40"/>
  <c r="B27"/>
  <c r="S26"/>
  <c r="AD70"/>
  <c r="W71"/>
  <c r="L71"/>
  <c r="X71"/>
  <c r="AE70"/>
  <c r="AF71"/>
  <c r="Y72"/>
  <c r="N72"/>
  <c r="R71"/>
  <c r="AA71"/>
  <c r="AH70"/>
  <c r="Q70"/>
  <c r="F28"/>
  <c r="T27"/>
  <c r="V26"/>
  <c r="K26"/>
  <c r="U26"/>
  <c r="AG25"/>
  <c r="Q26"/>
  <c r="AH26"/>
  <c r="AD24"/>
  <c r="AF26"/>
  <c r="AE24"/>
  <c r="AC24"/>
  <c r="AB24"/>
  <c r="I21" i="37"/>
  <c r="O20"/>
  <c r="R20"/>
  <c r="K24" i="39"/>
  <c r="E25"/>
  <c r="L23"/>
  <c r="O23"/>
  <c r="S21" i="37"/>
  <c r="P21"/>
  <c r="Q20"/>
  <c r="N20"/>
  <c r="F21"/>
  <c r="M20"/>
  <c r="F23" i="3"/>
  <c r="E23"/>
  <c r="J22" i="39" l="1"/>
  <c r="Q21"/>
  <c r="N21"/>
  <c r="B27" i="43"/>
  <c r="S26"/>
  <c r="T25"/>
  <c r="F26"/>
  <c r="P26"/>
  <c r="AG25"/>
  <c r="Z26"/>
  <c r="N26"/>
  <c r="AF25"/>
  <c r="Y26"/>
  <c r="W26"/>
  <c r="AD25"/>
  <c r="L26"/>
  <c r="I26"/>
  <c r="AB25"/>
  <c r="U26"/>
  <c r="K26"/>
  <c r="AC25"/>
  <c r="V26"/>
  <c r="AA26"/>
  <c r="Q25"/>
  <c r="R26"/>
  <c r="AH25"/>
  <c r="X26"/>
  <c r="AE25"/>
  <c r="M26"/>
  <c r="P46" i="37"/>
  <c r="S46"/>
  <c r="P21" i="39"/>
  <c r="M21"/>
  <c r="L21" i="37"/>
  <c r="B22"/>
  <c r="Y73" i="40"/>
  <c r="AF72"/>
  <c r="N73"/>
  <c r="Z27"/>
  <c r="R72"/>
  <c r="AA72"/>
  <c r="AH71"/>
  <c r="Q71"/>
  <c r="AE71"/>
  <c r="X72"/>
  <c r="L72"/>
  <c r="AD71"/>
  <c r="W72"/>
  <c r="B28"/>
  <c r="S27"/>
  <c r="V27"/>
  <c r="K27"/>
  <c r="F29"/>
  <c r="T28"/>
  <c r="U27"/>
  <c r="AG26"/>
  <c r="AH27"/>
  <c r="Q27"/>
  <c r="AD25"/>
  <c r="AF27"/>
  <c r="AE25"/>
  <c r="AC25"/>
  <c r="AB25"/>
  <c r="I22" i="37"/>
  <c r="R21"/>
  <c r="O21"/>
  <c r="E26" i="39"/>
  <c r="K25"/>
  <c r="O24"/>
  <c r="L24"/>
  <c r="Q21" i="37"/>
  <c r="N21"/>
  <c r="S22"/>
  <c r="P22"/>
  <c r="F22"/>
  <c r="M21"/>
  <c r="F24" i="3"/>
  <c r="E24"/>
  <c r="J23" i="39" l="1"/>
  <c r="Q22"/>
  <c r="N22"/>
  <c r="W27" i="43"/>
  <c r="L27"/>
  <c r="AD26"/>
  <c r="B28"/>
  <c r="S27"/>
  <c r="R27"/>
  <c r="Q26"/>
  <c r="AA27"/>
  <c r="AH26"/>
  <c r="AB26"/>
  <c r="U27"/>
  <c r="I27"/>
  <c r="AC26"/>
  <c r="V27"/>
  <c r="K27"/>
  <c r="P27"/>
  <c r="AG26"/>
  <c r="Z27"/>
  <c r="X27"/>
  <c r="AE26"/>
  <c r="M27"/>
  <c r="Y27"/>
  <c r="AF26"/>
  <c r="N27"/>
  <c r="F27"/>
  <c r="T26"/>
  <c r="P47" i="37"/>
  <c r="S47"/>
  <c r="P22" i="39"/>
  <c r="M22"/>
  <c r="L22" i="37"/>
  <c r="B23"/>
  <c r="B29" i="40"/>
  <c r="S28"/>
  <c r="X73"/>
  <c r="AE72"/>
  <c r="Z28"/>
  <c r="L73"/>
  <c r="W73"/>
  <c r="AD72"/>
  <c r="R73"/>
  <c r="AA73"/>
  <c r="Q72"/>
  <c r="AH72"/>
  <c r="Y74"/>
  <c r="AF73"/>
  <c r="N74"/>
  <c r="F30"/>
  <c r="T29"/>
  <c r="V28"/>
  <c r="K28"/>
  <c r="U28"/>
  <c r="AG27"/>
  <c r="AH28"/>
  <c r="Q28"/>
  <c r="AD26"/>
  <c r="AC26"/>
  <c r="AE26"/>
  <c r="AF28"/>
  <c r="AB26"/>
  <c r="I23" i="37"/>
  <c r="R22"/>
  <c r="O22"/>
  <c r="E27" i="39"/>
  <c r="K26"/>
  <c r="L25"/>
  <c r="O25"/>
  <c r="Q22" i="37"/>
  <c r="N22"/>
  <c r="S23"/>
  <c r="P23"/>
  <c r="F23"/>
  <c r="M22"/>
  <c r="F25" i="3"/>
  <c r="E25"/>
  <c r="J24" i="39" l="1"/>
  <c r="Q23"/>
  <c r="N23"/>
  <c r="X28" i="43"/>
  <c r="AE27"/>
  <c r="M28"/>
  <c r="AA28"/>
  <c r="AH27"/>
  <c r="R28"/>
  <c r="Q27"/>
  <c r="W28"/>
  <c r="AD27"/>
  <c r="L28"/>
  <c r="AC27"/>
  <c r="V28"/>
  <c r="K28"/>
  <c r="T27"/>
  <c r="F28"/>
  <c r="N28"/>
  <c r="AF27"/>
  <c r="Y28"/>
  <c r="Z28"/>
  <c r="P28"/>
  <c r="AG27"/>
  <c r="I28"/>
  <c r="AB27"/>
  <c r="U28"/>
  <c r="B29"/>
  <c r="S28"/>
  <c r="P48" i="37"/>
  <c r="S48"/>
  <c r="M23" i="39"/>
  <c r="P23"/>
  <c r="L23" i="37"/>
  <c r="B24"/>
  <c r="AD73" i="40"/>
  <c r="W74"/>
  <c r="L74"/>
  <c r="AF74"/>
  <c r="N75"/>
  <c r="Y75"/>
  <c r="AE73"/>
  <c r="X74"/>
  <c r="B30"/>
  <c r="S29"/>
  <c r="Z29"/>
  <c r="Q73"/>
  <c r="AH73"/>
  <c r="AA74"/>
  <c r="R74"/>
  <c r="V29"/>
  <c r="K29"/>
  <c r="F31"/>
  <c r="T30"/>
  <c r="U29"/>
  <c r="AG28"/>
  <c r="Q29"/>
  <c r="AH29"/>
  <c r="AD27"/>
  <c r="AF29"/>
  <c r="AC27"/>
  <c r="AE27"/>
  <c r="AB27"/>
  <c r="I24" i="37"/>
  <c r="O23"/>
  <c r="R23"/>
  <c r="L26" i="39"/>
  <c r="E28"/>
  <c r="K27"/>
  <c r="S24" i="37"/>
  <c r="P24"/>
  <c r="Q23"/>
  <c r="N23"/>
  <c r="F24"/>
  <c r="M23"/>
  <c r="J25" i="39" l="1"/>
  <c r="N24"/>
  <c r="Q24"/>
  <c r="B30" i="43"/>
  <c r="S29"/>
  <c r="V29"/>
  <c r="AC28"/>
  <c r="K29"/>
  <c r="AB28"/>
  <c r="U29"/>
  <c r="I29"/>
  <c r="L29"/>
  <c r="W29"/>
  <c r="AD28"/>
  <c r="R29"/>
  <c r="Q28"/>
  <c r="AA29"/>
  <c r="AH28"/>
  <c r="F29"/>
  <c r="T28"/>
  <c r="M29"/>
  <c r="AE28"/>
  <c r="X29"/>
  <c r="Z29"/>
  <c r="AG28"/>
  <c r="P29"/>
  <c r="AF28"/>
  <c r="Y29"/>
  <c r="N29"/>
  <c r="P49" i="37"/>
  <c r="S49"/>
  <c r="M24" i="39"/>
  <c r="P24"/>
  <c r="B25" i="37"/>
  <c r="L24"/>
  <c r="Z30" i="40"/>
  <c r="X75"/>
  <c r="AE74"/>
  <c r="R75"/>
  <c r="AA75"/>
  <c r="AH74"/>
  <c r="Q74"/>
  <c r="AF75"/>
  <c r="Y76"/>
  <c r="N76"/>
  <c r="B31"/>
  <c r="S30"/>
  <c r="AD74"/>
  <c r="L75"/>
  <c r="W75"/>
  <c r="F32"/>
  <c r="T31"/>
  <c r="V30"/>
  <c r="K30"/>
  <c r="U30"/>
  <c r="AG29"/>
  <c r="Q30"/>
  <c r="AH30"/>
  <c r="AD28"/>
  <c r="AC28"/>
  <c r="AE28"/>
  <c r="AF30"/>
  <c r="AB28"/>
  <c r="I25" i="37"/>
  <c r="O24"/>
  <c r="R24"/>
  <c r="K28" i="39"/>
  <c r="E29"/>
  <c r="L27"/>
  <c r="Q24" i="37"/>
  <c r="N24"/>
  <c r="S25"/>
  <c r="P25"/>
  <c r="F25"/>
  <c r="M24"/>
  <c r="J26" i="39" l="1"/>
  <c r="N25"/>
  <c r="Q25"/>
  <c r="L30" i="43"/>
  <c r="AD29"/>
  <c r="W30"/>
  <c r="V30"/>
  <c r="AC29"/>
  <c r="K30"/>
  <c r="Y30"/>
  <c r="AF29"/>
  <c r="N30"/>
  <c r="AE29"/>
  <c r="M30"/>
  <c r="X30"/>
  <c r="P30"/>
  <c r="AG29"/>
  <c r="Z30"/>
  <c r="S30"/>
  <c r="B31"/>
  <c r="F30"/>
  <c r="T29"/>
  <c r="AH29"/>
  <c r="AA30"/>
  <c r="R30"/>
  <c r="Q29"/>
  <c r="U30"/>
  <c r="I30"/>
  <c r="AB29"/>
  <c r="P50" i="37"/>
  <c r="S50"/>
  <c r="P25" i="39"/>
  <c r="M25"/>
  <c r="L25" i="37"/>
  <c r="B26"/>
  <c r="AD75" i="40"/>
  <c r="W76"/>
  <c r="L76"/>
  <c r="AF76"/>
  <c r="N77"/>
  <c r="Y77"/>
  <c r="B32"/>
  <c r="S31"/>
  <c r="U8"/>
  <c r="Z31"/>
  <c r="R76"/>
  <c r="AA76"/>
  <c r="AH75"/>
  <c r="Q75"/>
  <c r="AE75"/>
  <c r="X76"/>
  <c r="V31"/>
  <c r="K31"/>
  <c r="F33"/>
  <c r="T32"/>
  <c r="U31"/>
  <c r="AG30"/>
  <c r="AH31"/>
  <c r="Q31"/>
  <c r="AD29"/>
  <c r="AE29"/>
  <c r="AC29"/>
  <c r="AF31"/>
  <c r="AB29"/>
  <c r="I26" i="37"/>
  <c r="O25"/>
  <c r="R25"/>
  <c r="E30" i="39"/>
  <c r="K29"/>
  <c r="O28"/>
  <c r="L28"/>
  <c r="S26" i="37"/>
  <c r="P26"/>
  <c r="Q25"/>
  <c r="N25"/>
  <c r="F26"/>
  <c r="M25"/>
  <c r="J27" i="39" l="1"/>
  <c r="Q26"/>
  <c r="N26"/>
  <c r="U31" i="43"/>
  <c r="I31"/>
  <c r="AB30"/>
  <c r="B32"/>
  <c r="S31"/>
  <c r="U8"/>
  <c r="P31"/>
  <c r="AG30"/>
  <c r="Z31"/>
  <c r="L31"/>
  <c r="AD30"/>
  <c r="W31"/>
  <c r="F31"/>
  <c r="T30"/>
  <c r="K31"/>
  <c r="AC30"/>
  <c r="V31"/>
  <c r="X31"/>
  <c r="M31"/>
  <c r="AE30"/>
  <c r="Y31"/>
  <c r="AF30"/>
  <c r="N31"/>
  <c r="Q30"/>
  <c r="R31"/>
  <c r="AA31"/>
  <c r="AH30"/>
  <c r="S51" i="37"/>
  <c r="P51"/>
  <c r="M26" i="39"/>
  <c r="P26"/>
  <c r="L26" i="37"/>
  <c r="B27"/>
  <c r="R77" i="40"/>
  <c r="Q76"/>
  <c r="AH76"/>
  <c r="AA77"/>
  <c r="AF77"/>
  <c r="Y78"/>
  <c r="N78"/>
  <c r="AE76"/>
  <c r="X77"/>
  <c r="Z32"/>
  <c r="B33"/>
  <c r="S32"/>
  <c r="AD76"/>
  <c r="W77"/>
  <c r="L77"/>
  <c r="F34"/>
  <c r="T33"/>
  <c r="V32"/>
  <c r="K32"/>
  <c r="U32"/>
  <c r="AG31"/>
  <c r="Q32"/>
  <c r="AH32"/>
  <c r="AD30"/>
  <c r="AC30"/>
  <c r="AF32"/>
  <c r="AE30"/>
  <c r="AB30"/>
  <c r="I27" i="37"/>
  <c r="R26"/>
  <c r="O26"/>
  <c r="L29" i="39"/>
  <c r="O29"/>
  <c r="K30"/>
  <c r="E31"/>
  <c r="Q26" i="37"/>
  <c r="N26"/>
  <c r="S27"/>
  <c r="P27"/>
  <c r="F27"/>
  <c r="M26"/>
  <c r="J28" i="39" l="1"/>
  <c r="Q27"/>
  <c r="N27"/>
  <c r="Q31" i="43"/>
  <c r="AA32"/>
  <c r="AH31"/>
  <c r="R32"/>
  <c r="I32"/>
  <c r="AB31"/>
  <c r="U32"/>
  <c r="N32"/>
  <c r="AF31"/>
  <c r="Y32"/>
  <c r="X32"/>
  <c r="M32"/>
  <c r="AE31"/>
  <c r="K32"/>
  <c r="AC31"/>
  <c r="V32"/>
  <c r="P32"/>
  <c r="AG31"/>
  <c r="Z32"/>
  <c r="T31"/>
  <c r="F32"/>
  <c r="W32"/>
  <c r="L32"/>
  <c r="AD31"/>
  <c r="B33"/>
  <c r="S32"/>
  <c r="S52" i="37"/>
  <c r="P52"/>
  <c r="P27" i="39"/>
  <c r="M27"/>
  <c r="L27" i="37"/>
  <c r="B28"/>
  <c r="W78" i="40"/>
  <c r="AD77"/>
  <c r="L78"/>
  <c r="S33"/>
  <c r="B34"/>
  <c r="Q77"/>
  <c r="AH77"/>
  <c r="AA78"/>
  <c r="R78"/>
  <c r="AE77"/>
  <c r="X78"/>
  <c r="Z33"/>
  <c r="Y79"/>
  <c r="AF78"/>
  <c r="N79"/>
  <c r="V33"/>
  <c r="K33"/>
  <c r="F35"/>
  <c r="T34"/>
  <c r="U33"/>
  <c r="AG32"/>
  <c r="AH33"/>
  <c r="Q33"/>
  <c r="AD31"/>
  <c r="AE31"/>
  <c r="AF33"/>
  <c r="AC31"/>
  <c r="AB31"/>
  <c r="I28" i="37"/>
  <c r="R27"/>
  <c r="O27"/>
  <c r="O30" i="39"/>
  <c r="L30"/>
  <c r="E32"/>
  <c r="K31"/>
  <c r="S28" i="37"/>
  <c r="P28"/>
  <c r="Q27"/>
  <c r="N27"/>
  <c r="F28"/>
  <c r="M27"/>
  <c r="J29" i="39" l="1"/>
  <c r="N28"/>
  <c r="Q28"/>
  <c r="B34" i="43"/>
  <c r="S33"/>
  <c r="Z33"/>
  <c r="P33"/>
  <c r="AG32"/>
  <c r="V33"/>
  <c r="AC32"/>
  <c r="K33"/>
  <c r="W33"/>
  <c r="AD32"/>
  <c r="L33"/>
  <c r="T32"/>
  <c r="F33"/>
  <c r="I33"/>
  <c r="AB32"/>
  <c r="U33"/>
  <c r="M33"/>
  <c r="AE32"/>
  <c r="X33"/>
  <c r="N33"/>
  <c r="AF32"/>
  <c r="Y33"/>
  <c r="AA33"/>
  <c r="R33"/>
  <c r="Q32"/>
  <c r="AH32"/>
  <c r="S53" i="37"/>
  <c r="P53"/>
  <c r="M28" i="39"/>
  <c r="P28"/>
  <c r="L28" i="37"/>
  <c r="B29"/>
  <c r="AD78" i="40"/>
  <c r="L79"/>
  <c r="W79"/>
  <c r="Y80"/>
  <c r="AF79"/>
  <c r="N80"/>
  <c r="Z34"/>
  <c r="AA79"/>
  <c r="Q78"/>
  <c r="AH78"/>
  <c r="R79"/>
  <c r="S34"/>
  <c r="B35"/>
  <c r="X79"/>
  <c r="AE78"/>
  <c r="F36"/>
  <c r="T35"/>
  <c r="V34"/>
  <c r="K34"/>
  <c r="U34"/>
  <c r="AG33"/>
  <c r="Q34"/>
  <c r="AH34"/>
  <c r="AD32"/>
  <c r="AC32"/>
  <c r="AE32"/>
  <c r="AF34"/>
  <c r="AB32"/>
  <c r="I29" i="37"/>
  <c r="O28"/>
  <c r="R28"/>
  <c r="K32" i="39"/>
  <c r="E33"/>
  <c r="L31"/>
  <c r="O31"/>
  <c r="Q28" i="37"/>
  <c r="N28"/>
  <c r="S29"/>
  <c r="P29"/>
  <c r="F29"/>
  <c r="M28"/>
  <c r="J30" i="39" l="1"/>
  <c r="Q29"/>
  <c r="N29"/>
  <c r="F34" i="43"/>
  <c r="T33"/>
  <c r="B35"/>
  <c r="S34"/>
  <c r="I34"/>
  <c r="U34"/>
  <c r="AB33"/>
  <c r="L34"/>
  <c r="W34"/>
  <c r="AD33"/>
  <c r="X34"/>
  <c r="AE33"/>
  <c r="M34"/>
  <c r="AA34"/>
  <c r="AH33"/>
  <c r="R34"/>
  <c r="Q33"/>
  <c r="Y34"/>
  <c r="AF33"/>
  <c r="N34"/>
  <c r="K34"/>
  <c r="AC33"/>
  <c r="V34"/>
  <c r="P34"/>
  <c r="Z34"/>
  <c r="AG33"/>
  <c r="P54" i="37"/>
  <c r="S54"/>
  <c r="M29" i="39"/>
  <c r="P29"/>
  <c r="L29" i="37"/>
  <c r="B30"/>
  <c r="AE79" i="40"/>
  <c r="X80"/>
  <c r="S35"/>
  <c r="B36"/>
  <c r="Y81"/>
  <c r="N81"/>
  <c r="AF80"/>
  <c r="AD79"/>
  <c r="W80"/>
  <c r="L80"/>
  <c r="Z35"/>
  <c r="AA80"/>
  <c r="AH79"/>
  <c r="Q79"/>
  <c r="R80"/>
  <c r="V35"/>
  <c r="K35"/>
  <c r="F37"/>
  <c r="T36"/>
  <c r="U35"/>
  <c r="AG34"/>
  <c r="AH35"/>
  <c r="Q35"/>
  <c r="AD33"/>
  <c r="AE33"/>
  <c r="AC33"/>
  <c r="AF35"/>
  <c r="AB33"/>
  <c r="I30" i="37"/>
  <c r="R29"/>
  <c r="O29"/>
  <c r="O32" i="39"/>
  <c r="L32"/>
  <c r="E34"/>
  <c r="K33"/>
  <c r="Q29" i="37"/>
  <c r="N29"/>
  <c r="S30"/>
  <c r="P30"/>
  <c r="F30"/>
  <c r="M29"/>
  <c r="J31" i="39" l="1"/>
  <c r="Q30"/>
  <c r="N30"/>
  <c r="M35" i="43"/>
  <c r="AE34"/>
  <c r="X35"/>
  <c r="T34"/>
  <c r="F35"/>
  <c r="B36"/>
  <c r="S35"/>
  <c r="V35"/>
  <c r="K35"/>
  <c r="AC34"/>
  <c r="I35"/>
  <c r="AB34"/>
  <c r="U35"/>
  <c r="Z35"/>
  <c r="AG34"/>
  <c r="P35"/>
  <c r="N35"/>
  <c r="AF34"/>
  <c r="Y35"/>
  <c r="AA35"/>
  <c r="R35"/>
  <c r="Q34"/>
  <c r="AH34"/>
  <c r="W35"/>
  <c r="L35"/>
  <c r="AD34"/>
  <c r="S55" i="37"/>
  <c r="P55"/>
  <c r="M30" i="39"/>
  <c r="P30"/>
  <c r="L30" i="37"/>
  <c r="B31"/>
  <c r="AE80" i="40"/>
  <c r="X81"/>
  <c r="AH80"/>
  <c r="R81"/>
  <c r="Q80"/>
  <c r="AA81"/>
  <c r="B37"/>
  <c r="S36"/>
  <c r="W81"/>
  <c r="AD80"/>
  <c r="L81"/>
  <c r="AF81"/>
  <c r="N82"/>
  <c r="Y82"/>
  <c r="Z36"/>
  <c r="F38"/>
  <c r="T37"/>
  <c r="V36"/>
  <c r="K36"/>
  <c r="U36"/>
  <c r="AG35"/>
  <c r="AH36"/>
  <c r="Q36"/>
  <c r="AD34"/>
  <c r="AC34"/>
  <c r="AF36"/>
  <c r="AE34"/>
  <c r="AB34"/>
  <c r="I31" i="37"/>
  <c r="R30"/>
  <c r="O30"/>
  <c r="L33" i="39"/>
  <c r="O33"/>
  <c r="E35"/>
  <c r="K34"/>
  <c r="P31" i="37"/>
  <c r="S31"/>
  <c r="Q30"/>
  <c r="N30"/>
  <c r="F31"/>
  <c r="M30"/>
  <c r="J32" i="39" l="1"/>
  <c r="N31"/>
  <c r="Q31"/>
  <c r="L36" i="43"/>
  <c r="AD35"/>
  <c r="W36"/>
  <c r="Y36"/>
  <c r="N36"/>
  <c r="AF35"/>
  <c r="V36"/>
  <c r="AC35"/>
  <c r="K36"/>
  <c r="M36"/>
  <c r="AE35"/>
  <c r="X36"/>
  <c r="B37"/>
  <c r="S36"/>
  <c r="U36"/>
  <c r="AB35"/>
  <c r="I36"/>
  <c r="R36"/>
  <c r="AH35"/>
  <c r="AA36"/>
  <c r="Q35"/>
  <c r="F36"/>
  <c r="T35"/>
  <c r="Z36"/>
  <c r="P36"/>
  <c r="AG35"/>
  <c r="M31" i="39"/>
  <c r="P31"/>
  <c r="L31" i="37"/>
  <c r="B32"/>
  <c r="AA82" i="40"/>
  <c r="Q81"/>
  <c r="AH81"/>
  <c r="R82"/>
  <c r="AE81"/>
  <c r="X82"/>
  <c r="AF82"/>
  <c r="Y83"/>
  <c r="N83"/>
  <c r="AF83" s="1"/>
  <c r="Z37"/>
  <c r="L82"/>
  <c r="W82"/>
  <c r="AD81"/>
  <c r="S37"/>
  <c r="B38"/>
  <c r="V37"/>
  <c r="K37"/>
  <c r="F39"/>
  <c r="T38"/>
  <c r="U37"/>
  <c r="AG36"/>
  <c r="Q37"/>
  <c r="AH37"/>
  <c r="AD35"/>
  <c r="AE35"/>
  <c r="AF37"/>
  <c r="AC35"/>
  <c r="AB35"/>
  <c r="I32" i="37"/>
  <c r="O31"/>
  <c r="R31"/>
  <c r="O34" i="39"/>
  <c r="L34"/>
  <c r="E36"/>
  <c r="K35"/>
  <c r="S32" i="37"/>
  <c r="P32"/>
  <c r="Q31"/>
  <c r="N31"/>
  <c r="F32"/>
  <c r="M31"/>
  <c r="J33" i="39" l="1"/>
  <c r="N32"/>
  <c r="Q32"/>
  <c r="P37" i="43"/>
  <c r="AG36"/>
  <c r="Z37"/>
  <c r="U37"/>
  <c r="I37"/>
  <c r="AB36"/>
  <c r="K37"/>
  <c r="AC36"/>
  <c r="V37"/>
  <c r="L37"/>
  <c r="AD36"/>
  <c r="W37"/>
  <c r="AH36"/>
  <c r="Q36"/>
  <c r="R37"/>
  <c r="AA37"/>
  <c r="X37"/>
  <c r="AE36"/>
  <c r="M37"/>
  <c r="B38"/>
  <c r="S37"/>
  <c r="Y37"/>
  <c r="AF36"/>
  <c r="N37"/>
  <c r="F37"/>
  <c r="T36"/>
  <c r="M32" i="39"/>
  <c r="P32"/>
  <c r="L32" i="37"/>
  <c r="B33"/>
  <c r="S38" i="40"/>
  <c r="B39"/>
  <c r="AD82"/>
  <c r="W83"/>
  <c r="L83"/>
  <c r="AD83" s="1"/>
  <c r="AE83"/>
  <c r="AE82"/>
  <c r="X83"/>
  <c r="Z38"/>
  <c r="Q82"/>
  <c r="AA83"/>
  <c r="AH82"/>
  <c r="R83"/>
  <c r="F40"/>
  <c r="T39"/>
  <c r="V38"/>
  <c r="K38"/>
  <c r="U38"/>
  <c r="AG37"/>
  <c r="Q38"/>
  <c r="AH38"/>
  <c r="AD36"/>
  <c r="AC36"/>
  <c r="AE36"/>
  <c r="AF38"/>
  <c r="AB36"/>
  <c r="I33" i="37"/>
  <c r="O32"/>
  <c r="R32"/>
  <c r="K36" i="39"/>
  <c r="E37"/>
  <c r="L35"/>
  <c r="O35"/>
  <c r="Q32" i="37"/>
  <c r="N32"/>
  <c r="S33"/>
  <c r="P33"/>
  <c r="F33"/>
  <c r="M32"/>
  <c r="J34" i="39" l="1"/>
  <c r="Q33"/>
  <c r="N33"/>
  <c r="T37" i="43"/>
  <c r="F38"/>
  <c r="I38"/>
  <c r="AB37"/>
  <c r="U38"/>
  <c r="W38"/>
  <c r="L38"/>
  <c r="AD37"/>
  <c r="X38"/>
  <c r="M38"/>
  <c r="AE37"/>
  <c r="Q37"/>
  <c r="AA38"/>
  <c r="AH37"/>
  <c r="R38"/>
  <c r="K38"/>
  <c r="AC37"/>
  <c r="V38"/>
  <c r="P38"/>
  <c r="AG37"/>
  <c r="Z38"/>
  <c r="N38"/>
  <c r="AF37"/>
  <c r="Y38"/>
  <c r="B39"/>
  <c r="S38"/>
  <c r="P33" i="39"/>
  <c r="M33"/>
  <c r="L33" i="37"/>
  <c r="B34"/>
  <c r="Z39" i="40"/>
  <c r="AH83"/>
  <c r="Q83"/>
  <c r="S39"/>
  <c r="B40"/>
  <c r="V39"/>
  <c r="K39"/>
  <c r="F41"/>
  <c r="T40"/>
  <c r="U39"/>
  <c r="AG38"/>
  <c r="AH39"/>
  <c r="Q39"/>
  <c r="AD37"/>
  <c r="AE37"/>
  <c r="AC37"/>
  <c r="AF39"/>
  <c r="AB37"/>
  <c r="I34" i="37"/>
  <c r="O33"/>
  <c r="R33"/>
  <c r="O36" i="39"/>
  <c r="L36"/>
  <c r="K37"/>
  <c r="E38"/>
  <c r="Q33" i="37"/>
  <c r="N33"/>
  <c r="S34"/>
  <c r="P34"/>
  <c r="F34"/>
  <c r="M33"/>
  <c r="J35" i="39" l="1"/>
  <c r="N34"/>
  <c r="Q34"/>
  <c r="B40" i="43"/>
  <c r="S39"/>
  <c r="N39"/>
  <c r="AF38"/>
  <c r="Y39"/>
  <c r="M39"/>
  <c r="AE38"/>
  <c r="X39"/>
  <c r="T38"/>
  <c r="F39"/>
  <c r="Z39"/>
  <c r="P39"/>
  <c r="AG38"/>
  <c r="AA39"/>
  <c r="R39"/>
  <c r="Q38"/>
  <c r="AH38"/>
  <c r="W39"/>
  <c r="AD38"/>
  <c r="L39"/>
  <c r="I39"/>
  <c r="AB38"/>
  <c r="U39"/>
  <c r="V39"/>
  <c r="AC38"/>
  <c r="K39"/>
  <c r="P34" i="39"/>
  <c r="M34"/>
  <c r="L34" i="37"/>
  <c r="B35"/>
  <c r="B41" i="40"/>
  <c r="S40"/>
  <c r="Z40"/>
  <c r="V40"/>
  <c r="K40"/>
  <c r="F42"/>
  <c r="T41"/>
  <c r="U40"/>
  <c r="AG39"/>
  <c r="Q40"/>
  <c r="AH40"/>
  <c r="AD38"/>
  <c r="AC38"/>
  <c r="AF40"/>
  <c r="AE38"/>
  <c r="AB38"/>
  <c r="I35" i="37"/>
  <c r="R34"/>
  <c r="O34"/>
  <c r="K38" i="39"/>
  <c r="E39"/>
  <c r="O37"/>
  <c r="L37"/>
  <c r="Q34" i="37"/>
  <c r="N34"/>
  <c r="S35"/>
  <c r="P35"/>
  <c r="F35"/>
  <c r="M34"/>
  <c r="J36" i="39" l="1"/>
  <c r="N35"/>
  <c r="Q35"/>
  <c r="V40" i="43"/>
  <c r="K40"/>
  <c r="AC39"/>
  <c r="F40"/>
  <c r="T39"/>
  <c r="M40"/>
  <c r="AE39"/>
  <c r="X40"/>
  <c r="R40"/>
  <c r="AH39"/>
  <c r="AA40"/>
  <c r="Q39"/>
  <c r="Y40"/>
  <c r="AF39"/>
  <c r="N40"/>
  <c r="U40"/>
  <c r="I40"/>
  <c r="AB39"/>
  <c r="B41"/>
  <c r="S40"/>
  <c r="L40"/>
  <c r="AD39"/>
  <c r="W40"/>
  <c r="Z40"/>
  <c r="AG39"/>
  <c r="P40"/>
  <c r="M35" i="39"/>
  <c r="P35"/>
  <c r="K39"/>
  <c r="E40"/>
  <c r="L35" i="37"/>
  <c r="B36"/>
  <c r="S41" i="40"/>
  <c r="B42"/>
  <c r="Z41"/>
  <c r="V41"/>
  <c r="K41"/>
  <c r="F43"/>
  <c r="T42"/>
  <c r="U41"/>
  <c r="AG40"/>
  <c r="AH41"/>
  <c r="Q41"/>
  <c r="AD39"/>
  <c r="AE39"/>
  <c r="AF41"/>
  <c r="AC39"/>
  <c r="AB39"/>
  <c r="I36" i="37"/>
  <c r="R35"/>
  <c r="O35"/>
  <c r="O38" i="39"/>
  <c r="L38"/>
  <c r="S36" i="37"/>
  <c r="P36"/>
  <c r="Q35"/>
  <c r="N35"/>
  <c r="F36"/>
  <c r="M35"/>
  <c r="J37" i="39" l="1"/>
  <c r="N36"/>
  <c r="Q36"/>
  <c r="P41" i="43"/>
  <c r="AG40"/>
  <c r="Z41"/>
  <c r="K41"/>
  <c r="AC40"/>
  <c r="V41"/>
  <c r="Y41"/>
  <c r="N41"/>
  <c r="AF40"/>
  <c r="L41"/>
  <c r="AD40"/>
  <c r="W41"/>
  <c r="U41"/>
  <c r="AB40"/>
  <c r="I41"/>
  <c r="AH40"/>
  <c r="Q40"/>
  <c r="AA41"/>
  <c r="R41"/>
  <c r="X41"/>
  <c r="M41"/>
  <c r="AE40"/>
  <c r="S41"/>
  <c r="B42"/>
  <c r="F41"/>
  <c r="T40"/>
  <c r="P36" i="39"/>
  <c r="M36"/>
  <c r="O40"/>
  <c r="L40"/>
  <c r="E41"/>
  <c r="K40"/>
  <c r="L36" i="37"/>
  <c r="B37"/>
  <c r="Z42" i="40"/>
  <c r="S42"/>
  <c r="B43"/>
  <c r="V42"/>
  <c r="K42"/>
  <c r="F44"/>
  <c r="T43"/>
  <c r="U42"/>
  <c r="AG41"/>
  <c r="Q42"/>
  <c r="AH42"/>
  <c r="AD40"/>
  <c r="AC40"/>
  <c r="AE40"/>
  <c r="AF42"/>
  <c r="AB40"/>
  <c r="I37" i="37"/>
  <c r="O36"/>
  <c r="R36"/>
  <c r="L39" i="39"/>
  <c r="O39"/>
  <c r="S37" i="37"/>
  <c r="P37"/>
  <c r="Q36"/>
  <c r="N36"/>
  <c r="F37"/>
  <c r="M36"/>
  <c r="J38" i="39" l="1"/>
  <c r="N37"/>
  <c r="Q37"/>
  <c r="X42" i="43"/>
  <c r="AE41"/>
  <c r="M42"/>
  <c r="P42"/>
  <c r="AG41"/>
  <c r="Z42"/>
  <c r="W42"/>
  <c r="AD41"/>
  <c r="L42"/>
  <c r="Q41"/>
  <c r="AA42"/>
  <c r="R42"/>
  <c r="AH41"/>
  <c r="I42"/>
  <c r="AB41"/>
  <c r="U42"/>
  <c r="T41"/>
  <c r="F42"/>
  <c r="B43"/>
  <c r="S42"/>
  <c r="N42"/>
  <c r="AF41"/>
  <c r="Y42"/>
  <c r="K42"/>
  <c r="AC41"/>
  <c r="V42"/>
  <c r="M37" i="39"/>
  <c r="P37"/>
  <c r="O41"/>
  <c r="L41"/>
  <c r="E42"/>
  <c r="K41"/>
  <c r="L37" i="37"/>
  <c r="B38"/>
  <c r="Z43" i="40"/>
  <c r="S43"/>
  <c r="B44"/>
  <c r="V43"/>
  <c r="K43"/>
  <c r="F45"/>
  <c r="T44"/>
  <c r="U43"/>
  <c r="AG42"/>
  <c r="AH43"/>
  <c r="Q43"/>
  <c r="AD41"/>
  <c r="AC41"/>
  <c r="AE41"/>
  <c r="AF43"/>
  <c r="AB41"/>
  <c r="I38" i="37"/>
  <c r="R37"/>
  <c r="O37"/>
  <c r="Q37"/>
  <c r="N37"/>
  <c r="S38"/>
  <c r="P38"/>
  <c r="F38"/>
  <c r="M37"/>
  <c r="J39" i="39" l="1"/>
  <c r="N38"/>
  <c r="Q38"/>
  <c r="N43" i="43"/>
  <c r="AF42"/>
  <c r="Y43"/>
  <c r="W43"/>
  <c r="L43"/>
  <c r="AD42"/>
  <c r="T42"/>
  <c r="F43"/>
  <c r="I43"/>
  <c r="AB42"/>
  <c r="U43"/>
  <c r="B44"/>
  <c r="S43"/>
  <c r="M43"/>
  <c r="AE42"/>
  <c r="X43"/>
  <c r="V43"/>
  <c r="K43"/>
  <c r="AC42"/>
  <c r="AA43"/>
  <c r="R43"/>
  <c r="Q42"/>
  <c r="AH42"/>
  <c r="Z43"/>
  <c r="AG42"/>
  <c r="P43"/>
  <c r="M38" i="39"/>
  <c r="P38"/>
  <c r="E43"/>
  <c r="K42"/>
  <c r="L42"/>
  <c r="O42"/>
  <c r="L38" i="37"/>
  <c r="B39"/>
  <c r="Z44" i="40"/>
  <c r="S44"/>
  <c r="B45"/>
  <c r="K44"/>
  <c r="V44"/>
  <c r="F46"/>
  <c r="T45"/>
  <c r="U44"/>
  <c r="AG43"/>
  <c r="Q44"/>
  <c r="AH44"/>
  <c r="AD42"/>
  <c r="AF44"/>
  <c r="AE42"/>
  <c r="AC42"/>
  <c r="AB42"/>
  <c r="I39" i="37"/>
  <c r="I40" s="1"/>
  <c r="R38"/>
  <c r="O38"/>
  <c r="Q38"/>
  <c r="N38"/>
  <c r="P39"/>
  <c r="S39"/>
  <c r="F39"/>
  <c r="M38"/>
  <c r="J40" i="39" l="1"/>
  <c r="N39"/>
  <c r="Q39"/>
  <c r="R44" i="43"/>
  <c r="AH43"/>
  <c r="Q43"/>
  <c r="AA44"/>
  <c r="U44"/>
  <c r="AB43"/>
  <c r="I44"/>
  <c r="Y44"/>
  <c r="N44"/>
  <c r="AF43"/>
  <c r="Z44"/>
  <c r="P44"/>
  <c r="AG43"/>
  <c r="V44"/>
  <c r="AC43"/>
  <c r="K44"/>
  <c r="M44"/>
  <c r="AE43"/>
  <c r="X44"/>
  <c r="L44"/>
  <c r="AD43"/>
  <c r="W44"/>
  <c r="B45"/>
  <c r="S44"/>
  <c r="F44"/>
  <c r="T43"/>
  <c r="P39" i="39"/>
  <c r="M39"/>
  <c r="L43"/>
  <c r="O43"/>
  <c r="E44"/>
  <c r="K43"/>
  <c r="L39" i="37"/>
  <c r="B40"/>
  <c r="Z45" i="40"/>
  <c r="S45"/>
  <c r="B46"/>
  <c r="N40" i="37"/>
  <c r="Q40"/>
  <c r="M39"/>
  <c r="F40"/>
  <c r="R40"/>
  <c r="O40"/>
  <c r="I41"/>
  <c r="K45" i="40"/>
  <c r="V45"/>
  <c r="F47"/>
  <c r="T46"/>
  <c r="U45"/>
  <c r="AG44"/>
  <c r="Q45"/>
  <c r="AH45"/>
  <c r="AD43"/>
  <c r="AC43"/>
  <c r="AF45"/>
  <c r="AE43"/>
  <c r="AB43"/>
  <c r="O39" i="37"/>
  <c r="R39"/>
  <c r="N39"/>
  <c r="Q39"/>
  <c r="J41" i="39" l="1"/>
  <c r="Q40"/>
  <c r="N40"/>
  <c r="X45" i="43"/>
  <c r="AE44"/>
  <c r="M45"/>
  <c r="Y45"/>
  <c r="AF44"/>
  <c r="N45"/>
  <c r="AH44"/>
  <c r="Q44"/>
  <c r="R45"/>
  <c r="AA45"/>
  <c r="B46"/>
  <c r="S45"/>
  <c r="U45"/>
  <c r="I45"/>
  <c r="AB44"/>
  <c r="F45"/>
  <c r="T44"/>
  <c r="L45"/>
  <c r="AD44"/>
  <c r="W45"/>
  <c r="K45"/>
  <c r="AC44"/>
  <c r="V45"/>
  <c r="P45"/>
  <c r="AG44"/>
  <c r="Z45"/>
  <c r="M40" i="39"/>
  <c r="P40"/>
  <c r="E45"/>
  <c r="K44"/>
  <c r="L44"/>
  <c r="O44"/>
  <c r="L40" i="37"/>
  <c r="B41"/>
  <c r="Z46" i="40"/>
  <c r="S46"/>
  <c r="B47"/>
  <c r="F41" i="37"/>
  <c r="M40"/>
  <c r="N41"/>
  <c r="Q41"/>
  <c r="O41"/>
  <c r="I42"/>
  <c r="R41"/>
  <c r="F48" i="40"/>
  <c r="T47"/>
  <c r="V46"/>
  <c r="K46"/>
  <c r="U46"/>
  <c r="AG45"/>
  <c r="Q46"/>
  <c r="AH46"/>
  <c r="AD44"/>
  <c r="AE44"/>
  <c r="AC44"/>
  <c r="AF46"/>
  <c r="AB44"/>
  <c r="J42" i="39" l="1"/>
  <c r="N41"/>
  <c r="Q41"/>
  <c r="Q45" i="43"/>
  <c r="AA46"/>
  <c r="AH45"/>
  <c r="R46"/>
  <c r="W46"/>
  <c r="L46"/>
  <c r="AD45"/>
  <c r="I46"/>
  <c r="AB45"/>
  <c r="U46"/>
  <c r="N46"/>
  <c r="AF45"/>
  <c r="Y46"/>
  <c r="B47"/>
  <c r="S46"/>
  <c r="X46"/>
  <c r="M46"/>
  <c r="AE45"/>
  <c r="K46"/>
  <c r="AC45"/>
  <c r="V46"/>
  <c r="P46"/>
  <c r="AG45"/>
  <c r="Z46"/>
  <c r="T45"/>
  <c r="F46"/>
  <c r="P41" i="39"/>
  <c r="M41"/>
  <c r="L45"/>
  <c r="O45"/>
  <c r="E46"/>
  <c r="K45"/>
  <c r="L41" i="37"/>
  <c r="B42"/>
  <c r="Z47" i="40"/>
  <c r="B48"/>
  <c r="S47"/>
  <c r="F42" i="37"/>
  <c r="M41"/>
  <c r="O42"/>
  <c r="I43"/>
  <c r="R42"/>
  <c r="N42"/>
  <c r="Q42"/>
  <c r="V47" i="40"/>
  <c r="K47"/>
  <c r="F49"/>
  <c r="T48"/>
  <c r="U47"/>
  <c r="AG46"/>
  <c r="AH47"/>
  <c r="Q47"/>
  <c r="AD45"/>
  <c r="AC45"/>
  <c r="AE45"/>
  <c r="AF47"/>
  <c r="AB45"/>
  <c r="J43" i="39" l="1"/>
  <c r="N42"/>
  <c r="Q42"/>
  <c r="M47" i="43"/>
  <c r="AE46"/>
  <c r="X47"/>
  <c r="T46"/>
  <c r="F47"/>
  <c r="Z47"/>
  <c r="P47"/>
  <c r="AG46"/>
  <c r="B48"/>
  <c r="S47"/>
  <c r="W47"/>
  <c r="AD46"/>
  <c r="L47"/>
  <c r="V47"/>
  <c r="AC46"/>
  <c r="K47"/>
  <c r="N47"/>
  <c r="AF46"/>
  <c r="Y47"/>
  <c r="I47"/>
  <c r="AB46"/>
  <c r="U47"/>
  <c r="AA47"/>
  <c r="R47"/>
  <c r="AH46"/>
  <c r="Q46"/>
  <c r="P42" i="39"/>
  <c r="M42"/>
  <c r="L46"/>
  <c r="O46"/>
  <c r="E47"/>
  <c r="K46"/>
  <c r="L42" i="37"/>
  <c r="B43"/>
  <c r="Z48" i="40"/>
  <c r="S48"/>
  <c r="B49"/>
  <c r="F43" i="37"/>
  <c r="M42"/>
  <c r="N43"/>
  <c r="Q43"/>
  <c r="O43"/>
  <c r="I44"/>
  <c r="R43"/>
  <c r="F50" i="40"/>
  <c r="T49"/>
  <c r="V48"/>
  <c r="K48"/>
  <c r="U48"/>
  <c r="AG47"/>
  <c r="Q48"/>
  <c r="AH48"/>
  <c r="AD46"/>
  <c r="AF48"/>
  <c r="AC46"/>
  <c r="AE46"/>
  <c r="AB46"/>
  <c r="J44" i="39" l="1"/>
  <c r="N43"/>
  <c r="Q43"/>
  <c r="Y48" i="43"/>
  <c r="AF47"/>
  <c r="N48"/>
  <c r="S48"/>
  <c r="B49"/>
  <c r="M48"/>
  <c r="AE47"/>
  <c r="X48"/>
  <c r="Z48"/>
  <c r="AG47"/>
  <c r="P48"/>
  <c r="L48"/>
  <c r="AD47"/>
  <c r="W48"/>
  <c r="F48"/>
  <c r="T47"/>
  <c r="R48"/>
  <c r="AH47"/>
  <c r="AA48"/>
  <c r="Q47"/>
  <c r="U48"/>
  <c r="I48"/>
  <c r="AB47"/>
  <c r="V48"/>
  <c r="K48"/>
  <c r="AC47"/>
  <c r="M43" i="39"/>
  <c r="P43"/>
  <c r="E48"/>
  <c r="K47"/>
  <c r="L47"/>
  <c r="O47"/>
  <c r="L43" i="37"/>
  <c r="B44"/>
  <c r="Z49" i="40"/>
  <c r="S49"/>
  <c r="B50"/>
  <c r="N44" i="37"/>
  <c r="Q44"/>
  <c r="F44"/>
  <c r="M43"/>
  <c r="O44"/>
  <c r="R44"/>
  <c r="I45"/>
  <c r="V49" i="40"/>
  <c r="K49"/>
  <c r="F51"/>
  <c r="T50"/>
  <c r="U49"/>
  <c r="AG48"/>
  <c r="AH49"/>
  <c r="Q49"/>
  <c r="AD47"/>
  <c r="AC47"/>
  <c r="AF49"/>
  <c r="AE47"/>
  <c r="AB47"/>
  <c r="J45" i="39" l="1"/>
  <c r="Q44"/>
  <c r="N44"/>
  <c r="K49" i="43"/>
  <c r="AC48"/>
  <c r="V49"/>
  <c r="AA49"/>
  <c r="AH48"/>
  <c r="R49"/>
  <c r="Q48"/>
  <c r="B50"/>
  <c r="S49"/>
  <c r="I49"/>
  <c r="AB48"/>
  <c r="U49"/>
  <c r="X49"/>
  <c r="AE48"/>
  <c r="M49"/>
  <c r="T48"/>
  <c r="F49"/>
  <c r="P49"/>
  <c r="AG48"/>
  <c r="Z49"/>
  <c r="N49"/>
  <c r="AF48"/>
  <c r="Y49"/>
  <c r="W49"/>
  <c r="L49"/>
  <c r="AD48"/>
  <c r="M44" i="39"/>
  <c r="P44"/>
  <c r="L48"/>
  <c r="O48"/>
  <c r="E49"/>
  <c r="K48"/>
  <c r="L44" i="37"/>
  <c r="B45"/>
  <c r="Z50" i="40"/>
  <c r="S50"/>
  <c r="B51"/>
  <c r="N45" i="37"/>
  <c r="Q45"/>
  <c r="O45"/>
  <c r="I46"/>
  <c r="R45"/>
  <c r="F45"/>
  <c r="M44"/>
  <c r="V50" i="40"/>
  <c r="K50"/>
  <c r="F52"/>
  <c r="T51"/>
  <c r="U50"/>
  <c r="AG49"/>
  <c r="Q50"/>
  <c r="AH50"/>
  <c r="AD48"/>
  <c r="AE48"/>
  <c r="AC48"/>
  <c r="AF50"/>
  <c r="AB48"/>
  <c r="J46" i="39" l="1"/>
  <c r="Q45"/>
  <c r="N45"/>
  <c r="W50" i="43"/>
  <c r="L50"/>
  <c r="AD49"/>
  <c r="N50"/>
  <c r="AF49"/>
  <c r="Y50"/>
  <c r="T49"/>
  <c r="F50"/>
  <c r="V50"/>
  <c r="AC49"/>
  <c r="K50"/>
  <c r="Z50"/>
  <c r="P50"/>
  <c r="AG49"/>
  <c r="I50"/>
  <c r="AB49"/>
  <c r="U50"/>
  <c r="R50"/>
  <c r="AA50"/>
  <c r="AH49"/>
  <c r="Q49"/>
  <c r="M50"/>
  <c r="AE49"/>
  <c r="X50"/>
  <c r="B51"/>
  <c r="S50"/>
  <c r="M45" i="39"/>
  <c r="P45"/>
  <c r="L49"/>
  <c r="O49"/>
  <c r="E50"/>
  <c r="K50" s="1"/>
  <c r="K49"/>
  <c r="L45" i="37"/>
  <c r="B46"/>
  <c r="Z51" i="40"/>
  <c r="S51"/>
  <c r="B52"/>
  <c r="O46" i="37"/>
  <c r="I47"/>
  <c r="R46"/>
  <c r="F46"/>
  <c r="M45"/>
  <c r="N46"/>
  <c r="Q46"/>
  <c r="V51" i="40"/>
  <c r="K51"/>
  <c r="F53"/>
  <c r="T52"/>
  <c r="U51"/>
  <c r="AG50"/>
  <c r="AH51"/>
  <c r="Q51"/>
  <c r="AD49"/>
  <c r="AC49"/>
  <c r="AF51"/>
  <c r="AE49"/>
  <c r="AB49"/>
  <c r="J47" i="39" l="1"/>
  <c r="N46"/>
  <c r="Q46"/>
  <c r="Z51" i="43"/>
  <c r="P51"/>
  <c r="AG50"/>
  <c r="AH50"/>
  <c r="R51"/>
  <c r="AA51"/>
  <c r="Q50"/>
  <c r="L51"/>
  <c r="AD50"/>
  <c r="W51"/>
  <c r="U51"/>
  <c r="I51"/>
  <c r="AB50"/>
  <c r="V51"/>
  <c r="AC50"/>
  <c r="K51"/>
  <c r="B52"/>
  <c r="S51"/>
  <c r="M51"/>
  <c r="AE50"/>
  <c r="X51"/>
  <c r="F51"/>
  <c r="T50"/>
  <c r="Y51"/>
  <c r="AF50"/>
  <c r="N51"/>
  <c r="M46" i="39"/>
  <c r="P46"/>
  <c r="O50"/>
  <c r="L50"/>
  <c r="B47" i="37"/>
  <c r="L46"/>
  <c r="T53" i="40"/>
  <c r="F54"/>
  <c r="Z52"/>
  <c r="S52"/>
  <c r="B53"/>
  <c r="O47" i="37"/>
  <c r="I48"/>
  <c r="R47"/>
  <c r="N47"/>
  <c r="Q47"/>
  <c r="F47"/>
  <c r="M46"/>
  <c r="V52" i="40"/>
  <c r="K52"/>
  <c r="U52"/>
  <c r="AG51"/>
  <c r="Q52"/>
  <c r="AH52"/>
  <c r="AD50"/>
  <c r="AE50"/>
  <c r="AC50"/>
  <c r="AF53"/>
  <c r="AF52"/>
  <c r="AB50"/>
  <c r="J48" i="39" l="1"/>
  <c r="N47"/>
  <c r="Q47"/>
  <c r="B53" i="43"/>
  <c r="S52"/>
  <c r="Q51"/>
  <c r="AH51"/>
  <c r="AA52"/>
  <c r="R52"/>
  <c r="Y52"/>
  <c r="AF51"/>
  <c r="N52"/>
  <c r="F52"/>
  <c r="T51"/>
  <c r="P52"/>
  <c r="AG51"/>
  <c r="Z52"/>
  <c r="X52"/>
  <c r="M52"/>
  <c r="AE51"/>
  <c r="K52"/>
  <c r="AC51"/>
  <c r="V52"/>
  <c r="U52"/>
  <c r="I52"/>
  <c r="AB51"/>
  <c r="L52"/>
  <c r="AD51"/>
  <c r="W52"/>
  <c r="P47" i="39"/>
  <c r="M47"/>
  <c r="B48" i="37"/>
  <c r="L47"/>
  <c r="B54" i="40"/>
  <c r="S53"/>
  <c r="AG53"/>
  <c r="Z53"/>
  <c r="T54"/>
  <c r="F55"/>
  <c r="N48" i="37"/>
  <c r="Q48"/>
  <c r="O48"/>
  <c r="I49"/>
  <c r="R48"/>
  <c r="F48"/>
  <c r="M47"/>
  <c r="V53" i="40"/>
  <c r="K53"/>
  <c r="U53"/>
  <c r="AG52"/>
  <c r="Q53"/>
  <c r="AH53"/>
  <c r="AD51"/>
  <c r="AC51"/>
  <c r="AE51"/>
  <c r="AB51"/>
  <c r="J49" i="39" l="1"/>
  <c r="N48"/>
  <c r="Q48"/>
  <c r="I53" i="43"/>
  <c r="AB52"/>
  <c r="U53"/>
  <c r="T52"/>
  <c r="F53"/>
  <c r="W53"/>
  <c r="AD52"/>
  <c r="L53"/>
  <c r="P53"/>
  <c r="AG52"/>
  <c r="Z53"/>
  <c r="N53"/>
  <c r="AF52"/>
  <c r="Y53"/>
  <c r="B54"/>
  <c r="S53"/>
  <c r="K53"/>
  <c r="AC52"/>
  <c r="V53"/>
  <c r="AA53"/>
  <c r="Q52"/>
  <c r="R53"/>
  <c r="AH52"/>
  <c r="X53"/>
  <c r="M53"/>
  <c r="AE52"/>
  <c r="M48" i="39"/>
  <c r="P48"/>
  <c r="B49" i="37"/>
  <c r="L48"/>
  <c r="U54" i="40"/>
  <c r="S54"/>
  <c r="B55"/>
  <c r="K54"/>
  <c r="V54"/>
  <c r="Z54"/>
  <c r="F56"/>
  <c r="T55"/>
  <c r="O49" i="37"/>
  <c r="I50"/>
  <c r="R49"/>
  <c r="N49"/>
  <c r="Q49"/>
  <c r="F49"/>
  <c r="M48"/>
  <c r="AD53" i="40"/>
  <c r="AD52"/>
  <c r="AC53"/>
  <c r="AC52"/>
  <c r="AE53"/>
  <c r="AE52"/>
  <c r="AB52"/>
  <c r="J50" i="39" l="1"/>
  <c r="Q49"/>
  <c r="N49"/>
  <c r="M54" i="43"/>
  <c r="AE53"/>
  <c r="X54"/>
  <c r="V54"/>
  <c r="K54"/>
  <c r="AC53"/>
  <c r="T53"/>
  <c r="F54"/>
  <c r="R54"/>
  <c r="AA54"/>
  <c r="Q53"/>
  <c r="AH53"/>
  <c r="B55"/>
  <c r="S54"/>
  <c r="Z54"/>
  <c r="AG53"/>
  <c r="P54"/>
  <c r="I54"/>
  <c r="AB53"/>
  <c r="U54"/>
  <c r="N54"/>
  <c r="AF53"/>
  <c r="Y54"/>
  <c r="W54"/>
  <c r="AD53"/>
  <c r="L54"/>
  <c r="M49" i="39"/>
  <c r="P49"/>
  <c r="L49" i="37"/>
  <c r="B50"/>
  <c r="T56" i="40"/>
  <c r="F57"/>
  <c r="AC54"/>
  <c r="K55"/>
  <c r="V55"/>
  <c r="AG54"/>
  <c r="Z55"/>
  <c r="AB54"/>
  <c r="U55"/>
  <c r="S55"/>
  <c r="B56"/>
  <c r="N50" i="37"/>
  <c r="Q50"/>
  <c r="O50"/>
  <c r="R50"/>
  <c r="I51"/>
  <c r="F50"/>
  <c r="M49"/>
  <c r="AB53" i="40"/>
  <c r="Q50" i="39" l="1"/>
  <c r="N50"/>
  <c r="Z55" i="43"/>
  <c r="AG54"/>
  <c r="P55"/>
  <c r="AH54"/>
  <c r="R55"/>
  <c r="Q54"/>
  <c r="AA55"/>
  <c r="M55"/>
  <c r="AE54"/>
  <c r="X55"/>
  <c r="L55"/>
  <c r="AD54"/>
  <c r="W55"/>
  <c r="U55"/>
  <c r="AB54"/>
  <c r="I55"/>
  <c r="Y55"/>
  <c r="N55"/>
  <c r="AF54"/>
  <c r="B56"/>
  <c r="S55"/>
  <c r="V55"/>
  <c r="K55"/>
  <c r="AC54"/>
  <c r="F55"/>
  <c r="T54"/>
  <c r="M50" i="39"/>
  <c r="P50"/>
  <c r="L50" i="37"/>
  <c r="B51"/>
  <c r="U56" i="40"/>
  <c r="AB55"/>
  <c r="F58"/>
  <c r="T57"/>
  <c r="S56"/>
  <c r="B57"/>
  <c r="AG55"/>
  <c r="Z56"/>
  <c r="K56"/>
  <c r="AC55"/>
  <c r="V56"/>
  <c r="I52" i="37"/>
  <c r="R51"/>
  <c r="O51"/>
  <c r="F51"/>
  <c r="M50"/>
  <c r="N51"/>
  <c r="Q51"/>
  <c r="Y56" i="43" l="1"/>
  <c r="N56"/>
  <c r="AF55"/>
  <c r="K56"/>
  <c r="AC55"/>
  <c r="V56"/>
  <c r="L56"/>
  <c r="AD55"/>
  <c r="W56"/>
  <c r="P56"/>
  <c r="AG55"/>
  <c r="Z56"/>
  <c r="F56"/>
  <c r="T55"/>
  <c r="Q55"/>
  <c r="AH55"/>
  <c r="R56"/>
  <c r="AA56"/>
  <c r="B57"/>
  <c r="S56"/>
  <c r="U56"/>
  <c r="AB55"/>
  <c r="I56"/>
  <c r="X56"/>
  <c r="AE55"/>
  <c r="M56"/>
  <c r="L51" i="37"/>
  <c r="B52"/>
  <c r="AC56" i="40"/>
  <c r="K57"/>
  <c r="V57"/>
  <c r="Z57"/>
  <c r="AG56"/>
  <c r="T58"/>
  <c r="F59"/>
  <c r="S57"/>
  <c r="B58"/>
  <c r="AB56"/>
  <c r="U57"/>
  <c r="I53" i="37"/>
  <c r="R52"/>
  <c r="O52"/>
  <c r="Q52"/>
  <c r="N52"/>
  <c r="F52"/>
  <c r="M51"/>
  <c r="T56" i="43" l="1"/>
  <c r="F57"/>
  <c r="X57"/>
  <c r="AE56"/>
  <c r="M57"/>
  <c r="P57"/>
  <c r="AG56"/>
  <c r="Z57"/>
  <c r="N57"/>
  <c r="AF56"/>
  <c r="Y57"/>
  <c r="I57"/>
  <c r="AB56"/>
  <c r="U57"/>
  <c r="B58"/>
  <c r="S57"/>
  <c r="W57"/>
  <c r="L57"/>
  <c r="AD56"/>
  <c r="AA57"/>
  <c r="Q56"/>
  <c r="AH56"/>
  <c r="R57"/>
  <c r="K57"/>
  <c r="AC56"/>
  <c r="V57"/>
  <c r="L52" i="37"/>
  <c r="B53"/>
  <c r="AB57" i="40"/>
  <c r="U58"/>
  <c r="V58"/>
  <c r="K58"/>
  <c r="AC57"/>
  <c r="B59"/>
  <c r="S58"/>
  <c r="Z58"/>
  <c r="AG57"/>
  <c r="T59"/>
  <c r="F60"/>
  <c r="I54" i="37"/>
  <c r="R53"/>
  <c r="O53"/>
  <c r="F53"/>
  <c r="M52"/>
  <c r="N53"/>
  <c r="Q53"/>
  <c r="M58" i="43" l="1"/>
  <c r="AE57"/>
  <c r="X58"/>
  <c r="W58"/>
  <c r="L58"/>
  <c r="AD57"/>
  <c r="Z58"/>
  <c r="P58"/>
  <c r="AG57"/>
  <c r="T57"/>
  <c r="F58"/>
  <c r="R58"/>
  <c r="AA58"/>
  <c r="AH57"/>
  <c r="Q57"/>
  <c r="B59"/>
  <c r="S58"/>
  <c r="N58"/>
  <c r="AF57"/>
  <c r="Y58"/>
  <c r="V58"/>
  <c r="AC57"/>
  <c r="K58"/>
  <c r="I58"/>
  <c r="AB57"/>
  <c r="U58"/>
  <c r="L53" i="37"/>
  <c r="B54"/>
  <c r="AC58" i="40"/>
  <c r="K59"/>
  <c r="V59"/>
  <c r="U59"/>
  <c r="AB58"/>
  <c r="Z59"/>
  <c r="AG58"/>
  <c r="B60"/>
  <c r="S59"/>
  <c r="F61"/>
  <c r="T60"/>
  <c r="I55" i="37"/>
  <c r="O54"/>
  <c r="R54"/>
  <c r="Q54"/>
  <c r="N54"/>
  <c r="F54"/>
  <c r="M53"/>
  <c r="L59" i="43" l="1"/>
  <c r="AD58"/>
  <c r="W59"/>
  <c r="M59"/>
  <c r="AE58"/>
  <c r="X59"/>
  <c r="Y59"/>
  <c r="AF58"/>
  <c r="N59"/>
  <c r="V59"/>
  <c r="AC58"/>
  <c r="K59"/>
  <c r="F59"/>
  <c r="T58"/>
  <c r="U59"/>
  <c r="I59"/>
  <c r="AB58"/>
  <c r="B60"/>
  <c r="S59"/>
  <c r="AH58"/>
  <c r="R59"/>
  <c r="AA59"/>
  <c r="Q58"/>
  <c r="Z59"/>
  <c r="P59"/>
  <c r="AG58"/>
  <c r="B55" i="37"/>
  <c r="L54"/>
  <c r="F62" i="40"/>
  <c r="T61"/>
  <c r="AG59"/>
  <c r="Z60"/>
  <c r="AC59"/>
  <c r="K60"/>
  <c r="V60"/>
  <c r="B61"/>
  <c r="S60"/>
  <c r="U60"/>
  <c r="AB59"/>
  <c r="R55" i="37"/>
  <c r="O55"/>
  <c r="F55"/>
  <c r="M55" s="1"/>
  <c r="M54"/>
  <c r="Q55"/>
  <c r="N55"/>
  <c r="Q59" i="43" l="1"/>
  <c r="AH59"/>
  <c r="AA60"/>
  <c r="R60"/>
  <c r="Y60"/>
  <c r="AF59"/>
  <c r="N60"/>
  <c r="L60"/>
  <c r="AD59"/>
  <c r="W60"/>
  <c r="B61"/>
  <c r="S60"/>
  <c r="P60"/>
  <c r="AG59"/>
  <c r="Z60"/>
  <c r="F60"/>
  <c r="T59"/>
  <c r="U60"/>
  <c r="I60"/>
  <c r="AB59"/>
  <c r="K60"/>
  <c r="AC59"/>
  <c r="V60"/>
  <c r="X60"/>
  <c r="M60"/>
  <c r="AE59"/>
  <c r="L55" i="37"/>
  <c r="S61" i="40"/>
  <c r="B62"/>
  <c r="T62"/>
  <c r="F63"/>
  <c r="AG60"/>
  <c r="Z61"/>
  <c r="U61"/>
  <c r="AB60"/>
  <c r="K61"/>
  <c r="AC60"/>
  <c r="V61"/>
  <c r="I61" i="43" l="1"/>
  <c r="AB60"/>
  <c r="U61"/>
  <c r="B62"/>
  <c r="S61"/>
  <c r="N61"/>
  <c r="AF60"/>
  <c r="Y61"/>
  <c r="T60"/>
  <c r="F61"/>
  <c r="W61"/>
  <c r="AD60"/>
  <c r="L61"/>
  <c r="AA61"/>
  <c r="Q60"/>
  <c r="R61"/>
  <c r="AH60"/>
  <c r="X61"/>
  <c r="M61"/>
  <c r="AE60"/>
  <c r="K61"/>
  <c r="AC60"/>
  <c r="V61"/>
  <c r="P61"/>
  <c r="AG60"/>
  <c r="Z61"/>
  <c r="U62" i="40"/>
  <c r="AB61"/>
  <c r="Z62"/>
  <c r="AG61"/>
  <c r="V62"/>
  <c r="AC61"/>
  <c r="K62"/>
  <c r="S62"/>
  <c r="B63"/>
  <c r="T63"/>
  <c r="F64"/>
  <c r="V62" i="43" l="1"/>
  <c r="K62"/>
  <c r="AC61"/>
  <c r="T61"/>
  <c r="F62"/>
  <c r="N62"/>
  <c r="AF61"/>
  <c r="Y62"/>
  <c r="M62"/>
  <c r="AE61"/>
  <c r="X62"/>
  <c r="W62"/>
  <c r="AD61"/>
  <c r="L62"/>
  <c r="I62"/>
  <c r="AB61"/>
  <c r="U62"/>
  <c r="Z62"/>
  <c r="AG61"/>
  <c r="P62"/>
  <c r="R62"/>
  <c r="AA62"/>
  <c r="Q61"/>
  <c r="AH61"/>
  <c r="B63"/>
  <c r="S62"/>
  <c r="T64" i="40"/>
  <c r="F65"/>
  <c r="AG62"/>
  <c r="Z63"/>
  <c r="B64"/>
  <c r="S63"/>
  <c r="AB62"/>
  <c r="U63"/>
  <c r="AC62"/>
  <c r="K63"/>
  <c r="V63"/>
  <c r="B64" i="43" l="1"/>
  <c r="S63"/>
  <c r="F63"/>
  <c r="T62"/>
  <c r="L63"/>
  <c r="AD62"/>
  <c r="W63"/>
  <c r="Y63"/>
  <c r="N63"/>
  <c r="AF62"/>
  <c r="V63"/>
  <c r="K63"/>
  <c r="AC62"/>
  <c r="U63"/>
  <c r="AB62"/>
  <c r="I63"/>
  <c r="AH62"/>
  <c r="R63"/>
  <c r="Q62"/>
  <c r="AA63"/>
  <c r="M63"/>
  <c r="AE62"/>
  <c r="X63"/>
  <c r="Z63"/>
  <c r="AG62"/>
  <c r="P63"/>
  <c r="K64" i="40"/>
  <c r="V64"/>
  <c r="AC63"/>
  <c r="T65"/>
  <c r="F66"/>
  <c r="U64"/>
  <c r="AB63"/>
  <c r="AG63"/>
  <c r="Z64"/>
  <c r="B65"/>
  <c r="S64"/>
  <c r="Y64" i="43" l="1"/>
  <c r="N64"/>
  <c r="AF63"/>
  <c r="S64"/>
  <c r="B65"/>
  <c r="P64"/>
  <c r="AG63"/>
  <c r="Z64"/>
  <c r="Q63"/>
  <c r="AH63"/>
  <c r="R64"/>
  <c r="AA64"/>
  <c r="F64"/>
  <c r="T63"/>
  <c r="X64"/>
  <c r="AE63"/>
  <c r="M64"/>
  <c r="L64"/>
  <c r="AD63"/>
  <c r="W64"/>
  <c r="U64"/>
  <c r="AB63"/>
  <c r="I64"/>
  <c r="K64"/>
  <c r="AC63"/>
  <c r="V64"/>
  <c r="B66" i="40"/>
  <c r="S65"/>
  <c r="F67"/>
  <c r="T66"/>
  <c r="AC64"/>
  <c r="K65"/>
  <c r="V65"/>
  <c r="U65"/>
  <c r="AB64"/>
  <c r="AG64"/>
  <c r="Z65"/>
  <c r="X65" i="43" l="1"/>
  <c r="AE64"/>
  <c r="M65"/>
  <c r="B66"/>
  <c r="S65"/>
  <c r="W65"/>
  <c r="L65"/>
  <c r="AD64"/>
  <c r="P65"/>
  <c r="AG64"/>
  <c r="Z65"/>
  <c r="N65"/>
  <c r="AF64"/>
  <c r="Y65"/>
  <c r="I65"/>
  <c r="AB64"/>
  <c r="U65"/>
  <c r="AA65"/>
  <c r="Q64"/>
  <c r="AH64"/>
  <c r="R65"/>
  <c r="T64"/>
  <c r="F65"/>
  <c r="K65"/>
  <c r="AC64"/>
  <c r="V65"/>
  <c r="AG65" i="40"/>
  <c r="Z66"/>
  <c r="K66"/>
  <c r="AC65"/>
  <c r="V66"/>
  <c r="F68"/>
  <c r="T67"/>
  <c r="S66"/>
  <c r="B67"/>
  <c r="U66"/>
  <c r="AB65"/>
  <c r="R66" i="43" l="1"/>
  <c r="AA66"/>
  <c r="AH65"/>
  <c r="Q65"/>
  <c r="T65"/>
  <c r="F66"/>
  <c r="I66"/>
  <c r="AB65"/>
  <c r="U66"/>
  <c r="W66"/>
  <c r="L66"/>
  <c r="AD65"/>
  <c r="M66"/>
  <c r="AE65"/>
  <c r="X66"/>
  <c r="Z66"/>
  <c r="P66"/>
  <c r="AG65"/>
  <c r="V66"/>
  <c r="AC65"/>
  <c r="K66"/>
  <c r="N66"/>
  <c r="AF65"/>
  <c r="Y66"/>
  <c r="B67"/>
  <c r="S66"/>
  <c r="AB66" i="40"/>
  <c r="U67"/>
  <c r="AG66"/>
  <c r="Z67"/>
  <c r="V67"/>
  <c r="AC66"/>
  <c r="K67"/>
  <c r="B68"/>
  <c r="S67"/>
  <c r="F69"/>
  <c r="T68"/>
  <c r="V67" i="43" l="1"/>
  <c r="AC66"/>
  <c r="K67"/>
  <c r="M67"/>
  <c r="AE66"/>
  <c r="X67"/>
  <c r="AH66"/>
  <c r="R67"/>
  <c r="AA67"/>
  <c r="Q66"/>
  <c r="F67"/>
  <c r="T66"/>
  <c r="L67"/>
  <c r="AD66"/>
  <c r="W67"/>
  <c r="U67"/>
  <c r="I67"/>
  <c r="AB66"/>
  <c r="B68"/>
  <c r="S67"/>
  <c r="Z67"/>
  <c r="P67"/>
  <c r="AG66"/>
  <c r="Y67"/>
  <c r="AF66"/>
  <c r="N67"/>
  <c r="AB67" i="40"/>
  <c r="U68"/>
  <c r="AC67"/>
  <c r="K68"/>
  <c r="V68"/>
  <c r="Z68"/>
  <c r="AG67"/>
  <c r="T69"/>
  <c r="F70"/>
  <c r="S68"/>
  <c r="B69"/>
  <c r="U68" i="43" l="1"/>
  <c r="I68"/>
  <c r="AB67"/>
  <c r="Y68"/>
  <c r="AF67"/>
  <c r="N68"/>
  <c r="P68"/>
  <c r="AG67"/>
  <c r="Z68"/>
  <c r="B69"/>
  <c r="S68"/>
  <c r="F68"/>
  <c r="T67"/>
  <c r="K68"/>
  <c r="AC67"/>
  <c r="V68"/>
  <c r="L68"/>
  <c r="AD67"/>
  <c r="W68"/>
  <c r="Q67"/>
  <c r="AH67"/>
  <c r="AA68"/>
  <c r="R68"/>
  <c r="X68"/>
  <c r="M68"/>
  <c r="AE67"/>
  <c r="B70" i="40"/>
  <c r="S69"/>
  <c r="AB68"/>
  <c r="U69"/>
  <c r="F71"/>
  <c r="T70"/>
  <c r="K69"/>
  <c r="V69"/>
  <c r="AC68"/>
  <c r="AG68"/>
  <c r="Z69"/>
  <c r="B70" i="43" l="1"/>
  <c r="S69"/>
  <c r="N69"/>
  <c r="AF68"/>
  <c r="Y69"/>
  <c r="AA69"/>
  <c r="Q68"/>
  <c r="AH68"/>
  <c r="R69"/>
  <c r="P69"/>
  <c r="AG68"/>
  <c r="Z69"/>
  <c r="T68"/>
  <c r="F69"/>
  <c r="X69"/>
  <c r="M69"/>
  <c r="AE68"/>
  <c r="W69"/>
  <c r="AD68"/>
  <c r="L69"/>
  <c r="K69"/>
  <c r="AC68"/>
  <c r="V69"/>
  <c r="I69"/>
  <c r="AB68"/>
  <c r="U69"/>
  <c r="U70" i="40"/>
  <c r="AB69"/>
  <c r="AG69"/>
  <c r="Z70"/>
  <c r="K70"/>
  <c r="AC69"/>
  <c r="V70"/>
  <c r="S70"/>
  <c r="B71"/>
  <c r="F72"/>
  <c r="T71"/>
  <c r="V70" i="43" l="1"/>
  <c r="K70"/>
  <c r="AC69"/>
  <c r="R70"/>
  <c r="AA70"/>
  <c r="Q69"/>
  <c r="AH69"/>
  <c r="T69"/>
  <c r="F70"/>
  <c r="Z70"/>
  <c r="AG69"/>
  <c r="P70"/>
  <c r="N70"/>
  <c r="AF69"/>
  <c r="Y70"/>
  <c r="B71"/>
  <c r="S70"/>
  <c r="I70"/>
  <c r="AB69"/>
  <c r="U70"/>
  <c r="W70"/>
  <c r="AD69"/>
  <c r="L70"/>
  <c r="M70"/>
  <c r="AE69"/>
  <c r="X70"/>
  <c r="B72" i="40"/>
  <c r="S71"/>
  <c r="K71"/>
  <c r="V71"/>
  <c r="AC70"/>
  <c r="Z71"/>
  <c r="AG70"/>
  <c r="U71"/>
  <c r="AB70"/>
  <c r="F73"/>
  <c r="T72"/>
  <c r="F71" i="43" l="1"/>
  <c r="T70"/>
  <c r="U71"/>
  <c r="AB70"/>
  <c r="I71"/>
  <c r="V71"/>
  <c r="K71"/>
  <c r="AC70"/>
  <c r="L71"/>
  <c r="AD70"/>
  <c r="W71"/>
  <c r="Y71"/>
  <c r="N71"/>
  <c r="AF70"/>
  <c r="M71"/>
  <c r="AE70"/>
  <c r="X71"/>
  <c r="B72"/>
  <c r="S71"/>
  <c r="Z71"/>
  <c r="AG70"/>
  <c r="P71"/>
  <c r="AH70"/>
  <c r="R71"/>
  <c r="Q70"/>
  <c r="AA71"/>
  <c r="F74" i="40"/>
  <c r="T73"/>
  <c r="Z72"/>
  <c r="AG71"/>
  <c r="V72"/>
  <c r="AC71"/>
  <c r="K72"/>
  <c r="B73"/>
  <c r="S72"/>
  <c r="U72"/>
  <c r="AB71"/>
  <c r="L72" i="43" l="1"/>
  <c r="AD71"/>
  <c r="W72"/>
  <c r="F72"/>
  <c r="T71"/>
  <c r="B73"/>
  <c r="S72"/>
  <c r="X72"/>
  <c r="AE71"/>
  <c r="M72"/>
  <c r="K72"/>
  <c r="AC71"/>
  <c r="V72"/>
  <c r="Y72"/>
  <c r="N72"/>
  <c r="AF71"/>
  <c r="U72"/>
  <c r="AB71"/>
  <c r="I72"/>
  <c r="P72"/>
  <c r="AG71"/>
  <c r="Z72"/>
  <c r="Q71"/>
  <c r="AH71"/>
  <c r="R72"/>
  <c r="AA72"/>
  <c r="B74" i="40"/>
  <c r="S73"/>
  <c r="AB72"/>
  <c r="U73"/>
  <c r="V73"/>
  <c r="K73"/>
  <c r="AC72"/>
  <c r="F75"/>
  <c r="T74"/>
  <c r="Z73"/>
  <c r="AG72"/>
  <c r="W73" i="43" l="1"/>
  <c r="L73"/>
  <c r="AD72"/>
  <c r="X73"/>
  <c r="AE72"/>
  <c r="M73"/>
  <c r="B74"/>
  <c r="S73"/>
  <c r="I73"/>
  <c r="AB72"/>
  <c r="U73"/>
  <c r="N73"/>
  <c r="AF72"/>
  <c r="Y73"/>
  <c r="K73"/>
  <c r="AC72"/>
  <c r="V73"/>
  <c r="AA73"/>
  <c r="Q72"/>
  <c r="AH72"/>
  <c r="R73"/>
  <c r="P73"/>
  <c r="AG72"/>
  <c r="Z73"/>
  <c r="T72"/>
  <c r="F73"/>
  <c r="AB73" i="40"/>
  <c r="U74"/>
  <c r="B75"/>
  <c r="S74"/>
  <c r="T75"/>
  <c r="F76"/>
  <c r="AG73"/>
  <c r="Z74"/>
  <c r="V74"/>
  <c r="AC73"/>
  <c r="K74"/>
  <c r="Z74" i="43" l="1"/>
  <c r="P74"/>
  <c r="AG73"/>
  <c r="M74"/>
  <c r="AE73"/>
  <c r="X74"/>
  <c r="W74"/>
  <c r="L74"/>
  <c r="AD73"/>
  <c r="B75"/>
  <c r="S74"/>
  <c r="N74"/>
  <c r="AF73"/>
  <c r="Y74"/>
  <c r="R74"/>
  <c r="AA74"/>
  <c r="AH73"/>
  <c r="Q73"/>
  <c r="I74"/>
  <c r="AB73"/>
  <c r="U74"/>
  <c r="T73"/>
  <c r="F74"/>
  <c r="V74"/>
  <c r="AC73"/>
  <c r="K74"/>
  <c r="AC74" i="40"/>
  <c r="V75"/>
  <c r="K75"/>
  <c r="Z75"/>
  <c r="AG74"/>
  <c r="F77"/>
  <c r="T76"/>
  <c r="S75"/>
  <c r="B76"/>
  <c r="AB74"/>
  <c r="U75"/>
  <c r="B76" i="43" l="1"/>
  <c r="S75"/>
  <c r="Z75"/>
  <c r="P75"/>
  <c r="AG74"/>
  <c r="F75"/>
  <c r="T74"/>
  <c r="U75"/>
  <c r="I75"/>
  <c r="AB74"/>
  <c r="AH74"/>
  <c r="R75"/>
  <c r="AA75"/>
  <c r="Q74"/>
  <c r="V75"/>
  <c r="AC74"/>
  <c r="K75"/>
  <c r="Y75"/>
  <c r="AF74"/>
  <c r="N75"/>
  <c r="L75"/>
  <c r="AD74"/>
  <c r="W75"/>
  <c r="M75"/>
  <c r="AE74"/>
  <c r="X75"/>
  <c r="U76" i="40"/>
  <c r="AB75"/>
  <c r="AC75"/>
  <c r="K76"/>
  <c r="V76"/>
  <c r="T77"/>
  <c r="F78"/>
  <c r="Z76"/>
  <c r="AG75"/>
  <c r="S76"/>
  <c r="B77"/>
  <c r="K76" i="43" l="1"/>
  <c r="AC75"/>
  <c r="V76"/>
  <c r="U76"/>
  <c r="I76"/>
  <c r="AB75"/>
  <c r="B77"/>
  <c r="S76"/>
  <c r="F76"/>
  <c r="T75"/>
  <c r="L76"/>
  <c r="AD75"/>
  <c r="W76"/>
  <c r="X76"/>
  <c r="M76"/>
  <c r="AE75"/>
  <c r="Y76"/>
  <c r="AF75"/>
  <c r="N76"/>
  <c r="Q75"/>
  <c r="AH75"/>
  <c r="AA76"/>
  <c r="R76"/>
  <c r="P76"/>
  <c r="AG75"/>
  <c r="Z76"/>
  <c r="Z77" i="40"/>
  <c r="AG76"/>
  <c r="AB76"/>
  <c r="U77"/>
  <c r="S77"/>
  <c r="B78"/>
  <c r="F79"/>
  <c r="T78"/>
  <c r="K77"/>
  <c r="AC76"/>
  <c r="V77"/>
  <c r="T76" i="43" l="1"/>
  <c r="F77"/>
  <c r="K77"/>
  <c r="AC76"/>
  <c r="V77"/>
  <c r="AA77"/>
  <c r="Q76"/>
  <c r="R77"/>
  <c r="AH76"/>
  <c r="N77"/>
  <c r="AF76"/>
  <c r="Y77"/>
  <c r="X77"/>
  <c r="M77"/>
  <c r="AE76"/>
  <c r="W77"/>
  <c r="AD76"/>
  <c r="L77"/>
  <c r="B78"/>
  <c r="S77"/>
  <c r="I77"/>
  <c r="AB76"/>
  <c r="U77"/>
  <c r="P77"/>
  <c r="AG76"/>
  <c r="Z77"/>
  <c r="B79" i="40"/>
  <c r="S78"/>
  <c r="Z78"/>
  <c r="AG77"/>
  <c r="AC77"/>
  <c r="K78"/>
  <c r="V78"/>
  <c r="AB77"/>
  <c r="U78"/>
  <c r="F80"/>
  <c r="T79"/>
  <c r="I78" i="43" l="1"/>
  <c r="AB77"/>
  <c r="U78"/>
  <c r="W78"/>
  <c r="AD77"/>
  <c r="L78"/>
  <c r="M78"/>
  <c r="AE77"/>
  <c r="X78"/>
  <c r="N78"/>
  <c r="AF77"/>
  <c r="Y78"/>
  <c r="T77"/>
  <c r="F78"/>
  <c r="B79"/>
  <c r="S78"/>
  <c r="V78"/>
  <c r="K78"/>
  <c r="AC77"/>
  <c r="Z78"/>
  <c r="AG77"/>
  <c r="P78"/>
  <c r="R78"/>
  <c r="AA78"/>
  <c r="Q77"/>
  <c r="AH77"/>
  <c r="AG78" i="40"/>
  <c r="Z79"/>
  <c r="U79"/>
  <c r="AB78"/>
  <c r="B80"/>
  <c r="S79"/>
  <c r="T80"/>
  <c r="F81"/>
  <c r="AC78"/>
  <c r="K79"/>
  <c r="V79"/>
  <c r="Z79" i="43" l="1"/>
  <c r="AG78"/>
  <c r="P79"/>
  <c r="V79"/>
  <c r="K79"/>
  <c r="AC78"/>
  <c r="Y79"/>
  <c r="N79"/>
  <c r="AF78"/>
  <c r="L79"/>
  <c r="AD78"/>
  <c r="W79"/>
  <c r="AH78"/>
  <c r="R79"/>
  <c r="Q78"/>
  <c r="AA79"/>
  <c r="B80"/>
  <c r="S79"/>
  <c r="M79"/>
  <c r="AE78"/>
  <c r="X79"/>
  <c r="U79"/>
  <c r="AB78"/>
  <c r="I79"/>
  <c r="F79"/>
  <c r="T78"/>
  <c r="Z80" i="40"/>
  <c r="AG79"/>
  <c r="F82"/>
  <c r="T81"/>
  <c r="B81"/>
  <c r="S80"/>
  <c r="K80"/>
  <c r="V80"/>
  <c r="AC79"/>
  <c r="AB79"/>
  <c r="U80"/>
  <c r="F80" i="43" l="1"/>
  <c r="T79"/>
  <c r="B81"/>
  <c r="S80"/>
  <c r="Q79"/>
  <c r="AH79"/>
  <c r="R80"/>
  <c r="AA80"/>
  <c r="L80"/>
  <c r="AD79"/>
  <c r="W80"/>
  <c r="X80"/>
  <c r="AE79"/>
  <c r="M80"/>
  <c r="P80"/>
  <c r="AG79"/>
  <c r="Z80"/>
  <c r="K80"/>
  <c r="AC79"/>
  <c r="V80"/>
  <c r="U80"/>
  <c r="AB79"/>
  <c r="I80"/>
  <c r="Y80"/>
  <c r="N80"/>
  <c r="AF79"/>
  <c r="U81" i="40"/>
  <c r="AB80"/>
  <c r="V81"/>
  <c r="AC80"/>
  <c r="K81"/>
  <c r="F83"/>
  <c r="T83" s="1"/>
  <c r="T82"/>
  <c r="Z81"/>
  <c r="AG80"/>
  <c r="B82"/>
  <c r="S81"/>
  <c r="N81" i="43" l="1"/>
  <c r="AF80"/>
  <c r="Y81"/>
  <c r="W81"/>
  <c r="L81"/>
  <c r="AD80"/>
  <c r="T80"/>
  <c r="F81"/>
  <c r="X81"/>
  <c r="AE80"/>
  <c r="M81"/>
  <c r="I81"/>
  <c r="AB80"/>
  <c r="U81"/>
  <c r="P81"/>
  <c r="AG80"/>
  <c r="Z81"/>
  <c r="AA81"/>
  <c r="Q80"/>
  <c r="AH80"/>
  <c r="R81"/>
  <c r="B82"/>
  <c r="S81"/>
  <c r="K81"/>
  <c r="AC80"/>
  <c r="V81"/>
  <c r="V82" i="40"/>
  <c r="AC81"/>
  <c r="K82"/>
  <c r="U82"/>
  <c r="AB81"/>
  <c r="B83"/>
  <c r="S82"/>
  <c r="AG81"/>
  <c r="Z82"/>
  <c r="W82" i="43" l="1"/>
  <c r="L82"/>
  <c r="AD81"/>
  <c r="N82"/>
  <c r="AF81"/>
  <c r="Y82"/>
  <c r="B83"/>
  <c r="S83" s="1"/>
  <c r="S82"/>
  <c r="Z82"/>
  <c r="P82"/>
  <c r="AG81"/>
  <c r="M82"/>
  <c r="AE81"/>
  <c r="X82"/>
  <c r="R82"/>
  <c r="AA82"/>
  <c r="AH81"/>
  <c r="Q81"/>
  <c r="V82"/>
  <c r="AC81"/>
  <c r="K82"/>
  <c r="I82"/>
  <c r="AB81"/>
  <c r="U82"/>
  <c r="T81"/>
  <c r="F82"/>
  <c r="S83" i="40"/>
  <c r="K83"/>
  <c r="AC83" s="1"/>
  <c r="V83"/>
  <c r="AC82"/>
  <c r="Z83"/>
  <c r="AG82"/>
  <c r="U83"/>
  <c r="AB82"/>
  <c r="V83" i="43" l="1"/>
  <c r="AC82"/>
  <c r="K83"/>
  <c r="AC83" s="1"/>
  <c r="F83"/>
  <c r="T83" s="1"/>
  <c r="T82"/>
  <c r="U83"/>
  <c r="I83"/>
  <c r="AB83" s="1"/>
  <c r="AB82"/>
  <c r="Z83"/>
  <c r="P83"/>
  <c r="AG83" s="1"/>
  <c r="AG82"/>
  <c r="L83"/>
  <c r="AD83" s="1"/>
  <c r="AD82"/>
  <c r="W83"/>
  <c r="AH82"/>
  <c r="R83"/>
  <c r="AA83"/>
  <c r="Q82"/>
  <c r="M83"/>
  <c r="AE83" s="1"/>
  <c r="AE82"/>
  <c r="X83"/>
  <c r="Y83"/>
  <c r="AF82"/>
  <c r="N83"/>
  <c r="AF83" s="1"/>
  <c r="AG83" i="40"/>
  <c r="AB83"/>
  <c r="Q83" i="43" l="1"/>
  <c r="AH83"/>
</calcChain>
</file>

<file path=xl/sharedStrings.xml><?xml version="1.0" encoding="utf-8"?>
<sst xmlns="http://schemas.openxmlformats.org/spreadsheetml/2006/main" count="723" uniqueCount="313">
  <si>
    <t>Modeling Exponential Growth</t>
  </si>
  <si>
    <t>No=</t>
  </si>
  <si>
    <t>R=</t>
  </si>
  <si>
    <t>r=</t>
  </si>
  <si>
    <t>Year</t>
  </si>
  <si>
    <t>Ko=</t>
  </si>
  <si>
    <t>C=</t>
  </si>
  <si>
    <t>Kt=</t>
  </si>
  <si>
    <t xml:space="preserve">Crows </t>
  </si>
  <si>
    <t>C Culling</t>
  </si>
  <si>
    <t>C Cul&amp;FRCC</t>
  </si>
  <si>
    <t>Kh-1</t>
  </si>
  <si>
    <t>Kh-2</t>
  </si>
  <si>
    <t>Crows KH-2</t>
  </si>
  <si>
    <t>Crows Kh-1</t>
  </si>
  <si>
    <t>Crows KH-2 Culling</t>
  </si>
  <si>
    <t>POPULATION ESTIMATION HOUSE CROWS</t>
  </si>
  <si>
    <t>Sample</t>
  </si>
  <si>
    <t>Ward</t>
  </si>
  <si>
    <t>Ward Area</t>
  </si>
  <si>
    <t>P.Density</t>
  </si>
  <si>
    <t>Crow No.</t>
  </si>
  <si>
    <t>Malindi</t>
  </si>
  <si>
    <t>K.Chekundu</t>
  </si>
  <si>
    <t>M.ladu</t>
  </si>
  <si>
    <t>Shangani</t>
  </si>
  <si>
    <t>M.kanguni</t>
  </si>
  <si>
    <t>Jangombe</t>
  </si>
  <si>
    <t>Welezo</t>
  </si>
  <si>
    <t>Amani</t>
  </si>
  <si>
    <t>Guloni</t>
  </si>
  <si>
    <t>Mombasa</t>
  </si>
  <si>
    <t>Kw..klinatu</t>
  </si>
  <si>
    <t>Kwerekwe</t>
  </si>
  <si>
    <t>Mwebwe M.</t>
  </si>
  <si>
    <t>Mkunazini</t>
  </si>
  <si>
    <t>Crow Density</t>
  </si>
  <si>
    <t>TOTAL</t>
  </si>
  <si>
    <t>AVERAGE</t>
  </si>
  <si>
    <t>Mean Sample Area=</t>
  </si>
  <si>
    <t>Stratum Area=</t>
  </si>
  <si>
    <t>Total Sample Area=</t>
  </si>
  <si>
    <t>Kilimani</t>
  </si>
  <si>
    <t>Mwanda</t>
  </si>
  <si>
    <t>Kiwani</t>
  </si>
  <si>
    <t>Kisiwa</t>
  </si>
  <si>
    <t>Muungoni</t>
  </si>
  <si>
    <t>Nungwi</t>
  </si>
  <si>
    <t>Kiwengwa</t>
  </si>
  <si>
    <t>P.Michangani</t>
  </si>
  <si>
    <t>Matemwe</t>
  </si>
  <si>
    <t>Bweju</t>
  </si>
  <si>
    <t>Paje</t>
  </si>
  <si>
    <t>Pongwe</t>
  </si>
  <si>
    <t>Ndudu</t>
  </si>
  <si>
    <t>Jambiani</t>
  </si>
  <si>
    <t>Michamvi</t>
  </si>
  <si>
    <t>Makunduchi</t>
  </si>
  <si>
    <t>Mkokotoni</t>
  </si>
  <si>
    <t>Chawka</t>
  </si>
  <si>
    <t>Uroa</t>
  </si>
  <si>
    <t>Marumbi</t>
  </si>
  <si>
    <t>Simulated</t>
  </si>
  <si>
    <t>Results of Bootstrap</t>
  </si>
  <si>
    <t>Sample Number</t>
  </si>
  <si>
    <t>Simulation Stats</t>
  </si>
  <si>
    <t>repetitions</t>
  </si>
  <si>
    <t>Notes</t>
  </si>
  <si>
    <t>Average</t>
  </si>
  <si>
    <t>SD</t>
  </si>
  <si>
    <t>Max</t>
  </si>
  <si>
    <t>Min</t>
  </si>
  <si>
    <t>Only the first 100 repetitions are displayed on this worksheet.</t>
  </si>
  <si>
    <t>seconds</t>
  </si>
  <si>
    <t>Summary Statistics</t>
  </si>
  <si>
    <t>$A$3</t>
  </si>
  <si>
    <t>Crow Density (Ward)</t>
  </si>
  <si>
    <t>Surrounding Population</t>
  </si>
  <si>
    <t>Inh/Crow</t>
  </si>
  <si>
    <t>Btstrp Mean=</t>
  </si>
  <si>
    <t>SD=</t>
  </si>
  <si>
    <t>SE=</t>
  </si>
  <si>
    <t xml:space="preserve">Est Pop= </t>
  </si>
  <si>
    <t>95% Confd</t>
  </si>
  <si>
    <t>Pop Range=</t>
  </si>
  <si>
    <t>Mean=</t>
  </si>
  <si>
    <t>Stratum-2</t>
  </si>
  <si>
    <t>Stratum-1</t>
  </si>
  <si>
    <t>Sheet4!$D$1</t>
  </si>
  <si>
    <t>Mean Range=</t>
  </si>
  <si>
    <t>to</t>
  </si>
  <si>
    <t>Mtoni K</t>
  </si>
  <si>
    <t>Mtoni</t>
  </si>
  <si>
    <t>Marhubi</t>
  </si>
  <si>
    <t>Bububu</t>
  </si>
  <si>
    <t>$G$3</t>
  </si>
  <si>
    <t>Sheet4!$J$1</t>
  </si>
  <si>
    <t>Stratum-3</t>
  </si>
  <si>
    <t>$M$3</t>
  </si>
  <si>
    <t>Sheet4!$P$1</t>
  </si>
  <si>
    <t>Kizimkazi</t>
  </si>
  <si>
    <t>$M$4</t>
  </si>
  <si>
    <t>$M$5</t>
  </si>
  <si>
    <t>$M$6</t>
  </si>
  <si>
    <t>$M$7</t>
  </si>
  <si>
    <t>$M$8</t>
  </si>
  <si>
    <t>$M$9</t>
  </si>
  <si>
    <t>$M$10</t>
  </si>
  <si>
    <t>$M$11</t>
  </si>
  <si>
    <t>$M$12</t>
  </si>
  <si>
    <t>$M$13</t>
  </si>
  <si>
    <t>$M$14</t>
  </si>
  <si>
    <t>$M$15</t>
  </si>
  <si>
    <t>$M$16</t>
  </si>
  <si>
    <t>$M$17</t>
  </si>
  <si>
    <t>$M$18</t>
  </si>
  <si>
    <t>Stratum-4</t>
  </si>
  <si>
    <t>$S$3</t>
  </si>
  <si>
    <t>Sheet4!$V$1</t>
  </si>
  <si>
    <t>Stratum-5</t>
  </si>
  <si>
    <t>$D$23</t>
  </si>
  <si>
    <t>Sheet4!$D$22</t>
  </si>
  <si>
    <t>Area</t>
  </si>
  <si>
    <t>Crow/Inh</t>
  </si>
  <si>
    <t>Mean Pop</t>
  </si>
  <si>
    <t>Min Pop</t>
  </si>
  <si>
    <t>Max Pop</t>
  </si>
  <si>
    <t>NA</t>
  </si>
  <si>
    <t>Stratum Inh=</t>
  </si>
  <si>
    <t>Total Sample Inh=</t>
  </si>
  <si>
    <t>Mean Sample Inh=</t>
  </si>
  <si>
    <t>TOTAL CROW POPULATION ON UNGUJA ISLAND (2009)</t>
  </si>
  <si>
    <t>SUMMARY OF RESULTS</t>
  </si>
  <si>
    <t>Human Pop</t>
  </si>
  <si>
    <r>
      <t>Crow/Km</t>
    </r>
    <r>
      <rPr>
        <vertAlign val="superscript"/>
        <sz val="11"/>
        <color theme="1"/>
        <rFont val="Calibri"/>
        <family val="2"/>
        <scheme val="minor"/>
      </rPr>
      <t>2</t>
    </r>
  </si>
  <si>
    <t>Human Pop Density</t>
  </si>
  <si>
    <t>Crow Pop</t>
  </si>
  <si>
    <t>Adjusted Cr Pop</t>
  </si>
  <si>
    <t>Ka</t>
  </si>
  <si>
    <t>Kt</t>
  </si>
  <si>
    <t>Of</t>
  </si>
  <si>
    <t>Cs</t>
  </si>
  <si>
    <t>Cf</t>
  </si>
  <si>
    <t>Nt</t>
  </si>
  <si>
    <t>HABITAT 1 - URBAN</t>
  </si>
  <si>
    <t>Habitat</t>
  </si>
  <si>
    <t xml:space="preserve">HABITAT 2 - SUBURBAN </t>
  </si>
  <si>
    <t xml:space="preserve">HABITAT 3 - COASTAL </t>
  </si>
  <si>
    <t>HABITAT 4 - INLAND AGRICULTURE</t>
  </si>
  <si>
    <t xml:space="preserve">HABITAT 5 - FOOD CENTRES </t>
  </si>
  <si>
    <r>
      <rPr>
        <b/>
        <sz val="14"/>
        <color theme="1"/>
        <rFont val="Calibri"/>
        <family val="2"/>
        <scheme val="minor"/>
      </rPr>
      <t>EULER LOTKA SOLUTION FOR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max</t>
    </r>
  </si>
  <si>
    <t>AGE</t>
  </si>
  <si>
    <t>rmax</t>
  </si>
  <si>
    <t>Exp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</si>
  <si>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</si>
  <si>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rPr>
        <b/>
        <sz val="14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</si>
  <si>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MODEL ESTIMATES</t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</si>
  <si>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</t>
    </r>
  </si>
  <si>
    <t>Yr-1</t>
  </si>
  <si>
    <t>Yr-2</t>
  </si>
  <si>
    <t>Yr-3</t>
  </si>
  <si>
    <t>Yr-4</t>
  </si>
  <si>
    <t>Yr-5</t>
  </si>
  <si>
    <t>Yr-6</t>
  </si>
  <si>
    <t>Yr-7</t>
  </si>
  <si>
    <t>Yr-8</t>
  </si>
  <si>
    <t>Yr-9</t>
  </si>
  <si>
    <t>Yr-10</t>
  </si>
  <si>
    <t>Yr-11</t>
  </si>
  <si>
    <t>Yr-12</t>
  </si>
  <si>
    <t>Yr-13</t>
  </si>
  <si>
    <t>Yr-14</t>
  </si>
  <si>
    <t>Yr-15</t>
  </si>
  <si>
    <t>Yr-16</t>
  </si>
  <si>
    <t>Yr-17</t>
  </si>
  <si>
    <t>Yr-18</t>
  </si>
  <si>
    <t>Yr-19</t>
  </si>
  <si>
    <t>Yr-20</t>
  </si>
  <si>
    <t>Yr-21</t>
  </si>
  <si>
    <t>Yr-22</t>
  </si>
  <si>
    <t>Yr-23</t>
  </si>
  <si>
    <t>Yr-24</t>
  </si>
  <si>
    <t>Yr-25</t>
  </si>
  <si>
    <t>Yr-26</t>
  </si>
  <si>
    <t>Yr-27</t>
  </si>
  <si>
    <t>Yr-28</t>
  </si>
  <si>
    <t>Yr-29</t>
  </si>
  <si>
    <t>Yr-30</t>
  </si>
  <si>
    <t>Yr-31</t>
  </si>
  <si>
    <t>Yr-32</t>
  </si>
  <si>
    <t>Yr-33</t>
  </si>
  <si>
    <t>Yr-34</t>
  </si>
  <si>
    <t>Yr-35</t>
  </si>
  <si>
    <t>Yr-0</t>
  </si>
  <si>
    <r>
      <rPr>
        <sz val="16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</t>
    </r>
  </si>
  <si>
    <t>c=</t>
  </si>
  <si>
    <r>
      <rPr>
        <sz val="16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t</t>
    </r>
  </si>
  <si>
    <t>N1 (2009)=</t>
  </si>
  <si>
    <r>
      <rPr>
        <sz val="14"/>
        <color theme="1"/>
        <rFont val="Calibri"/>
        <family val="2"/>
        <scheme val="minor"/>
      </rPr>
      <t>N1</t>
    </r>
    <r>
      <rPr>
        <sz val="11"/>
        <color theme="1"/>
        <rFont val="Calibri"/>
        <family val="2"/>
        <scheme val="minor"/>
      </rPr>
      <t xml:space="preserve"> (1996)=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</si>
  <si>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e1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</si>
  <si>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e(1996)=</t>
    </r>
  </si>
  <si>
    <t>p=</t>
  </si>
  <si>
    <t>Path-1</t>
  </si>
  <si>
    <t>Path-2</t>
  </si>
  <si>
    <t>Path-3</t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</si>
  <si>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>p2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</si>
  <si>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>p1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</si>
  <si>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>p3</t>
    </r>
  </si>
  <si>
    <t>n=</t>
  </si>
  <si>
    <t>k=</t>
  </si>
  <si>
    <t>Yr-36</t>
  </si>
  <si>
    <t>Yr-37</t>
  </si>
  <si>
    <t>Yr-38</t>
  </si>
  <si>
    <t>Yr-39</t>
  </si>
  <si>
    <t>Yr-40</t>
  </si>
  <si>
    <t>Yr-41</t>
  </si>
  <si>
    <t>Yr-42</t>
  </si>
  <si>
    <t>Yr-43</t>
  </si>
  <si>
    <t>Yr-44</t>
  </si>
  <si>
    <t>Yr-45</t>
  </si>
  <si>
    <r>
      <rPr>
        <b/>
        <sz val="18"/>
        <color rgb="FFFF0000"/>
        <rFont val="Calibri"/>
        <family val="2"/>
        <scheme val="minor"/>
      </rPr>
      <t>r</t>
    </r>
    <r>
      <rPr>
        <b/>
        <sz val="11"/>
        <color rgb="FFFF0000"/>
        <rFont val="Calibri"/>
        <family val="2"/>
        <scheme val="minor"/>
      </rPr>
      <t>max=</t>
    </r>
  </si>
  <si>
    <t>Yr</t>
  </si>
  <si>
    <t>A=</t>
  </si>
  <si>
    <t>D2</t>
  </si>
  <si>
    <t>D3</t>
  </si>
  <si>
    <t>HABITAT 2 -SUBURBAN</t>
  </si>
  <si>
    <r>
      <rPr>
        <sz val="18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a</t>
    </r>
  </si>
  <si>
    <t>HABITAT 3 -COASTAL</t>
  </si>
  <si>
    <r>
      <rPr>
        <b/>
        <sz val="16"/>
        <color theme="1"/>
        <rFont val="Calibri"/>
        <family val="2"/>
        <scheme val="minor"/>
      </rPr>
      <t xml:space="preserve"> N</t>
    </r>
    <r>
      <rPr>
        <b/>
        <sz val="12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t (2009)=</t>
    </r>
  </si>
  <si>
    <t>Path-0</t>
  </si>
  <si>
    <t>λ=</t>
  </si>
  <si>
    <t>X=</t>
  </si>
  <si>
    <r>
      <rPr>
        <b/>
        <sz val="16"/>
        <color theme="1"/>
        <rFont val="Calibri"/>
        <family val="2"/>
        <scheme val="minor"/>
      </rPr>
      <t xml:space="preserve"> N</t>
    </r>
    <r>
      <rPr>
        <b/>
        <sz val="11"/>
        <color theme="1"/>
        <rFont val="Calibri"/>
        <family val="2"/>
        <scheme val="minor"/>
      </rPr>
      <t>tp</t>
    </r>
  </si>
  <si>
    <r>
      <rPr>
        <b/>
        <sz val="16"/>
        <color theme="1"/>
        <rFont val="Calibri"/>
        <family val="2"/>
        <scheme val="minor"/>
      </rPr>
      <t xml:space="preserve"> N</t>
    </r>
    <r>
      <rPr>
        <b/>
        <sz val="11"/>
        <color theme="1"/>
        <rFont val="Calibri"/>
        <family val="2"/>
        <scheme val="minor"/>
      </rPr>
      <t>tp(2009)=</t>
    </r>
  </si>
  <si>
    <r>
      <rPr>
        <b/>
        <sz val="16"/>
        <color theme="1"/>
        <rFont val="Calibri"/>
        <family val="2"/>
        <scheme val="minor"/>
      </rPr>
      <t xml:space="preserve"> N</t>
    </r>
    <r>
      <rPr>
        <b/>
        <sz val="11"/>
        <color theme="1"/>
        <rFont val="Calibri"/>
        <family val="2"/>
        <scheme val="minor"/>
      </rPr>
      <t>tp(2017)=</t>
    </r>
  </si>
  <si>
    <t>z=</t>
  </si>
  <si>
    <t>Path-1B</t>
  </si>
  <si>
    <t>D1B</t>
  </si>
  <si>
    <t>D1C</t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</si>
  <si>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>p0</t>
    </r>
  </si>
  <si>
    <t>Path-2B</t>
  </si>
  <si>
    <t>D2B</t>
  </si>
  <si>
    <r>
      <rPr>
        <b/>
        <sz val="16"/>
        <color rgb="FFFF0000"/>
        <rFont val="Calibri"/>
        <family val="2"/>
        <scheme val="minor"/>
      </rPr>
      <t>c</t>
    </r>
    <r>
      <rPr>
        <b/>
        <sz val="11"/>
        <color rgb="FFFF0000"/>
        <rFont val="Calibri"/>
        <family val="2"/>
        <scheme val="minor"/>
      </rPr>
      <t>A=</t>
    </r>
  </si>
  <si>
    <t>CLNG 3B</t>
  </si>
  <si>
    <t>Path-3B</t>
  </si>
  <si>
    <t>CLNG 1B</t>
  </si>
  <si>
    <t>D3B</t>
  </si>
  <si>
    <r>
      <rPr>
        <sz val="18"/>
        <color rgb="FFC00000"/>
        <rFont val="Calibri"/>
        <family val="2"/>
        <scheme val="minor"/>
      </rPr>
      <t>C</t>
    </r>
    <r>
      <rPr>
        <sz val="11"/>
        <color rgb="FFC00000"/>
        <rFont val="Calibri"/>
        <family val="2"/>
        <scheme val="minor"/>
      </rPr>
      <t>f</t>
    </r>
    <r>
      <rPr>
        <sz val="8"/>
        <color rgb="FFC00000"/>
        <rFont val="Calibri"/>
        <family val="2"/>
        <scheme val="minor"/>
      </rPr>
      <t>p0</t>
    </r>
  </si>
  <si>
    <r>
      <rPr>
        <sz val="18"/>
        <color rgb="FFC00000"/>
        <rFont val="Calibri"/>
        <family val="2"/>
        <scheme val="minor"/>
      </rPr>
      <t>C</t>
    </r>
    <r>
      <rPr>
        <sz val="11"/>
        <color rgb="FFC00000"/>
        <rFont val="Calibri"/>
        <family val="2"/>
        <scheme val="minor"/>
      </rPr>
      <t>f</t>
    </r>
    <r>
      <rPr>
        <sz val="8"/>
        <color rgb="FFC00000"/>
        <rFont val="Calibri"/>
        <family val="2"/>
        <scheme val="minor"/>
      </rPr>
      <t>p1a</t>
    </r>
  </si>
  <si>
    <r>
      <t>N</t>
    </r>
    <r>
      <rPr>
        <b/>
        <sz val="12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(</t>
    </r>
    <r>
      <rPr>
        <b/>
        <sz val="12"/>
        <color theme="1"/>
        <rFont val="Arial"/>
        <family val="2"/>
      </rPr>
      <t>t+1</t>
    </r>
    <r>
      <rPr>
        <b/>
        <sz val="14"/>
        <color theme="1"/>
        <rFont val="Arial"/>
        <family val="2"/>
      </rPr>
      <t>)</t>
    </r>
    <r>
      <rPr>
        <b/>
        <sz val="16"/>
        <color theme="1"/>
        <rFont val="Arial"/>
        <family val="2"/>
      </rPr>
      <t xml:space="preserve"> =  (N</t>
    </r>
    <r>
      <rPr>
        <b/>
        <sz val="12"/>
        <color theme="1"/>
        <rFont val="Arial"/>
        <family val="2"/>
      </rPr>
      <t xml:space="preserve">2t– </t>
    </r>
    <r>
      <rPr>
        <b/>
        <sz val="14"/>
        <color theme="1"/>
        <rFont val="Arial"/>
        <family val="2"/>
      </rPr>
      <t>C</t>
    </r>
    <r>
      <rPr>
        <b/>
        <sz val="12"/>
        <color theme="1"/>
        <rFont val="Arial"/>
        <family val="2"/>
      </rPr>
      <t>e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) </t>
    </r>
    <r>
      <rPr>
        <b/>
        <sz val="16"/>
        <color theme="1"/>
        <rFont val="Arial"/>
        <family val="2"/>
      </rPr>
      <t>e</t>
    </r>
    <r>
      <rPr>
        <b/>
        <sz val="14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r</t>
    </r>
    <r>
      <rPr>
        <b/>
        <vertAlign val="superscript"/>
        <sz val="12"/>
        <color theme="1"/>
        <rFont val="Arial"/>
        <family val="2"/>
      </rPr>
      <t xml:space="preserve">max </t>
    </r>
    <r>
      <rPr>
        <b/>
        <vertAlign val="superscript"/>
        <sz val="18"/>
        <color theme="1"/>
        <rFont val="Arial"/>
        <family val="2"/>
      </rPr>
      <t>[</t>
    </r>
    <r>
      <rPr>
        <b/>
        <vertAlign val="superscript"/>
        <sz val="16"/>
        <color theme="1"/>
        <rFont val="Arial"/>
        <family val="2"/>
      </rPr>
      <t>1 –</t>
    </r>
    <r>
      <rPr>
        <b/>
        <sz val="16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(N</t>
    </r>
    <r>
      <rPr>
        <b/>
        <vertAlign val="superscript"/>
        <sz val="12"/>
        <color theme="1"/>
        <rFont val="Arial"/>
        <family val="2"/>
      </rPr>
      <t>2</t>
    </r>
    <r>
      <rPr>
        <b/>
        <vertAlign val="superscript"/>
        <sz val="16"/>
        <color theme="1"/>
        <rFont val="Arial"/>
        <family val="2"/>
      </rPr>
      <t>t- Ce</t>
    </r>
    <r>
      <rPr>
        <b/>
        <vertAlign val="superscript"/>
        <sz val="12"/>
        <color theme="1"/>
        <rFont val="Arial"/>
        <family val="2"/>
      </rPr>
      <t>2</t>
    </r>
    <r>
      <rPr>
        <b/>
        <vertAlign val="superscript"/>
        <sz val="16"/>
        <color theme="1"/>
        <rFont val="Arial"/>
        <family val="2"/>
      </rPr>
      <t>) /</t>
    </r>
    <r>
      <rPr>
        <b/>
        <sz val="16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(λXNtp</t>
    </r>
    <r>
      <rPr>
        <b/>
        <vertAlign val="superscript"/>
        <sz val="12"/>
        <color theme="1"/>
        <rFont val="Arial"/>
        <family val="2"/>
      </rPr>
      <t>2</t>
    </r>
    <r>
      <rPr>
        <b/>
        <vertAlign val="superscript"/>
        <sz val="16"/>
        <color theme="1"/>
        <rFont val="Arial"/>
        <family val="2"/>
      </rPr>
      <t>+ zN</t>
    </r>
    <r>
      <rPr>
        <b/>
        <vertAlign val="superscript"/>
        <sz val="14"/>
        <color theme="1"/>
        <rFont val="Arial"/>
        <family val="2"/>
      </rPr>
      <t>2m</t>
    </r>
    <r>
      <rPr>
        <b/>
        <vertAlign val="superscript"/>
        <sz val="16"/>
        <color theme="1"/>
        <rFont val="Arial"/>
        <family val="2"/>
      </rPr>
      <t>)</t>
    </r>
    <r>
      <rPr>
        <b/>
        <vertAlign val="superscript"/>
        <sz val="18"/>
        <color theme="1"/>
        <rFont val="Arial"/>
        <family val="2"/>
      </rPr>
      <t>]</t>
    </r>
    <r>
      <rPr>
        <vertAlign val="superscript"/>
        <sz val="16"/>
        <color theme="1"/>
        <rFont val="Arial"/>
        <family val="2"/>
      </rPr>
      <t xml:space="preserve">  </t>
    </r>
  </si>
  <si>
    <t>Path-emax</t>
  </si>
  <si>
    <r>
      <t>C.</t>
    </r>
    <r>
      <rPr>
        <b/>
        <i/>
        <sz val="12"/>
        <color theme="1"/>
        <rFont val="Calibri"/>
        <family val="2"/>
        <scheme val="minor"/>
      </rPr>
      <t>splendens</t>
    </r>
    <r>
      <rPr>
        <b/>
        <sz val="12"/>
        <color theme="1"/>
        <rFont val="Calibri"/>
        <family val="2"/>
        <scheme val="minor"/>
      </rPr>
      <t xml:space="preserve"> POPULATION AND DENSITIES, UNGUJA ISLAND</t>
    </r>
  </si>
  <si>
    <r>
      <rPr>
        <sz val="18"/>
        <color rgb="FFC00000"/>
        <rFont val="Calibri"/>
        <family val="2"/>
        <scheme val="minor"/>
      </rPr>
      <t>Cf</t>
    </r>
    <r>
      <rPr>
        <sz val="11"/>
        <color rgb="FFC00000"/>
        <rFont val="Calibri"/>
        <family val="2"/>
        <scheme val="minor"/>
      </rPr>
      <t>Nt</t>
    </r>
  </si>
  <si>
    <t>Yr-46</t>
  </si>
  <si>
    <t>Yr-47</t>
  </si>
  <si>
    <t>Yr-48</t>
  </si>
  <si>
    <t>Yr-49</t>
  </si>
  <si>
    <t>Yr-50</t>
  </si>
  <si>
    <r>
      <rPr>
        <b/>
        <sz val="16"/>
        <color theme="1"/>
        <rFont val="Calibri"/>
        <family val="2"/>
        <scheme val="minor"/>
      </rPr>
      <t>Ka = N</t>
    </r>
    <r>
      <rPr>
        <b/>
        <sz val="12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tb (2009)=</t>
    </r>
  </si>
  <si>
    <r>
      <t>N</t>
    </r>
    <r>
      <rPr>
        <b/>
        <sz val="12"/>
        <color theme="1"/>
        <rFont val="Arial"/>
        <family val="2"/>
      </rPr>
      <t>1</t>
    </r>
    <r>
      <rPr>
        <b/>
        <sz val="16"/>
        <color theme="1"/>
        <rFont val="Arial"/>
        <family val="2"/>
      </rPr>
      <t>(</t>
    </r>
    <r>
      <rPr>
        <b/>
        <sz val="12"/>
        <color theme="1"/>
        <rFont val="Arial"/>
        <family val="2"/>
      </rPr>
      <t>t+1</t>
    </r>
    <r>
      <rPr>
        <b/>
        <sz val="14"/>
        <color theme="1"/>
        <rFont val="Arial"/>
        <family val="2"/>
      </rPr>
      <t>)</t>
    </r>
    <r>
      <rPr>
        <b/>
        <sz val="16"/>
        <color theme="1"/>
        <rFont val="Arial"/>
        <family val="2"/>
      </rPr>
      <t xml:space="preserve"> =  (N</t>
    </r>
    <r>
      <rPr>
        <b/>
        <sz val="12"/>
        <color theme="1"/>
        <rFont val="Arial"/>
        <family val="2"/>
      </rPr>
      <t xml:space="preserve">1t – </t>
    </r>
    <r>
      <rPr>
        <b/>
        <sz val="14"/>
        <color theme="1"/>
        <rFont val="Arial"/>
        <family val="2"/>
      </rPr>
      <t>C</t>
    </r>
    <r>
      <rPr>
        <b/>
        <sz val="12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>1</t>
    </r>
    <r>
      <rPr>
        <b/>
        <sz val="16"/>
        <color theme="1"/>
        <rFont val="Arial"/>
        <family val="2"/>
      </rPr>
      <t>)</t>
    </r>
    <r>
      <rPr>
        <b/>
        <sz val="12"/>
        <color theme="1"/>
        <rFont val="Arial"/>
        <family val="2"/>
      </rPr>
      <t xml:space="preserve">  </t>
    </r>
    <r>
      <rPr>
        <b/>
        <sz val="16"/>
        <color theme="1"/>
        <rFont val="Arial"/>
        <family val="2"/>
      </rPr>
      <t>e</t>
    </r>
    <r>
      <rPr>
        <b/>
        <sz val="14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r</t>
    </r>
    <r>
      <rPr>
        <b/>
        <vertAlign val="superscript"/>
        <sz val="12"/>
        <color theme="1"/>
        <rFont val="Arial"/>
        <family val="2"/>
      </rPr>
      <t xml:space="preserve">max </t>
    </r>
    <r>
      <rPr>
        <b/>
        <vertAlign val="superscript"/>
        <sz val="18"/>
        <color theme="1"/>
        <rFont val="Arial"/>
        <family val="2"/>
      </rPr>
      <t>[</t>
    </r>
    <r>
      <rPr>
        <b/>
        <vertAlign val="superscript"/>
        <sz val="16"/>
        <color theme="1"/>
        <rFont val="Arial"/>
        <family val="2"/>
      </rPr>
      <t>1 –</t>
    </r>
    <r>
      <rPr>
        <b/>
        <sz val="16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(N1t – Ce</t>
    </r>
    <r>
      <rPr>
        <b/>
        <vertAlign val="superscript"/>
        <sz val="12"/>
        <color theme="1"/>
        <rFont val="Arial"/>
        <family val="2"/>
      </rPr>
      <t>1</t>
    </r>
    <r>
      <rPr>
        <b/>
        <vertAlign val="superscript"/>
        <sz val="16"/>
        <color theme="1"/>
        <rFont val="Arial"/>
        <family val="2"/>
      </rPr>
      <t>) /</t>
    </r>
    <r>
      <rPr>
        <b/>
        <sz val="14"/>
        <color theme="1"/>
        <rFont val="Arial"/>
        <family val="2"/>
      </rPr>
      <t xml:space="preserve"> </t>
    </r>
    <r>
      <rPr>
        <b/>
        <vertAlign val="superscript"/>
        <sz val="16"/>
        <color theme="1"/>
        <rFont val="Arial"/>
        <family val="2"/>
      </rPr>
      <t>N1tb</t>
    </r>
    <r>
      <rPr>
        <b/>
        <vertAlign val="superscript"/>
        <sz val="18"/>
        <color theme="1"/>
        <rFont val="Arial"/>
        <family val="2"/>
      </rPr>
      <t>]</t>
    </r>
    <r>
      <rPr>
        <b/>
        <vertAlign val="superscript"/>
        <sz val="16"/>
        <color theme="1"/>
        <rFont val="Arial"/>
        <family val="2"/>
      </rPr>
      <t xml:space="preserve"> </t>
    </r>
  </si>
  <si>
    <r>
      <rPr>
        <sz val="16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t+1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</si>
  <si>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sNt</t>
    </r>
  </si>
  <si>
    <r>
      <rPr>
        <sz val="1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e2</t>
    </r>
  </si>
  <si>
    <t>Yr-51</t>
  </si>
  <si>
    <t>Yr-52</t>
  </si>
  <si>
    <t>Yr-53</t>
  </si>
  <si>
    <t>Yr-54</t>
  </si>
  <si>
    <t>Yr-55</t>
  </si>
  <si>
    <t>Yr-56</t>
  </si>
  <si>
    <t>Yr-57</t>
  </si>
  <si>
    <t>Yr-58</t>
  </si>
  <si>
    <t>Yr-59</t>
  </si>
  <si>
    <t>Yr-60</t>
  </si>
  <si>
    <t>Yr-61</t>
  </si>
  <si>
    <t>Yr-62</t>
  </si>
  <si>
    <t>Yr-63</t>
  </si>
  <si>
    <t>Yr-64</t>
  </si>
  <si>
    <t>Yr-65</t>
  </si>
  <si>
    <t>Yr-66</t>
  </si>
  <si>
    <t>Yr-67</t>
  </si>
  <si>
    <t>Yr-68</t>
  </si>
  <si>
    <t>Yr-69</t>
  </si>
  <si>
    <t>Yr-70</t>
  </si>
  <si>
    <t>Yr-71</t>
  </si>
  <si>
    <t>Yr-72</t>
  </si>
  <si>
    <t>Yr-73</t>
  </si>
  <si>
    <t>Yr-74</t>
  </si>
  <si>
    <t>Yr-75</t>
  </si>
  <si>
    <t>D1</t>
  </si>
  <si>
    <t>Clng 1</t>
  </si>
  <si>
    <r>
      <rPr>
        <sz val="18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ap2</t>
    </r>
  </si>
  <si>
    <t>T. Clng 1</t>
  </si>
  <si>
    <t>T. Clng 3</t>
  </si>
  <si>
    <t>Clng 3</t>
  </si>
  <si>
    <t>D P1</t>
  </si>
  <si>
    <t>D P2</t>
  </si>
  <si>
    <t>D P3</t>
  </si>
  <si>
    <t>Clng 2</t>
  </si>
  <si>
    <t>T Clng 1</t>
  </si>
  <si>
    <t>T Clng 2</t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</si>
  <si>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p1b</t>
    </r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</si>
  <si>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p1c</t>
    </r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</si>
  <si>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p2a</t>
    </r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</si>
  <si>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p2b</t>
    </r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</si>
  <si>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p3a</t>
    </r>
  </si>
  <si>
    <r>
      <rPr>
        <sz val="18"/>
        <color theme="0" tint="-0.249977111117893"/>
        <rFont val="Calibri"/>
        <family val="2"/>
        <scheme val="minor"/>
      </rPr>
      <t>C</t>
    </r>
    <r>
      <rPr>
        <sz val="11"/>
        <color theme="0" tint="-0.249977111117893"/>
        <rFont val="Calibri"/>
        <family val="2"/>
        <scheme val="minor"/>
      </rPr>
      <t>f</t>
    </r>
    <r>
      <rPr>
        <sz val="8"/>
        <color theme="0" tint="-0.249977111117893"/>
        <rFont val="Calibri"/>
        <family val="2"/>
        <scheme val="minor"/>
      </rPr>
      <t>p3b</t>
    </r>
  </si>
  <si>
    <r>
      <rPr>
        <b/>
        <sz val="14"/>
        <color rgb="FFFF0000"/>
        <rFont val="Calibri"/>
        <family val="2"/>
        <scheme val="minor"/>
      </rPr>
      <t>X</t>
    </r>
    <r>
      <rPr>
        <b/>
        <sz val="11"/>
        <color rgb="FFFF0000"/>
        <rFont val="Calibri"/>
        <family val="2"/>
        <scheme val="minor"/>
      </rPr>
      <t>t0=</t>
    </r>
  </si>
  <si>
    <r>
      <rPr>
        <b/>
        <sz val="14"/>
        <color rgb="FFFF0000"/>
        <rFont val="Calibri"/>
        <family val="2"/>
        <scheme val="minor"/>
      </rPr>
      <t>X</t>
    </r>
    <r>
      <rPr>
        <b/>
        <sz val="11"/>
        <color rgb="FFFF0000"/>
        <rFont val="Calibri"/>
        <family val="2"/>
        <scheme val="minor"/>
      </rPr>
      <t>t=</t>
    </r>
  </si>
  <si>
    <t>CLNG 1</t>
  </si>
  <si>
    <t>CLNG 3</t>
  </si>
  <si>
    <t>HABITAT 4 -AGRICULTURAL</t>
  </si>
  <si>
    <r>
      <rPr>
        <b/>
        <sz val="16"/>
        <color theme="0" tint="-0.14999847407452621"/>
        <rFont val="Calibri"/>
        <family val="2"/>
        <scheme val="minor"/>
      </rPr>
      <t>c</t>
    </r>
    <r>
      <rPr>
        <b/>
        <sz val="11"/>
        <color theme="0" tint="-0.14999847407452621"/>
        <rFont val="Calibri"/>
        <family val="2"/>
        <scheme val="minor"/>
      </rPr>
      <t>3B=</t>
    </r>
  </si>
  <si>
    <r>
      <rPr>
        <b/>
        <sz val="16"/>
        <color theme="0" tint="-0.249977111117893"/>
        <rFont val="Calibri"/>
        <family val="2"/>
        <scheme val="minor"/>
      </rPr>
      <t>c</t>
    </r>
    <r>
      <rPr>
        <b/>
        <sz val="11"/>
        <color theme="0" tint="-0.249977111117893"/>
        <rFont val="Calibri"/>
        <family val="2"/>
        <scheme val="minor"/>
      </rPr>
      <t>3B=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</si>
</sst>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79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2"/>
      <color indexed="56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1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4"/>
      <color rgb="FFFF0000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8"/>
      <color theme="1"/>
      <name val="Arial"/>
      <family val="2"/>
    </font>
    <font>
      <b/>
      <vertAlign val="superscript"/>
      <sz val="14"/>
      <color theme="1"/>
      <name val="Arial"/>
      <family val="2"/>
    </font>
    <font>
      <vertAlign val="superscript"/>
      <sz val="16"/>
      <color theme="1"/>
      <name val="Arial"/>
      <family val="2"/>
    </font>
    <font>
      <b/>
      <sz val="9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8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b/>
      <sz val="16"/>
      <color theme="0" tint="-0.249977111117893"/>
      <name val="Calibri"/>
      <family val="2"/>
      <scheme val="minor"/>
    </font>
    <font>
      <sz val="14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9" fontId="10" fillId="0" borderId="0" applyFont="0" applyFill="0" applyBorder="0" applyAlignment="0" applyProtection="0"/>
    <xf numFmtId="0" fontId="12" fillId="0" borderId="0"/>
    <xf numFmtId="9" fontId="16" fillId="0" borderId="0" applyFont="0" applyFill="0" applyBorder="0" applyAlignment="0" applyProtection="0"/>
    <xf numFmtId="0" fontId="16" fillId="0" borderId="0"/>
    <xf numFmtId="0" fontId="12" fillId="0" borderId="0"/>
    <xf numFmtId="0" fontId="18" fillId="6" borderId="0" applyNumberFormat="0" applyBorder="0" applyAlignment="0" applyProtection="0"/>
    <xf numFmtId="0" fontId="2" fillId="7" borderId="0" applyNumberFormat="0" applyBorder="0" applyAlignment="0" applyProtection="0"/>
    <xf numFmtId="0" fontId="19" fillId="0" borderId="0"/>
    <xf numFmtId="0" fontId="10" fillId="0" borderId="0"/>
    <xf numFmtId="0" fontId="19" fillId="0" borderId="0"/>
  </cellStyleXfs>
  <cellXfs count="200">
    <xf numFmtId="0" fontId="0" fillId="0" borderId="0" xfId="0"/>
    <xf numFmtId="0" fontId="1" fillId="0" borderId="0" xfId="0" applyFont="1"/>
    <xf numFmtId="49" fontId="0" fillId="0" borderId="0" xfId="0" applyNumberFormat="1"/>
    <xf numFmtId="49" fontId="7" fillId="0" borderId="0" xfId="0" applyNumberFormat="1" applyFont="1"/>
    <xf numFmtId="0" fontId="8" fillId="0" borderId="0" xfId="0" applyFont="1"/>
    <xf numFmtId="0" fontId="0" fillId="0" borderId="0" xfId="0" applyNumberFormat="1"/>
    <xf numFmtId="0" fontId="5" fillId="4" borderId="2" xfId="3" applyNumberFormat="1" applyAlignment="1">
      <alignment horizontal="left"/>
    </xf>
    <xf numFmtId="0" fontId="3" fillId="2" borderId="0" xfId="1"/>
    <xf numFmtId="0" fontId="6" fillId="0" borderId="0" xfId="0" applyFont="1"/>
    <xf numFmtId="0" fontId="5" fillId="4" borderId="3" xfId="3" applyNumberFormat="1" applyBorder="1" applyAlignment="1">
      <alignment horizontal="left"/>
    </xf>
    <xf numFmtId="0" fontId="0" fillId="0" borderId="0" xfId="0" applyAlignment="1">
      <alignment horizontal="right"/>
    </xf>
    <xf numFmtId="0" fontId="6" fillId="5" borderId="0" xfId="0" applyFont="1" applyFill="1"/>
    <xf numFmtId="0" fontId="5" fillId="4" borderId="2" xfId="3" applyNumberFormat="1" applyBorder="1" applyAlignment="1">
      <alignment horizontal="left"/>
    </xf>
    <xf numFmtId="0" fontId="0" fillId="0" borderId="0" xfId="0" applyBorder="1"/>
    <xf numFmtId="0" fontId="3" fillId="2" borderId="0" xfId="1" applyBorder="1"/>
    <xf numFmtId="0" fontId="4" fillId="3" borderId="1" xfId="2" applyBorder="1"/>
    <xf numFmtId="0" fontId="8" fillId="0" borderId="0" xfId="0" applyFont="1" applyBorder="1"/>
    <xf numFmtId="0" fontId="0" fillId="0" borderId="0" xfId="0" applyFill="1"/>
    <xf numFmtId="0" fontId="6" fillId="0" borderId="0" xfId="0" applyFont="1" applyFill="1"/>
    <xf numFmtId="0" fontId="2" fillId="3" borderId="1" xfId="2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9" fillId="0" borderId="0" xfId="5" applyFont="1" applyAlignment="1">
      <alignment horizontal="left"/>
    </xf>
    <xf numFmtId="0" fontId="12" fillId="0" borderId="0" xfId="6" applyNumberFormat="1" applyFont="1" applyAlignment="1">
      <alignment horizontal="center"/>
    </xf>
    <xf numFmtId="0" fontId="16" fillId="0" borderId="0" xfId="7"/>
    <xf numFmtId="0" fontId="12" fillId="0" borderId="0" xfId="5"/>
    <xf numFmtId="0" fontId="12" fillId="0" borderId="0" xfId="5" applyFont="1"/>
    <xf numFmtId="0" fontId="12" fillId="0" borderId="0" xfId="8"/>
    <xf numFmtId="0" fontId="12" fillId="0" borderId="4" xfId="5" applyBorder="1" applyAlignment="1">
      <alignment horizontal="center" wrapText="1"/>
    </xf>
    <xf numFmtId="9" fontId="12" fillId="0" borderId="4" xfId="6" applyFont="1" applyBorder="1" applyAlignment="1">
      <alignment horizontal="center" wrapText="1"/>
    </xf>
    <xf numFmtId="0" fontId="12" fillId="0" borderId="0" xfId="5" applyBorder="1" applyAlignment="1">
      <alignment wrapText="1"/>
    </xf>
    <xf numFmtId="0" fontId="12" fillId="0" borderId="0" xfId="5" applyAlignment="1">
      <alignment wrapText="1"/>
    </xf>
    <xf numFmtId="0" fontId="16" fillId="0" borderId="0" xfId="7" applyAlignment="1">
      <alignment wrapText="1"/>
    </xf>
    <xf numFmtId="0" fontId="12" fillId="0" borderId="0" xfId="5" applyAlignment="1">
      <alignment horizontal="center"/>
    </xf>
    <xf numFmtId="164" fontId="12" fillId="0" borderId="0" xfId="6" applyNumberFormat="1" applyFont="1" applyAlignment="1">
      <alignment horizontal="center"/>
    </xf>
    <xf numFmtId="0" fontId="12" fillId="0" borderId="0" xfId="5" applyFont="1" applyBorder="1"/>
    <xf numFmtId="0" fontId="12" fillId="0" borderId="7" xfId="5" applyFont="1" applyBorder="1"/>
    <xf numFmtId="0" fontId="12" fillId="0" borderId="8" xfId="5" applyFont="1" applyBorder="1"/>
    <xf numFmtId="1" fontId="12" fillId="0" borderId="9" xfId="5" applyNumberFormat="1" applyFont="1" applyBorder="1"/>
    <xf numFmtId="0" fontId="12" fillId="0" borderId="10" xfId="5" applyFont="1" applyBorder="1"/>
    <xf numFmtId="0" fontId="17" fillId="0" borderId="0" xfId="5" applyFont="1" applyAlignment="1">
      <alignment horizontal="center"/>
    </xf>
    <xf numFmtId="0" fontId="12" fillId="0" borderId="0" xfId="5" applyBorder="1"/>
    <xf numFmtId="2" fontId="12" fillId="0" borderId="0" xfId="5" applyNumberFormat="1" applyFont="1" applyBorder="1"/>
    <xf numFmtId="0" fontId="12" fillId="0" borderId="16" xfId="5" applyBorder="1"/>
    <xf numFmtId="164" fontId="12" fillId="0" borderId="17" xfId="6" applyNumberFormat="1" applyFont="1" applyBorder="1"/>
    <xf numFmtId="0" fontId="12" fillId="0" borderId="13" xfId="5" applyBorder="1"/>
    <xf numFmtId="0" fontId="13" fillId="0" borderId="18" xfId="5" applyFont="1" applyBorder="1"/>
    <xf numFmtId="0" fontId="13" fillId="0" borderId="0" xfId="5" applyFont="1" applyBorder="1"/>
    <xf numFmtId="0" fontId="12" fillId="0" borderId="13" xfId="5" applyFont="1" applyBorder="1"/>
    <xf numFmtId="165" fontId="12" fillId="0" borderId="19" xfId="6" applyNumberFormat="1" applyFont="1" applyBorder="1"/>
    <xf numFmtId="0" fontId="12" fillId="0" borderId="18" xfId="7" applyFont="1" applyBorder="1"/>
    <xf numFmtId="0" fontId="12" fillId="0" borderId="0" xfId="7" applyFont="1" applyBorder="1"/>
    <xf numFmtId="10" fontId="12" fillId="0" borderId="0" xfId="6" applyNumberFormat="1" applyFont="1"/>
    <xf numFmtId="0" fontId="12" fillId="0" borderId="7" xfId="5" applyBorder="1"/>
    <xf numFmtId="164" fontId="12" fillId="0" borderId="19" xfId="6" applyNumberFormat="1" applyFont="1" applyBorder="1"/>
    <xf numFmtId="0" fontId="12" fillId="0" borderId="18" xfId="5" applyFont="1" applyBorder="1"/>
    <xf numFmtId="0" fontId="12" fillId="0" borderId="9" xfId="5" applyBorder="1"/>
    <xf numFmtId="164" fontId="12" fillId="0" borderId="20" xfId="6" applyNumberFormat="1" applyFont="1" applyBorder="1"/>
    <xf numFmtId="0" fontId="12" fillId="0" borderId="14" xfId="5" applyBorder="1"/>
    <xf numFmtId="0" fontId="12" fillId="0" borderId="21" xfId="5" applyFont="1" applyBorder="1"/>
    <xf numFmtId="0" fontId="12" fillId="0" borderId="4" xfId="5" applyFont="1" applyBorder="1"/>
    <xf numFmtId="0" fontId="12" fillId="0" borderId="14" xfId="5" applyFont="1" applyBorder="1"/>
    <xf numFmtId="9" fontId="12" fillId="0" borderId="0" xfId="6" applyFont="1"/>
    <xf numFmtId="0" fontId="16" fillId="0" borderId="0" xfId="7" applyBorder="1"/>
    <xf numFmtId="0" fontId="17" fillId="0" borderId="0" xfId="5" applyFont="1"/>
    <xf numFmtId="0" fontId="14" fillId="0" borderId="0" xfId="5" applyFont="1" applyAlignment="1">
      <alignment horizontal="left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0" xfId="11" applyFont="1" applyAlignment="1">
      <alignment horizontal="left"/>
    </xf>
    <xf numFmtId="0" fontId="19" fillId="0" borderId="0" xfId="4" applyNumberFormat="1" applyFont="1" applyAlignment="1">
      <alignment horizontal="center"/>
    </xf>
    <xf numFmtId="0" fontId="10" fillId="0" borderId="0" xfId="12"/>
    <xf numFmtId="0" fontId="19" fillId="0" borderId="0" xfId="11"/>
    <xf numFmtId="0" fontId="12" fillId="0" borderId="0" xfId="11" applyFont="1"/>
    <xf numFmtId="0" fontId="19" fillId="0" borderId="0" xfId="13"/>
    <xf numFmtId="0" fontId="19" fillId="0" borderId="4" xfId="11" applyBorder="1" applyAlignment="1">
      <alignment horizontal="center" wrapText="1"/>
    </xf>
    <xf numFmtId="9" fontId="19" fillId="0" borderId="4" xfId="4" applyFont="1" applyBorder="1" applyAlignment="1">
      <alignment horizontal="center" wrapText="1"/>
    </xf>
    <xf numFmtId="0" fontId="19" fillId="0" borderId="0" xfId="11" applyBorder="1" applyAlignment="1">
      <alignment wrapText="1"/>
    </xf>
    <xf numFmtId="0" fontId="19" fillId="0" borderId="0" xfId="11" applyAlignment="1">
      <alignment wrapText="1"/>
    </xf>
    <xf numFmtId="0" fontId="10" fillId="0" borderId="0" xfId="12" applyAlignment="1">
      <alignment wrapText="1"/>
    </xf>
    <xf numFmtId="0" fontId="19" fillId="0" borderId="0" xfId="11" applyAlignment="1">
      <alignment horizontal="center"/>
    </xf>
    <xf numFmtId="164" fontId="19" fillId="0" borderId="0" xfId="4" applyNumberFormat="1" applyFont="1" applyAlignment="1">
      <alignment horizontal="center"/>
    </xf>
    <xf numFmtId="0" fontId="19" fillId="0" borderId="0" xfId="11" applyFont="1" applyBorder="1"/>
    <xf numFmtId="0" fontId="12" fillId="0" borderId="7" xfId="11" applyFont="1" applyBorder="1"/>
    <xf numFmtId="0" fontId="19" fillId="0" borderId="8" xfId="11" applyFont="1" applyBorder="1"/>
    <xf numFmtId="1" fontId="12" fillId="0" borderId="9" xfId="11" applyNumberFormat="1" applyFont="1" applyBorder="1"/>
    <xf numFmtId="0" fontId="19" fillId="0" borderId="10" xfId="11" applyFont="1" applyBorder="1"/>
    <xf numFmtId="0" fontId="21" fillId="0" borderId="0" xfId="11" applyFont="1" applyAlignment="1">
      <alignment horizontal="center"/>
    </xf>
    <xf numFmtId="0" fontId="19" fillId="0" borderId="0" xfId="11" applyBorder="1"/>
    <xf numFmtId="2" fontId="12" fillId="0" borderId="0" xfId="11" applyNumberFormat="1" applyFont="1" applyBorder="1"/>
    <xf numFmtId="0" fontId="19" fillId="0" borderId="16" xfId="11" applyBorder="1"/>
    <xf numFmtId="164" fontId="19" fillId="0" borderId="17" xfId="4" applyNumberFormat="1" applyFont="1" applyBorder="1"/>
    <xf numFmtId="0" fontId="19" fillId="0" borderId="13" xfId="11" applyBorder="1"/>
    <xf numFmtId="0" fontId="13" fillId="0" borderId="18" xfId="11" applyFont="1" applyBorder="1"/>
    <xf numFmtId="0" fontId="13" fillId="0" borderId="0" xfId="11" applyFont="1" applyBorder="1"/>
    <xf numFmtId="0" fontId="12" fillId="0" borderId="13" xfId="11" applyFont="1" applyBorder="1"/>
    <xf numFmtId="0" fontId="19" fillId="0" borderId="7" xfId="11" applyFont="1" applyBorder="1"/>
    <xf numFmtId="165" fontId="19" fillId="0" borderId="19" xfId="4" applyNumberFormat="1" applyFont="1" applyBorder="1"/>
    <xf numFmtId="0" fontId="19" fillId="0" borderId="13" xfId="11" applyFont="1" applyBorder="1"/>
    <xf numFmtId="0" fontId="12" fillId="0" borderId="18" xfId="12" applyFont="1" applyBorder="1"/>
    <xf numFmtId="0" fontId="12" fillId="0" borderId="0" xfId="12" applyFont="1" applyBorder="1"/>
    <xf numFmtId="10" fontId="12" fillId="0" borderId="0" xfId="4" applyNumberFormat="1" applyFont="1"/>
    <xf numFmtId="0" fontId="19" fillId="0" borderId="7" xfId="11" applyBorder="1"/>
    <xf numFmtId="164" fontId="19" fillId="0" borderId="19" xfId="4" applyNumberFormat="1" applyFont="1" applyBorder="1"/>
    <xf numFmtId="0" fontId="12" fillId="0" borderId="18" xfId="11" applyFont="1" applyBorder="1"/>
    <xf numFmtId="0" fontId="12" fillId="0" borderId="0" xfId="11" applyFont="1" applyBorder="1"/>
    <xf numFmtId="0" fontId="19" fillId="0" borderId="9" xfId="11" applyBorder="1"/>
    <xf numFmtId="164" fontId="19" fillId="0" borderId="20" xfId="4" applyNumberFormat="1" applyFont="1" applyBorder="1"/>
    <xf numFmtId="0" fontId="19" fillId="0" borderId="14" xfId="11" applyBorder="1"/>
    <xf numFmtId="0" fontId="12" fillId="0" borderId="21" xfId="11" applyFont="1" applyBorder="1"/>
    <xf numFmtId="0" fontId="12" fillId="0" borderId="4" xfId="11" applyFont="1" applyBorder="1"/>
    <xf numFmtId="0" fontId="12" fillId="0" borderId="14" xfId="11" applyFont="1" applyBorder="1"/>
    <xf numFmtId="9" fontId="12" fillId="0" borderId="0" xfId="4" applyFont="1"/>
    <xf numFmtId="0" fontId="10" fillId="0" borderId="0" xfId="12" applyBorder="1"/>
    <xf numFmtId="0" fontId="21" fillId="0" borderId="0" xfId="11" applyFont="1"/>
    <xf numFmtId="0" fontId="14" fillId="0" borderId="0" xfId="11" applyFont="1" applyAlignment="1">
      <alignment horizontal="left"/>
    </xf>
    <xf numFmtId="0" fontId="0" fillId="3" borderId="1" xfId="2" applyFont="1" applyBorder="1" applyAlignment="1">
      <alignment horizontal="left"/>
    </xf>
    <xf numFmtId="0" fontId="18" fillId="6" borderId="0" xfId="9"/>
    <xf numFmtId="0" fontId="18" fillId="6" borderId="0" xfId="9" applyAlignment="1">
      <alignment horizontal="right"/>
    </xf>
    <xf numFmtId="0" fontId="18" fillId="6" borderId="0" xfId="9" applyAlignment="1">
      <alignment horizontal="center"/>
    </xf>
    <xf numFmtId="0" fontId="1" fillId="6" borderId="0" xfId="9" applyFont="1"/>
    <xf numFmtId="0" fontId="24" fillId="6" borderId="0" xfId="9" applyFont="1" applyAlignment="1">
      <alignment horizontal="left"/>
    </xf>
    <xf numFmtId="0" fontId="22" fillId="6" borderId="0" xfId="9" applyFont="1" applyAlignment="1">
      <alignment horizontal="right"/>
    </xf>
    <xf numFmtId="0" fontId="22" fillId="6" borderId="0" xfId="9" applyFont="1" applyAlignment="1">
      <alignment horizontal="center"/>
    </xf>
    <xf numFmtId="0" fontId="23" fillId="6" borderId="0" xfId="9" applyFont="1" applyAlignment="1">
      <alignment horizontal="center"/>
    </xf>
    <xf numFmtId="0" fontId="30" fillId="0" borderId="0" xfId="0" applyFont="1"/>
    <xf numFmtId="0" fontId="28" fillId="0" borderId="0" xfId="0" applyFont="1"/>
    <xf numFmtId="0" fontId="26" fillId="0" borderId="0" xfId="0" applyFont="1"/>
    <xf numFmtId="0" fontId="32" fillId="0" borderId="0" xfId="0" applyFont="1"/>
    <xf numFmtId="0" fontId="34" fillId="0" borderId="0" xfId="0" applyFont="1"/>
    <xf numFmtId="0" fontId="37" fillId="0" borderId="0" xfId="0" applyFont="1"/>
    <xf numFmtId="0" fontId="0" fillId="0" borderId="0" xfId="10" applyFont="1" applyFill="1"/>
    <xf numFmtId="0" fontId="31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38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10" applyFont="1" applyFill="1"/>
    <xf numFmtId="0" fontId="28" fillId="0" borderId="0" xfId="0" applyFont="1" applyAlignment="1">
      <alignment horizontal="right"/>
    </xf>
    <xf numFmtId="0" fontId="40" fillId="0" borderId="0" xfId="0" applyFont="1"/>
    <xf numFmtId="0" fontId="40" fillId="0" borderId="0" xfId="10" applyFont="1" applyFill="1"/>
    <xf numFmtId="0" fontId="41" fillId="0" borderId="0" xfId="0" applyFont="1"/>
    <xf numFmtId="0" fontId="41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43" fillId="0" borderId="0" xfId="0" applyFont="1"/>
    <xf numFmtId="0" fontId="1" fillId="0" borderId="0" xfId="0" applyFont="1" applyAlignment="1">
      <alignment horizontal="left"/>
    </xf>
    <xf numFmtId="0" fontId="1" fillId="0" borderId="0" xfId="10" applyFont="1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5" fillId="0" borderId="0" xfId="0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/>
    <xf numFmtId="0" fontId="50" fillId="0" borderId="0" xfId="0" applyFont="1"/>
    <xf numFmtId="4" fontId="0" fillId="0" borderId="0" xfId="0" applyNumberFormat="1"/>
    <xf numFmtId="0" fontId="2" fillId="0" borderId="0" xfId="10" applyFill="1"/>
    <xf numFmtId="0" fontId="2" fillId="8" borderId="0" xfId="10" applyFill="1"/>
    <xf numFmtId="0" fontId="0" fillId="8" borderId="0" xfId="0" applyFill="1"/>
    <xf numFmtId="0" fontId="0" fillId="8" borderId="0" xfId="10" applyFont="1" applyFill="1"/>
    <xf numFmtId="0" fontId="2" fillId="8" borderId="0" xfId="10" applyFill="1" applyAlignment="1">
      <alignment horizontal="right"/>
    </xf>
    <xf numFmtId="0" fontId="1" fillId="8" borderId="0" xfId="10" applyFont="1" applyFill="1"/>
    <xf numFmtId="0" fontId="26" fillId="8" borderId="0" xfId="10" applyFont="1" applyFill="1" applyAlignment="1">
      <alignment horizontal="left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 applyAlignment="1">
      <alignment horizontal="right"/>
    </xf>
    <xf numFmtId="0" fontId="64" fillId="0" borderId="0" xfId="0" applyFont="1"/>
    <xf numFmtId="0" fontId="64" fillId="0" borderId="0" xfId="0" applyFont="1" applyAlignment="1">
      <alignment horizontal="left"/>
    </xf>
    <xf numFmtId="0" fontId="65" fillId="0" borderId="0" xfId="0" applyFont="1"/>
    <xf numFmtId="0" fontId="64" fillId="0" borderId="0" xfId="10" applyFont="1" applyFill="1"/>
    <xf numFmtId="0" fontId="66" fillId="0" borderId="0" xfId="0" applyFont="1"/>
    <xf numFmtId="0" fontId="67" fillId="0" borderId="0" xfId="0" applyFont="1" applyAlignment="1">
      <alignment horizontal="left"/>
    </xf>
    <xf numFmtId="0" fontId="68" fillId="0" borderId="0" xfId="0" applyFont="1"/>
    <xf numFmtId="0" fontId="67" fillId="0" borderId="0" xfId="10" applyFont="1" applyFill="1"/>
    <xf numFmtId="0" fontId="69" fillId="0" borderId="0" xfId="0" applyFont="1"/>
    <xf numFmtId="0" fontId="69" fillId="0" borderId="0" xfId="0" applyFont="1" applyAlignment="1">
      <alignment horizontal="right"/>
    </xf>
    <xf numFmtId="0" fontId="72" fillId="0" borderId="0" xfId="0" applyFont="1" applyAlignment="1">
      <alignment horizontal="right"/>
    </xf>
    <xf numFmtId="0" fontId="73" fillId="0" borderId="0" xfId="0" applyFont="1"/>
    <xf numFmtId="0" fontId="74" fillId="0" borderId="0" xfId="10" applyFont="1" applyFill="1"/>
    <xf numFmtId="0" fontId="74" fillId="0" borderId="0" xfId="0" applyFont="1"/>
    <xf numFmtId="0" fontId="6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0" fontId="78" fillId="0" borderId="0" xfId="0" applyFont="1" applyAlignment="1">
      <alignment horizontal="right"/>
    </xf>
    <xf numFmtId="0" fontId="11" fillId="0" borderId="5" xfId="5" applyFont="1" applyBorder="1" applyAlignment="1">
      <alignment horizontal="center" wrapText="1"/>
    </xf>
    <xf numFmtId="0" fontId="12" fillId="0" borderId="6" xfId="8" applyBorder="1" applyAlignment="1">
      <alignment horizontal="center" wrapText="1"/>
    </xf>
    <xf numFmtId="0" fontId="15" fillId="0" borderId="15" xfId="5" applyFont="1" applyBorder="1" applyAlignment="1">
      <alignment horizontal="center"/>
    </xf>
    <xf numFmtId="0" fontId="15" fillId="0" borderId="11" xfId="5" applyFont="1" applyBorder="1" applyAlignment="1">
      <alignment horizontal="center"/>
    </xf>
    <xf numFmtId="0" fontId="15" fillId="0" borderId="12" xfId="5" applyFont="1" applyBorder="1" applyAlignment="1">
      <alignment horizontal="center"/>
    </xf>
    <xf numFmtId="0" fontId="13" fillId="0" borderId="15" xfId="5" applyFont="1" applyBorder="1" applyAlignment="1">
      <alignment horizontal="center"/>
    </xf>
    <xf numFmtId="0" fontId="13" fillId="0" borderId="11" xfId="5" applyFont="1" applyBorder="1" applyAlignment="1">
      <alignment horizontal="center"/>
    </xf>
    <xf numFmtId="0" fontId="13" fillId="0" borderId="12" xfId="5" applyFont="1" applyBorder="1" applyAlignment="1">
      <alignment horizontal="center"/>
    </xf>
    <xf numFmtId="0" fontId="11" fillId="0" borderId="5" xfId="11" applyFont="1" applyBorder="1" applyAlignment="1">
      <alignment horizontal="center" wrapText="1"/>
    </xf>
    <xf numFmtId="0" fontId="19" fillId="0" borderId="6" xfId="13" applyBorder="1" applyAlignment="1">
      <alignment horizontal="center" wrapText="1"/>
    </xf>
    <xf numFmtId="0" fontId="15" fillId="0" borderId="15" xfId="11" applyFont="1" applyBorder="1" applyAlignment="1">
      <alignment horizontal="center"/>
    </xf>
    <xf numFmtId="0" fontId="15" fillId="0" borderId="11" xfId="11" applyFont="1" applyBorder="1" applyAlignment="1">
      <alignment horizontal="center"/>
    </xf>
    <xf numFmtId="0" fontId="15" fillId="0" borderId="12" xfId="11" applyFont="1" applyBorder="1" applyAlignment="1">
      <alignment horizontal="center"/>
    </xf>
    <xf numFmtId="0" fontId="20" fillId="0" borderId="15" xfId="11" applyFont="1" applyBorder="1" applyAlignment="1">
      <alignment horizontal="center"/>
    </xf>
    <xf numFmtId="0" fontId="20" fillId="0" borderId="11" xfId="11" applyFont="1" applyBorder="1" applyAlignment="1">
      <alignment horizontal="center"/>
    </xf>
    <xf numFmtId="0" fontId="20" fillId="0" borderId="12" xfId="11" applyFont="1" applyBorder="1" applyAlignment="1">
      <alignment horizontal="center"/>
    </xf>
  </cellXfs>
  <cellStyles count="14">
    <cellStyle name="20% - Accent5" xfId="10" builtinId="46"/>
    <cellStyle name="Calculation" xfId="2" builtinId="22"/>
    <cellStyle name="Check Cell" xfId="3" builtinId="23"/>
    <cellStyle name="Good" xfId="1" builtinId="26"/>
    <cellStyle name="Neutral" xfId="9" builtinId="28"/>
    <cellStyle name="Normal" xfId="0" builtinId="0"/>
    <cellStyle name="Normal_AutoCorr" xfId="12"/>
    <cellStyle name="Normal_AutoCorr 2" xfId="7"/>
    <cellStyle name="Normal_MCSim" xfId="13"/>
    <cellStyle name="Normal_MCSim 2" xfId="8"/>
    <cellStyle name="Normal_MonteCarlo" xfId="11"/>
    <cellStyle name="Normal_MonteCarlo 2" xfId="5"/>
    <cellStyle name="Percent 2" xfId="4"/>
    <cellStyle name="Percent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'Model Ests (3)'!$B$7</c:f>
              <c:strCache>
                <c:ptCount val="1"/>
                <c:pt idx="0">
                  <c:v>Nt</c:v>
                </c:pt>
              </c:strCache>
            </c:strRef>
          </c:tx>
          <c:cat>
            <c:strRef>
              <c:f>'Model Ests (3)'!$A$8:$A$33</c:f>
              <c:strCache>
                <c:ptCount val="26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  <c:pt idx="21">
                  <c:v>Yr-21</c:v>
                </c:pt>
                <c:pt idx="22">
                  <c:v>Yr-22</c:v>
                </c:pt>
                <c:pt idx="23">
                  <c:v>Yr-23</c:v>
                </c:pt>
                <c:pt idx="24">
                  <c:v>Yr-24</c:v>
                </c:pt>
                <c:pt idx="25">
                  <c:v>Yr-25</c:v>
                </c:pt>
              </c:strCache>
            </c:strRef>
          </c:cat>
          <c:val>
            <c:numRef>
              <c:f>'Model Ests (3)'!$B$8:$B$33</c:f>
              <c:numCache>
                <c:formatCode>General</c:formatCode>
                <c:ptCount val="26"/>
                <c:pt idx="0">
                  <c:v>40003.265315331577</c:v>
                </c:pt>
                <c:pt idx="1">
                  <c:v>57767.559193172579</c:v>
                </c:pt>
                <c:pt idx="2">
                  <c:v>41469.04064935408</c:v>
                </c:pt>
                <c:pt idx="3">
                  <c:v>59847.998193943225</c:v>
                </c:pt>
                <c:pt idx="4">
                  <c:v>82562.686520936069</c:v>
                </c:pt>
                <c:pt idx="5">
                  <c:v>107855.00190601824</c:v>
                </c:pt>
                <c:pt idx="6">
                  <c:v>132811.15334954334</c:v>
                </c:pt>
                <c:pt idx="7">
                  <c:v>154589.25432324238</c:v>
                </c:pt>
                <c:pt idx="8">
                  <c:v>171715.77850952384</c:v>
                </c:pt>
                <c:pt idx="9">
                  <c:v>184330.74297120672</c:v>
                </c:pt>
                <c:pt idx="10">
                  <c:v>193477.76112936845</c:v>
                </c:pt>
                <c:pt idx="11">
                  <c:v>200326.28207489784</c:v>
                </c:pt>
                <c:pt idx="12">
                  <c:v>205795.01058825298</c:v>
                </c:pt>
                <c:pt idx="13">
                  <c:v>210496.52316801998</c:v>
                </c:pt>
                <c:pt idx="14">
                  <c:v>214805.99999776648</c:v>
                </c:pt>
                <c:pt idx="15">
                  <c:v>218943.38209306338</c:v>
                </c:pt>
                <c:pt idx="16">
                  <c:v>223035.05269640742</c:v>
                </c:pt>
                <c:pt idx="17">
                  <c:v>227153.33242113914</c:v>
                </c:pt>
                <c:pt idx="18">
                  <c:v>231339.99586102288</c:v>
                </c:pt>
                <c:pt idx="19">
                  <c:v>146802.84621482945</c:v>
                </c:pt>
                <c:pt idx="20">
                  <c:v>177551.7120308493</c:v>
                </c:pt>
                <c:pt idx="21">
                  <c:v>203643.55281082896</c:v>
                </c:pt>
                <c:pt idx="22">
                  <c:v>223907.44907630532</c:v>
                </c:pt>
                <c:pt idx="23">
                  <c:v>238954.67813330778</c:v>
                </c:pt>
                <c:pt idx="24">
                  <c:v>250181.43345602346</c:v>
                </c:pt>
                <c:pt idx="25">
                  <c:v>258952.35306472119</c:v>
                </c:pt>
              </c:numCache>
            </c:numRef>
          </c:val>
        </c:ser>
        <c:ser>
          <c:idx val="1"/>
          <c:order val="1"/>
          <c:tx>
            <c:strRef>
              <c:f>'Model Ests (3)'!$I$7</c:f>
              <c:strCache>
                <c:ptCount val="1"/>
                <c:pt idx="0">
                  <c:v>Path-1</c:v>
                </c:pt>
              </c:strCache>
            </c:strRef>
          </c:tx>
          <c:cat>
            <c:strRef>
              <c:f>'Model Ests (3)'!$A$8:$A$33</c:f>
              <c:strCache>
                <c:ptCount val="26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  <c:pt idx="21">
                  <c:v>Yr-21</c:v>
                </c:pt>
                <c:pt idx="22">
                  <c:v>Yr-22</c:v>
                </c:pt>
                <c:pt idx="23">
                  <c:v>Yr-23</c:v>
                </c:pt>
                <c:pt idx="24">
                  <c:v>Yr-24</c:v>
                </c:pt>
                <c:pt idx="25">
                  <c:v>Yr-25</c:v>
                </c:pt>
              </c:strCache>
            </c:strRef>
          </c:cat>
          <c:val>
            <c:numRef>
              <c:f>'Model Ests (3)'!$I$8:$I$33</c:f>
              <c:numCache>
                <c:formatCode>General</c:formatCode>
                <c:ptCount val="26"/>
                <c:pt idx="0">
                  <c:v>216216.8</c:v>
                </c:pt>
                <c:pt idx="1">
                  <c:v>179184.01613423508</c:v>
                </c:pt>
                <c:pt idx="2">
                  <c:v>156065.64441376753</c:v>
                </c:pt>
                <c:pt idx="3">
                  <c:v>140280.60921075041</c:v>
                </c:pt>
                <c:pt idx="4">
                  <c:v>128883.2749188303</c:v>
                </c:pt>
                <c:pt idx="5">
                  <c:v>120339.73722430473</c:v>
                </c:pt>
                <c:pt idx="6">
                  <c:v>113766.8943490258</c:v>
                </c:pt>
                <c:pt idx="7">
                  <c:v>108618.28254422381</c:v>
                </c:pt>
                <c:pt idx="8">
                  <c:v>104536.76145788364</c:v>
                </c:pt>
                <c:pt idx="9">
                  <c:v>101278.69322697597</c:v>
                </c:pt>
                <c:pt idx="10">
                  <c:v>98672.021033574638</c:v>
                </c:pt>
                <c:pt idx="11">
                  <c:v>136784.39181164553</c:v>
                </c:pt>
                <c:pt idx="12">
                  <c:v>179886.97535614212</c:v>
                </c:pt>
                <c:pt idx="13">
                  <c:v>223345.23126112504</c:v>
                </c:pt>
                <c:pt idx="14">
                  <c:v>262335.73383995052</c:v>
                </c:pt>
                <c:pt idx="15">
                  <c:v>294032.79547211708</c:v>
                </c:pt>
                <c:pt idx="16">
                  <c:v>318271.33789968479</c:v>
                </c:pt>
                <c:pt idx="17">
                  <c:v>336562.38156218914</c:v>
                </c:pt>
                <c:pt idx="18">
                  <c:v>350803.70344087208</c:v>
                </c:pt>
                <c:pt idx="19">
                  <c:v>362568.41252573906</c:v>
                </c:pt>
                <c:pt idx="20">
                  <c:v>372943.64536175149</c:v>
                </c:pt>
                <c:pt idx="21">
                  <c:v>382613.6790442057</c:v>
                </c:pt>
                <c:pt idx="22">
                  <c:v>391988.92940113985</c:v>
                </c:pt>
                <c:pt idx="23">
                  <c:v>401310.15923219098</c:v>
                </c:pt>
                <c:pt idx="24">
                  <c:v>410717.93900592584</c:v>
                </c:pt>
                <c:pt idx="25">
                  <c:v>420295.17211709416</c:v>
                </c:pt>
              </c:numCache>
            </c:numRef>
          </c:val>
        </c:ser>
        <c:ser>
          <c:idx val="2"/>
          <c:order val="2"/>
          <c:tx>
            <c:strRef>
              <c:f>'Model Ests (3)'!$L$7</c:f>
              <c:strCache>
                <c:ptCount val="1"/>
                <c:pt idx="0">
                  <c:v>Path-0</c:v>
                </c:pt>
              </c:strCache>
            </c:strRef>
          </c:tx>
          <c:cat>
            <c:strRef>
              <c:f>'Model Ests (3)'!$A$8:$A$33</c:f>
              <c:strCache>
                <c:ptCount val="26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  <c:pt idx="21">
                  <c:v>Yr-21</c:v>
                </c:pt>
                <c:pt idx="22">
                  <c:v>Yr-22</c:v>
                </c:pt>
                <c:pt idx="23">
                  <c:v>Yr-23</c:v>
                </c:pt>
                <c:pt idx="24">
                  <c:v>Yr-24</c:v>
                </c:pt>
                <c:pt idx="25">
                  <c:v>Yr-25</c:v>
                </c:pt>
              </c:strCache>
            </c:strRef>
          </c:cat>
          <c:val>
            <c:numRef>
              <c:f>'Model Ests (3)'!$L$8:$L$36</c:f>
              <c:numCache>
                <c:formatCode>General</c:formatCode>
                <c:ptCount val="29"/>
                <c:pt idx="0">
                  <c:v>216216.8</c:v>
                </c:pt>
                <c:pt idx="1">
                  <c:v>234011.30267936477</c:v>
                </c:pt>
                <c:pt idx="2">
                  <c:v>247185.22849053657</c:v>
                </c:pt>
                <c:pt idx="3">
                  <c:v>257201.46292032802</c:v>
                </c:pt>
                <c:pt idx="4">
                  <c:v>265281.34839615523</c:v>
                </c:pt>
                <c:pt idx="5">
                  <c:v>272268.34792209067</c:v>
                </c:pt>
                <c:pt idx="6">
                  <c:v>278690.99424762814</c:v>
                </c:pt>
                <c:pt idx="7">
                  <c:v>284864.20096939104</c:v>
                </c:pt>
                <c:pt idx="8">
                  <c:v>290971.20541498193</c:v>
                </c:pt>
                <c:pt idx="9">
                  <c:v>297117.95451227092</c:v>
                </c:pt>
                <c:pt idx="10">
                  <c:v>303366.19769337488</c:v>
                </c:pt>
                <c:pt idx="11">
                  <c:v>309752.77826461301</c:v>
                </c:pt>
                <c:pt idx="12">
                  <c:v>316300.63388476224</c:v>
                </c:pt>
                <c:pt idx="13">
                  <c:v>323024.99807671306</c:v>
                </c:pt>
                <c:pt idx="14">
                  <c:v>329936.87629088137</c:v>
                </c:pt>
                <c:pt idx="15">
                  <c:v>337044.98934165563</c:v>
                </c:pt>
                <c:pt idx="16">
                  <c:v>344356.85938289826</c:v>
                </c:pt>
                <c:pt idx="17">
                  <c:v>351879.41739803395</c:v>
                </c:pt>
                <c:pt idx="18">
                  <c:v>359619.34401928721</c:v>
                </c:pt>
                <c:pt idx="19">
                  <c:v>367583.26181546005</c:v>
                </c:pt>
                <c:pt idx="20">
                  <c:v>375777.84488098201</c:v>
                </c:pt>
                <c:pt idx="21">
                  <c:v>384209.88240197027</c:v>
                </c:pt>
                <c:pt idx="22">
                  <c:v>392886.31663381675</c:v>
                </c:pt>
                <c:pt idx="23">
                  <c:v>401814.26667956152</c:v>
                </c:pt>
                <c:pt idx="24">
                  <c:v>411001.04442010366</c:v>
                </c:pt>
                <c:pt idx="25">
                  <c:v>420454.16614024044</c:v>
                </c:pt>
                <c:pt idx="26">
                  <c:v>430181.36183000967</c:v>
                </c:pt>
                <c:pt idx="27">
                  <c:v>440190.58326849405</c:v>
                </c:pt>
                <c:pt idx="28">
                  <c:v>450490.01151069574</c:v>
                </c:pt>
              </c:numCache>
            </c:numRef>
          </c:val>
        </c:ser>
        <c:marker val="1"/>
        <c:axId val="134241280"/>
        <c:axId val="74998528"/>
      </c:lineChart>
      <c:catAx>
        <c:axId val="134241280"/>
        <c:scaling>
          <c:orientation val="minMax"/>
        </c:scaling>
        <c:axPos val="b"/>
        <c:tickLblPos val="nextTo"/>
        <c:crossAx val="74998528"/>
        <c:crosses val="autoZero"/>
        <c:auto val="1"/>
        <c:lblAlgn val="ctr"/>
        <c:lblOffset val="100"/>
      </c:catAx>
      <c:valAx>
        <c:axId val="74998528"/>
        <c:scaling>
          <c:orientation val="minMax"/>
        </c:scaling>
        <c:axPos val="l"/>
        <c:majorGridlines/>
        <c:numFmt formatCode="General" sourceLinked="1"/>
        <c:tickLblPos val="nextTo"/>
        <c:crossAx val="134241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'Model Ests (2)'!$O$4</c:f>
              <c:strCache>
                <c:ptCount val="1"/>
                <c:pt idx="0">
                  <c:v>D1</c:v>
                </c:pt>
              </c:strCache>
            </c:strRef>
          </c:tx>
          <c:cat>
            <c:strRef>
              <c:f>'Model Ests (2)'!$A$5:$A$25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 (2)'!$O$5:$O$25</c:f>
              <c:numCache>
                <c:formatCode>General</c:formatCode>
                <c:ptCount val="21"/>
                <c:pt idx="0">
                  <c:v>381.84082054100651</c:v>
                </c:pt>
                <c:pt idx="1">
                  <c:v>364.27981987316531</c:v>
                </c:pt>
                <c:pt idx="2">
                  <c:v>347.20422115810396</c:v>
                </c:pt>
                <c:pt idx="3">
                  <c:v>330.62473574682895</c:v>
                </c:pt>
                <c:pt idx="4">
                  <c:v>314.55040608750113</c:v>
                </c:pt>
                <c:pt idx="5">
                  <c:v>298.98855514935428</c:v>
                </c:pt>
                <c:pt idx="6">
                  <c:v>283.94475409031293</c:v>
                </c:pt>
                <c:pt idx="7">
                  <c:v>269.42280860674236</c:v>
                </c:pt>
                <c:pt idx="8">
                  <c:v>255.42476399617746</c:v>
                </c:pt>
                <c:pt idx="9">
                  <c:v>241.95092855884479</c:v>
                </c:pt>
                <c:pt idx="10">
                  <c:v>228.99991457611455</c:v>
                </c:pt>
                <c:pt idx="11">
                  <c:v>281.66083155140893</c:v>
                </c:pt>
                <c:pt idx="12">
                  <c:v>325.7994603473395</c:v>
                </c:pt>
                <c:pt idx="13">
                  <c:v>357.95025508824398</c:v>
                </c:pt>
                <c:pt idx="14">
                  <c:v>378.80350181327316</c:v>
                </c:pt>
                <c:pt idx="15">
                  <c:v>391.24185638005883</c:v>
                </c:pt>
                <c:pt idx="16">
                  <c:v>398.27029352089897</c:v>
                </c:pt>
                <c:pt idx="17">
                  <c:v>402.11599726082943</c:v>
                </c:pt>
                <c:pt idx="18">
                  <c:v>404.18234737265317</c:v>
                </c:pt>
                <c:pt idx="19">
                  <c:v>405.28165236211947</c:v>
                </c:pt>
                <c:pt idx="20">
                  <c:v>405.86337423852228</c:v>
                </c:pt>
              </c:numCache>
            </c:numRef>
          </c:val>
        </c:ser>
        <c:ser>
          <c:idx val="1"/>
          <c:order val="1"/>
          <c:tx>
            <c:strRef>
              <c:f>'Model Ests (2)'!$P$4</c:f>
              <c:strCache>
                <c:ptCount val="1"/>
                <c:pt idx="0">
                  <c:v>D2</c:v>
                </c:pt>
              </c:strCache>
            </c:strRef>
          </c:tx>
          <c:cat>
            <c:strRef>
              <c:f>'Model Ests (2)'!$A$5:$A$25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 (2)'!$P$5:$P$25</c:f>
              <c:numCache>
                <c:formatCode>General</c:formatCode>
                <c:ptCount val="21"/>
                <c:pt idx="0">
                  <c:v>381.84082054100651</c:v>
                </c:pt>
                <c:pt idx="1">
                  <c:v>373.67018171776016</c:v>
                </c:pt>
                <c:pt idx="2">
                  <c:v>347.38720973671502</c:v>
                </c:pt>
                <c:pt idx="3">
                  <c:v>311.55625465030499</c:v>
                </c:pt>
                <c:pt idx="4">
                  <c:v>271.30500996619429</c:v>
                </c:pt>
                <c:pt idx="5">
                  <c:v>229.00000328074327</c:v>
                </c:pt>
                <c:pt idx="6">
                  <c:v>213.69412525591454</c:v>
                </c:pt>
                <c:pt idx="7">
                  <c:v>206.78385894181926</c:v>
                </c:pt>
                <c:pt idx="8">
                  <c:v>203.40382821934082</c:v>
                </c:pt>
                <c:pt idx="9">
                  <c:v>201.68957982071592</c:v>
                </c:pt>
                <c:pt idx="10">
                  <c:v>200.80461468283315</c:v>
                </c:pt>
                <c:pt idx="11">
                  <c:v>200.34363125310992</c:v>
                </c:pt>
                <c:pt idx="12">
                  <c:v>200.10238431231349</c:v>
                </c:pt>
                <c:pt idx="13">
                  <c:v>199.97582639781433</c:v>
                </c:pt>
                <c:pt idx="14">
                  <c:v>199.90935009412721</c:v>
                </c:pt>
                <c:pt idx="15">
                  <c:v>199.87440928254762</c:v>
                </c:pt>
                <c:pt idx="16">
                  <c:v>199.85603752553993</c:v>
                </c:pt>
                <c:pt idx="17">
                  <c:v>199.84637594741602</c:v>
                </c:pt>
                <c:pt idx="18">
                  <c:v>199.8412945011292</c:v>
                </c:pt>
                <c:pt idx="19">
                  <c:v>199.83862181081784</c:v>
                </c:pt>
                <c:pt idx="20">
                  <c:v>199.83721601733262</c:v>
                </c:pt>
              </c:numCache>
            </c:numRef>
          </c:val>
        </c:ser>
        <c:ser>
          <c:idx val="2"/>
          <c:order val="2"/>
          <c:tx>
            <c:strRef>
              <c:f>'Model Ests (2)'!$Q$4</c:f>
              <c:strCache>
                <c:ptCount val="1"/>
                <c:pt idx="0">
                  <c:v>D3</c:v>
                </c:pt>
              </c:strCache>
            </c:strRef>
          </c:tx>
          <c:cat>
            <c:strRef>
              <c:f>'Model Ests (2)'!$A$5:$A$25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 (2)'!$Q$5:$Q$25</c:f>
              <c:numCache>
                <c:formatCode>General</c:formatCode>
                <c:ptCount val="21"/>
                <c:pt idx="0">
                  <c:v>381.84082054100651</c:v>
                </c:pt>
                <c:pt idx="1">
                  <c:v>359.86622398096603</c:v>
                </c:pt>
                <c:pt idx="2">
                  <c:v>335.2210854112206</c:v>
                </c:pt>
                <c:pt idx="3">
                  <c:v>313.01414292046314</c:v>
                </c:pt>
                <c:pt idx="4">
                  <c:v>293.2715146712074</c:v>
                </c:pt>
                <c:pt idx="5">
                  <c:v>276.10768749583093</c:v>
                </c:pt>
                <c:pt idx="6">
                  <c:v>265.65994898646483</c:v>
                </c:pt>
                <c:pt idx="7">
                  <c:v>255.37307664050348</c:v>
                </c:pt>
                <c:pt idx="8">
                  <c:v>245.25747624858693</c:v>
                </c:pt>
                <c:pt idx="9">
                  <c:v>235.32325225383448</c:v>
                </c:pt>
                <c:pt idx="10">
                  <c:v>225.58013711042909</c:v>
                </c:pt>
                <c:pt idx="11">
                  <c:v>212.21732613828999</c:v>
                </c:pt>
                <c:pt idx="12">
                  <c:v>206.07541250217753</c:v>
                </c:pt>
                <c:pt idx="13">
                  <c:v>203.04787675343263</c:v>
                </c:pt>
                <c:pt idx="14">
                  <c:v>201.50668828984109</c:v>
                </c:pt>
                <c:pt idx="15">
                  <c:v>200.70957645322844</c:v>
                </c:pt>
                <c:pt idx="16">
                  <c:v>200.29395754607484</c:v>
                </c:pt>
                <c:pt idx="17">
                  <c:v>200.07634272762635</c:v>
                </c:pt>
                <c:pt idx="18">
                  <c:v>199.962152426811</c:v>
                </c:pt>
                <c:pt idx="19">
                  <c:v>199.90216418288333</c:v>
                </c:pt>
                <c:pt idx="20">
                  <c:v>199.87063131631774</c:v>
                </c:pt>
              </c:numCache>
            </c:numRef>
          </c:val>
        </c:ser>
        <c:marker val="1"/>
        <c:axId val="94491392"/>
        <c:axId val="94492928"/>
      </c:lineChart>
      <c:catAx>
        <c:axId val="94491392"/>
        <c:scaling>
          <c:orientation val="minMax"/>
        </c:scaling>
        <c:axPos val="b"/>
        <c:tickLblPos val="nextTo"/>
        <c:crossAx val="94492928"/>
        <c:crosses val="autoZero"/>
        <c:auto val="1"/>
        <c:lblAlgn val="ctr"/>
        <c:lblOffset val="100"/>
      </c:catAx>
      <c:valAx>
        <c:axId val="94492928"/>
        <c:scaling>
          <c:orientation val="minMax"/>
        </c:scaling>
        <c:axPos val="l"/>
        <c:majorGridlines/>
        <c:numFmt formatCode="General" sourceLinked="1"/>
        <c:tickLblPos val="nextTo"/>
        <c:crossAx val="94491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'Model Ests(1)'!$Q$4</c:f>
              <c:strCache>
                <c:ptCount val="1"/>
                <c:pt idx="0">
                  <c:v>D P1</c:v>
                </c:pt>
              </c:strCache>
            </c:strRef>
          </c:tx>
          <c:cat>
            <c:strRef>
              <c:f>'Model Ests(1)'!$A$5:$A$25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Ests(1)'!$Q$5:$Q$25</c:f>
              <c:numCache>
                <c:formatCode>General</c:formatCode>
                <c:ptCount val="21"/>
                <c:pt idx="0">
                  <c:v>1013.070228051826</c:v>
                </c:pt>
                <c:pt idx="1">
                  <c:v>900.56931221079913</c:v>
                </c:pt>
                <c:pt idx="2">
                  <c:v>796.327355040263</c:v>
                </c:pt>
                <c:pt idx="3">
                  <c:v>700.54094901124051</c:v>
                </c:pt>
                <c:pt idx="4">
                  <c:v>613.24802229196519</c:v>
                </c:pt>
                <c:pt idx="5">
                  <c:v>534.33378730684933</c:v>
                </c:pt>
                <c:pt idx="6">
                  <c:v>463.54503559220086</c:v>
                </c:pt>
                <c:pt idx="7">
                  <c:v>400.51097792608414</c:v>
                </c:pt>
                <c:pt idx="8">
                  <c:v>344.76826352920642</c:v>
                </c:pt>
                <c:pt idx="9">
                  <c:v>295.78765852970884</c:v>
                </c:pt>
                <c:pt idx="10">
                  <c:v>253.0000883653249</c:v>
                </c:pt>
                <c:pt idx="11">
                  <c:v>363.65262166398469</c:v>
                </c:pt>
                <c:pt idx="12">
                  <c:v>497.88928837448435</c:v>
                </c:pt>
                <c:pt idx="13">
                  <c:v>642.62468614994202</c:v>
                </c:pt>
                <c:pt idx="14">
                  <c:v>778.31736513728254</c:v>
                </c:pt>
                <c:pt idx="15">
                  <c:v>888.08941059379458</c:v>
                </c:pt>
                <c:pt idx="16">
                  <c:v>965.61661495459668</c:v>
                </c:pt>
                <c:pt idx="17">
                  <c:v>1014.7412897502213</c:v>
                </c:pt>
                <c:pt idx="18">
                  <c:v>1043.5893124348331</c:v>
                </c:pt>
                <c:pt idx="19">
                  <c:v>1059.7361731909189</c:v>
                </c:pt>
                <c:pt idx="20">
                  <c:v>1068.5232623743536</c:v>
                </c:pt>
              </c:numCache>
            </c:numRef>
          </c:val>
        </c:ser>
        <c:ser>
          <c:idx val="1"/>
          <c:order val="1"/>
          <c:tx>
            <c:strRef>
              <c:f>'Model Ests(1)'!$R$4</c:f>
              <c:strCache>
                <c:ptCount val="1"/>
                <c:pt idx="0">
                  <c:v>D P2</c:v>
                </c:pt>
              </c:strCache>
            </c:strRef>
          </c:tx>
          <c:cat>
            <c:strRef>
              <c:f>'Model Ests(1)'!$A$5:$A$25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Ests(1)'!$R$5:$R$25</c:f>
              <c:numCache>
                <c:formatCode>General</c:formatCode>
                <c:ptCount val="21"/>
                <c:pt idx="0">
                  <c:v>1013.070228051826</c:v>
                </c:pt>
                <c:pt idx="1">
                  <c:v>956.49167719548313</c:v>
                </c:pt>
                <c:pt idx="2">
                  <c:v>824.64252057330691</c:v>
                </c:pt>
                <c:pt idx="3">
                  <c:v>653.7881217914138</c:v>
                </c:pt>
                <c:pt idx="4">
                  <c:v>463.16774063806309</c:v>
                </c:pt>
                <c:pt idx="5">
                  <c:v>252.99978349263003</c:v>
                </c:pt>
                <c:pt idx="6">
                  <c:v>225.46421060921026</c:v>
                </c:pt>
                <c:pt idx="7">
                  <c:v>214.23286433047829</c:v>
                </c:pt>
                <c:pt idx="8">
                  <c:v>208.95587528343651</c:v>
                </c:pt>
                <c:pt idx="9">
                  <c:v>206.32911763757502</c:v>
                </c:pt>
                <c:pt idx="10">
                  <c:v>204.98557689323843</c:v>
                </c:pt>
                <c:pt idx="11">
                  <c:v>204.28901773153677</c:v>
                </c:pt>
                <c:pt idx="12">
                  <c:v>203.92537746971968</c:v>
                </c:pt>
                <c:pt idx="13">
                  <c:v>203.7348554825692</c:v>
                </c:pt>
                <c:pt idx="14">
                  <c:v>203.63484804281956</c:v>
                </c:pt>
                <c:pt idx="15">
                  <c:v>203.582301269402</c:v>
                </c:pt>
                <c:pt idx="16">
                  <c:v>203.55467745163699</c:v>
                </c:pt>
                <c:pt idx="17">
                  <c:v>203.54015168732479</c:v>
                </c:pt>
                <c:pt idx="18">
                  <c:v>203.53251234215344</c:v>
                </c:pt>
                <c:pt idx="19">
                  <c:v>203.52849438042739</c:v>
                </c:pt>
                <c:pt idx="20">
                  <c:v>203.5263810249125</c:v>
                </c:pt>
              </c:numCache>
            </c:numRef>
          </c:val>
        </c:ser>
        <c:ser>
          <c:idx val="2"/>
          <c:order val="2"/>
          <c:tx>
            <c:strRef>
              <c:f>'Model Ests(1)'!$S$4</c:f>
              <c:strCache>
                <c:ptCount val="1"/>
                <c:pt idx="0">
                  <c:v>D P3</c:v>
                </c:pt>
              </c:strCache>
            </c:strRef>
          </c:tx>
          <c:cat>
            <c:strRef>
              <c:f>'Model Ests(1)'!$A$5:$A$25</c:f>
              <c:strCache>
                <c:ptCount val="21"/>
                <c:pt idx="0">
                  <c:v>Yr-0</c:v>
                </c:pt>
                <c:pt idx="1">
                  <c:v>Yr-1</c:v>
                </c:pt>
                <c:pt idx="2">
                  <c:v>Yr-2</c:v>
                </c:pt>
                <c:pt idx="3">
                  <c:v>Yr-3</c:v>
                </c:pt>
                <c:pt idx="4">
                  <c:v>Yr-4</c:v>
                </c:pt>
                <c:pt idx="5">
                  <c:v>Yr-5</c:v>
                </c:pt>
                <c:pt idx="6">
                  <c:v>Yr-6</c:v>
                </c:pt>
                <c:pt idx="7">
                  <c:v>Yr-7</c:v>
                </c:pt>
                <c:pt idx="8">
                  <c:v>Yr-8</c:v>
                </c:pt>
                <c:pt idx="9">
                  <c:v>Yr-9</c:v>
                </c:pt>
                <c:pt idx="10">
                  <c:v>Yr-10</c:v>
                </c:pt>
                <c:pt idx="11">
                  <c:v>Yr-11</c:v>
                </c:pt>
                <c:pt idx="12">
                  <c:v>Yr-12</c:v>
                </c:pt>
                <c:pt idx="13">
                  <c:v>Yr-13</c:v>
                </c:pt>
                <c:pt idx="14">
                  <c:v>Yr-14</c:v>
                </c:pt>
                <c:pt idx="15">
                  <c:v>Yr-15</c:v>
                </c:pt>
                <c:pt idx="16">
                  <c:v>Yr-16</c:v>
                </c:pt>
                <c:pt idx="17">
                  <c:v>Yr-17</c:v>
                </c:pt>
                <c:pt idx="18">
                  <c:v>Yr-18</c:v>
                </c:pt>
                <c:pt idx="19">
                  <c:v>Yr-19</c:v>
                </c:pt>
                <c:pt idx="20">
                  <c:v>Yr-20</c:v>
                </c:pt>
              </c:strCache>
            </c:strRef>
          </c:cat>
          <c:val>
            <c:numRef>
              <c:f>'Model Ests(1)'!$S$5:$S$25</c:f>
              <c:numCache>
                <c:formatCode>General</c:formatCode>
                <c:ptCount val="21"/>
                <c:pt idx="0">
                  <c:v>1013.070228051826</c:v>
                </c:pt>
                <c:pt idx="1">
                  <c:v>874.00490814985187</c:v>
                </c:pt>
                <c:pt idx="2">
                  <c:v>730.87660605064525</c:v>
                </c:pt>
                <c:pt idx="3">
                  <c:v>582.55008594222704</c:v>
                </c:pt>
                <c:pt idx="4">
                  <c:v>425.67872713338011</c:v>
                </c:pt>
                <c:pt idx="5">
                  <c:v>249.71014594289304</c:v>
                </c:pt>
                <c:pt idx="6">
                  <c:v>206.56814763781239</c:v>
                </c:pt>
                <c:pt idx="7">
                  <c:v>185.90350553797279</c:v>
                </c:pt>
                <c:pt idx="8">
                  <c:v>174.19732265478797</c:v>
                </c:pt>
                <c:pt idx="9">
                  <c:v>167.00352805152784</c:v>
                </c:pt>
                <c:pt idx="10">
                  <c:v>162.37241952240498</c:v>
                </c:pt>
                <c:pt idx="11">
                  <c:v>178.70442516914949</c:v>
                </c:pt>
                <c:pt idx="12">
                  <c:v>189.33863780446663</c:v>
                </c:pt>
                <c:pt idx="13">
                  <c:v>195.6983449081539</c:v>
                </c:pt>
                <c:pt idx="14">
                  <c:v>199.2977950718394</c:v>
                </c:pt>
                <c:pt idx="15">
                  <c:v>201.26912108040716</c:v>
                </c:pt>
                <c:pt idx="16">
                  <c:v>202.32888907320137</c:v>
                </c:pt>
                <c:pt idx="17">
                  <c:v>202.89284654403176</c:v>
                </c:pt>
                <c:pt idx="18">
                  <c:v>203.1913217673775</c:v>
                </c:pt>
                <c:pt idx="19">
                  <c:v>203.34883147018084</c:v>
                </c:pt>
                <c:pt idx="20">
                  <c:v>203.43182380935113</c:v>
                </c:pt>
              </c:numCache>
            </c:numRef>
          </c:val>
        </c:ser>
        <c:marker val="1"/>
        <c:axId val="95980928"/>
        <c:axId val="95990912"/>
      </c:lineChart>
      <c:catAx>
        <c:axId val="95980928"/>
        <c:scaling>
          <c:orientation val="minMax"/>
        </c:scaling>
        <c:axPos val="b"/>
        <c:tickLblPos val="nextTo"/>
        <c:crossAx val="95990912"/>
        <c:crosses val="autoZero"/>
        <c:auto val="1"/>
        <c:lblAlgn val="ctr"/>
        <c:lblOffset val="100"/>
      </c:catAx>
      <c:valAx>
        <c:axId val="95990912"/>
        <c:scaling>
          <c:orientation val="minMax"/>
        </c:scaling>
        <c:axPos val="l"/>
        <c:majorGridlines/>
        <c:numFmt formatCode="General" sourceLinked="1"/>
        <c:tickLblPos val="nextTo"/>
        <c:crossAx val="959809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>
        <c:manualLayout>
          <c:layoutTarget val="inner"/>
          <c:xMode val="edge"/>
          <c:yMode val="edge"/>
          <c:x val="0.12673840769903771"/>
          <c:y val="2.8252405949256338E-2"/>
          <c:w val="0.71496981627296585"/>
          <c:h val="0.79822506561679785"/>
        </c:manualLayout>
      </c:layout>
      <c:lineChart>
        <c:grouping val="standard"/>
        <c:ser>
          <c:idx val="0"/>
          <c:order val="0"/>
          <c:tx>
            <c:strRef>
              <c:f>'Conditions and E-Lotka'!$A$3</c:f>
              <c:strCache>
                <c:ptCount val="1"/>
                <c:pt idx="0">
                  <c:v>Ka</c:v>
                </c:pt>
              </c:strCache>
            </c:strRef>
          </c:tx>
          <c:val>
            <c:numRef>
              <c:f>'Conditions and E-Lotka'!$A$4:$A$17</c:f>
              <c:numCache>
                <c:formatCode>General</c:formatCode>
                <c:ptCount val="14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12000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12000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</c:numCache>
            </c:numRef>
          </c:val>
        </c:ser>
        <c:ser>
          <c:idx val="1"/>
          <c:order val="1"/>
          <c:tx>
            <c:strRef>
              <c:f>'Conditions and E-Lotka'!$B$3</c:f>
              <c:strCache>
                <c:ptCount val="1"/>
                <c:pt idx="0">
                  <c:v>Kt</c:v>
                </c:pt>
              </c:strCache>
            </c:strRef>
          </c:tx>
          <c:val>
            <c:numRef>
              <c:f>'Conditions and E-Lotka'!$B$4:$B$17</c:f>
              <c:numCache>
                <c:formatCode>General</c:formatCode>
                <c:ptCount val="14"/>
                <c:pt idx="0">
                  <c:v>2500</c:v>
                </c:pt>
                <c:pt idx="1">
                  <c:v>2875</c:v>
                </c:pt>
                <c:pt idx="2">
                  <c:v>3421.25</c:v>
                </c:pt>
                <c:pt idx="3">
                  <c:v>4071.2874999999999</c:v>
                </c:pt>
                <c:pt idx="4">
                  <c:v>4844.8321249999999</c:v>
                </c:pt>
                <c:pt idx="5">
                  <c:v>5765.3502287499996</c:v>
                </c:pt>
                <c:pt idx="6">
                  <c:v>6860.7667722124988</c:v>
                </c:pt>
                <c:pt idx="7">
                  <c:v>8164.3124589328736</c:v>
                </c:pt>
                <c:pt idx="8">
                  <c:v>9715.53182613012</c:v>
                </c:pt>
                <c:pt idx="9">
                  <c:v>11561.482873094843</c:v>
                </c:pt>
                <c:pt idx="10">
                  <c:v>13758.164618982863</c:v>
                </c:pt>
                <c:pt idx="11">
                  <c:v>16372.215896589605</c:v>
                </c:pt>
                <c:pt idx="12">
                  <c:v>19482.936916941628</c:v>
                </c:pt>
                <c:pt idx="13">
                  <c:v>23184.694931160535</c:v>
                </c:pt>
              </c:numCache>
            </c:numRef>
          </c:val>
        </c:ser>
        <c:ser>
          <c:idx val="2"/>
          <c:order val="2"/>
          <c:tx>
            <c:strRef>
              <c:f>'Conditions and E-Lotka'!$D$3</c:f>
              <c:strCache>
                <c:ptCount val="1"/>
                <c:pt idx="0">
                  <c:v>Nt</c:v>
                </c:pt>
              </c:strCache>
            </c:strRef>
          </c:tx>
          <c:val>
            <c:numRef>
              <c:f>'Conditions and E-Lotka'!$D$4:$D$17</c:f>
              <c:numCache>
                <c:formatCode>General</c:formatCode>
                <c:ptCount val="14"/>
                <c:pt idx="0">
                  <c:v>1800</c:v>
                </c:pt>
                <c:pt idx="1">
                  <c:v>2672.5596000471287</c:v>
                </c:pt>
                <c:pt idx="2">
                  <c:v>3836.1719463358099</c:v>
                </c:pt>
                <c:pt idx="3">
                  <c:v>5263.6427100023475</c:v>
                </c:pt>
                <c:pt idx="4">
                  <c:v>6833.6378675571295</c:v>
                </c:pt>
                <c:pt idx="5">
                  <c:v>8348.2646849189496</c:v>
                </c:pt>
                <c:pt idx="6">
                  <c:v>9617.2507456594958</c:v>
                </c:pt>
                <c:pt idx="7">
                  <c:v>10547.511677650826</c:v>
                </c:pt>
                <c:pt idx="8">
                  <c:v>11158.191531303935</c:v>
                </c:pt>
                <c:pt idx="9">
                  <c:v>11528.174236894583</c:v>
                </c:pt>
                <c:pt idx="10">
                  <c:v>11740.885308480734</c:v>
                </c:pt>
                <c:pt idx="11">
                  <c:v>11859.365766272716</c:v>
                </c:pt>
                <c:pt idx="12">
                  <c:v>11924.170707295641</c:v>
                </c:pt>
                <c:pt idx="13">
                  <c:v>11959.260040479607</c:v>
                </c:pt>
              </c:numCache>
            </c:numRef>
          </c:val>
        </c:ser>
        <c:marker val="1"/>
        <c:axId val="96310400"/>
        <c:axId val="96311936"/>
      </c:lineChart>
      <c:catAx>
        <c:axId val="96310400"/>
        <c:scaling>
          <c:orientation val="minMax"/>
        </c:scaling>
        <c:axPos val="b"/>
        <c:tickLblPos val="nextTo"/>
        <c:crossAx val="96311936"/>
        <c:crosses val="autoZero"/>
        <c:auto val="1"/>
        <c:lblAlgn val="ctr"/>
        <c:lblOffset val="100"/>
      </c:catAx>
      <c:valAx>
        <c:axId val="96311936"/>
        <c:scaling>
          <c:orientation val="minMax"/>
        </c:scaling>
        <c:axPos val="l"/>
        <c:majorGridlines/>
        <c:numFmt formatCode="General" sourceLinked="1"/>
        <c:tickLblPos val="nextTo"/>
        <c:crossAx val="96310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lineChart>
        <c:grouping val="standard"/>
        <c:ser>
          <c:idx val="0"/>
          <c:order val="0"/>
          <c:tx>
            <c:strRef>
              <c:f>'Conditions and E-Lotka'!$C$3</c:f>
              <c:strCache>
                <c:ptCount val="1"/>
                <c:pt idx="0">
                  <c:v>Of</c:v>
                </c:pt>
              </c:strCache>
            </c:strRef>
          </c:tx>
          <c:val>
            <c:numRef>
              <c:f>'Conditions and E-Lotka'!$C$4:$C$17</c:f>
              <c:numCache>
                <c:formatCode>General</c:formatCode>
                <c:ptCount val="14"/>
                <c:pt idx="0">
                  <c:v>4.8</c:v>
                </c:pt>
                <c:pt idx="1">
                  <c:v>4.1739130434782608</c:v>
                </c:pt>
                <c:pt idx="2">
                  <c:v>3.5074899525027403</c:v>
                </c:pt>
                <c:pt idx="3">
                  <c:v>2.9474705483216304</c:v>
                </c:pt>
                <c:pt idx="4">
                  <c:v>2.4768660069929669</c:v>
                </c:pt>
                <c:pt idx="5">
                  <c:v>2.0814000058764428</c:v>
                </c:pt>
                <c:pt idx="6">
                  <c:v>1.7490756351902883</c:v>
                </c:pt>
                <c:pt idx="7">
                  <c:v>1.4698114581430994</c:v>
                </c:pt>
                <c:pt idx="8">
                  <c:v>1.2351356791118482</c:v>
                </c:pt>
                <c:pt idx="9">
                  <c:v>1.0379291421107968</c:v>
                </c:pt>
                <c:pt idx="10">
                  <c:v>0.87220936311831665</c:v>
                </c:pt>
                <c:pt idx="11">
                  <c:v>0.73294904463724098</c:v>
                </c:pt>
                <c:pt idx="12">
                  <c:v>0.6159235669220513</c:v>
                </c:pt>
                <c:pt idx="13">
                  <c:v>0.51758282934626165</c:v>
                </c:pt>
              </c:numCache>
            </c:numRef>
          </c:val>
        </c:ser>
        <c:ser>
          <c:idx val="1"/>
          <c:order val="1"/>
          <c:tx>
            <c:strRef>
              <c:f>'Conditions and E-Lotka'!$E$3</c:f>
              <c:strCache>
                <c:ptCount val="1"/>
                <c:pt idx="0">
                  <c:v>Cs</c:v>
                </c:pt>
              </c:strCache>
            </c:strRef>
          </c:tx>
          <c:val>
            <c:numRef>
              <c:f>'Conditions and E-Lotka'!$E$4:$E$17</c:f>
              <c:numCache>
                <c:formatCode>General</c:formatCode>
                <c:ptCount val="14"/>
                <c:pt idx="0">
                  <c:v>0.15</c:v>
                </c:pt>
                <c:pt idx="1">
                  <c:v>0.22271330000392739</c:v>
                </c:pt>
                <c:pt idx="2">
                  <c:v>0.31968099552798418</c:v>
                </c:pt>
                <c:pt idx="3">
                  <c:v>0.43863689250019561</c:v>
                </c:pt>
                <c:pt idx="4">
                  <c:v>0.56946982229642751</c:v>
                </c:pt>
                <c:pt idx="5">
                  <c:v>0.69568872374324575</c:v>
                </c:pt>
                <c:pt idx="6">
                  <c:v>0.80143756213829132</c:v>
                </c:pt>
                <c:pt idx="7">
                  <c:v>0.87895930647090215</c:v>
                </c:pt>
                <c:pt idx="8">
                  <c:v>0.92984929427532792</c:v>
                </c:pt>
                <c:pt idx="9">
                  <c:v>0.96068118640788192</c:v>
                </c:pt>
                <c:pt idx="10">
                  <c:v>0.97840710904006123</c:v>
                </c:pt>
                <c:pt idx="11">
                  <c:v>0.98828048052272632</c:v>
                </c:pt>
                <c:pt idx="12">
                  <c:v>0.99368089227463674</c:v>
                </c:pt>
                <c:pt idx="13">
                  <c:v>0.9966050033733006</c:v>
                </c:pt>
              </c:numCache>
            </c:numRef>
          </c:val>
        </c:ser>
        <c:ser>
          <c:idx val="2"/>
          <c:order val="2"/>
          <c:tx>
            <c:strRef>
              <c:f>'Conditions and E-Lotka'!$F$3</c:f>
              <c:strCache>
                <c:ptCount val="1"/>
                <c:pt idx="0">
                  <c:v>Cf</c:v>
                </c:pt>
              </c:strCache>
            </c:strRef>
          </c:tx>
          <c:val>
            <c:numRef>
              <c:f>'Conditions and E-Lotka'!$F$4:$F$17</c:f>
              <c:numCache>
                <c:formatCode>General</c:formatCode>
                <c:ptCount val="14"/>
                <c:pt idx="0">
                  <c:v>0.72</c:v>
                </c:pt>
                <c:pt idx="1">
                  <c:v>0.9295859478424795</c:v>
                </c:pt>
                <c:pt idx="2">
                  <c:v>1.1212778798204779</c:v>
                </c:pt>
                <c:pt idx="3">
                  <c:v>1.2928693220516476</c:v>
                </c:pt>
                <c:pt idx="4">
                  <c:v>1.4105004448543466</c:v>
                </c:pt>
                <c:pt idx="5">
                  <c:v>1.4480065136873668</c:v>
                </c:pt>
                <c:pt idx="6">
                  <c:v>1.401774913062388</c:v>
                </c:pt>
                <c:pt idx="7">
                  <c:v>1.2919044598924441</c:v>
                </c:pt>
                <c:pt idx="8">
                  <c:v>1.1484900395564299</c:v>
                </c:pt>
                <c:pt idx="9">
                  <c:v>0.99711899965031536</c:v>
                </c:pt>
                <c:pt idx="10">
                  <c:v>0.8533758414462651</c:v>
                </c:pt>
                <c:pt idx="11">
                  <c:v>0.7243592340327657</c:v>
                </c:pt>
                <c:pt idx="12">
                  <c:v>0.61203147955208093</c:v>
                </c:pt>
                <c:pt idx="13">
                  <c:v>0.51582563738659348</c:v>
                </c:pt>
              </c:numCache>
            </c:numRef>
          </c:val>
        </c:ser>
        <c:marker val="1"/>
        <c:axId val="96337280"/>
        <c:axId val="94704768"/>
      </c:lineChart>
      <c:catAx>
        <c:axId val="96337280"/>
        <c:scaling>
          <c:orientation val="minMax"/>
        </c:scaling>
        <c:axPos val="b"/>
        <c:tickLblPos val="nextTo"/>
        <c:crossAx val="94704768"/>
        <c:crosses val="autoZero"/>
        <c:auto val="1"/>
        <c:lblAlgn val="ctr"/>
        <c:lblOffset val="100"/>
      </c:catAx>
      <c:valAx>
        <c:axId val="94704768"/>
        <c:scaling>
          <c:orientation val="minMax"/>
        </c:scaling>
        <c:axPos val="l"/>
        <c:majorGridlines/>
        <c:numFmt formatCode="General" sourceLinked="1"/>
        <c:tickLblPos val="nextTo"/>
        <c:crossAx val="963372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Urban Habitat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Bootstrap6!$AL$1</c:f>
              <c:strCache>
                <c:ptCount val="1"/>
                <c:pt idx="0">
                  <c:v>Sheet4!$D$1</c:v>
                </c:pt>
              </c:strCache>
            </c:strRef>
          </c:tx>
          <c:marker>
            <c:symbol val="none"/>
          </c:marker>
          <c:xVal>
            <c:numRef>
              <c:f>Bootstrap6!$AK$2:$AK$71</c:f>
              <c:numCache>
                <c:formatCode>General</c:formatCode>
                <c:ptCount val="70"/>
                <c:pt idx="0">
                  <c:v>130</c:v>
                </c:pt>
                <c:pt idx="1">
                  <c:v>130</c:v>
                </c:pt>
                <c:pt idx="2">
                  <c:v>140</c:v>
                </c:pt>
                <c:pt idx="3">
                  <c:v>140</c:v>
                </c:pt>
                <c:pt idx="4">
                  <c:v>150</c:v>
                </c:pt>
                <c:pt idx="5">
                  <c:v>150</c:v>
                </c:pt>
                <c:pt idx="6">
                  <c:v>160</c:v>
                </c:pt>
                <c:pt idx="7">
                  <c:v>160</c:v>
                </c:pt>
                <c:pt idx="8">
                  <c:v>170</c:v>
                </c:pt>
                <c:pt idx="9">
                  <c:v>170</c:v>
                </c:pt>
                <c:pt idx="10">
                  <c:v>180</c:v>
                </c:pt>
                <c:pt idx="11">
                  <c:v>180</c:v>
                </c:pt>
                <c:pt idx="12">
                  <c:v>190</c:v>
                </c:pt>
                <c:pt idx="13">
                  <c:v>190</c:v>
                </c:pt>
                <c:pt idx="14">
                  <c:v>200</c:v>
                </c:pt>
                <c:pt idx="15">
                  <c:v>200</c:v>
                </c:pt>
                <c:pt idx="16">
                  <c:v>210</c:v>
                </c:pt>
                <c:pt idx="17">
                  <c:v>210</c:v>
                </c:pt>
                <c:pt idx="18">
                  <c:v>220</c:v>
                </c:pt>
                <c:pt idx="19">
                  <c:v>220</c:v>
                </c:pt>
                <c:pt idx="20">
                  <c:v>230</c:v>
                </c:pt>
                <c:pt idx="21">
                  <c:v>230</c:v>
                </c:pt>
                <c:pt idx="22">
                  <c:v>240</c:v>
                </c:pt>
                <c:pt idx="23">
                  <c:v>240</c:v>
                </c:pt>
                <c:pt idx="24">
                  <c:v>250</c:v>
                </c:pt>
                <c:pt idx="25">
                  <c:v>250</c:v>
                </c:pt>
                <c:pt idx="26">
                  <c:v>260</c:v>
                </c:pt>
                <c:pt idx="27">
                  <c:v>260</c:v>
                </c:pt>
                <c:pt idx="28">
                  <c:v>270</c:v>
                </c:pt>
                <c:pt idx="29">
                  <c:v>270</c:v>
                </c:pt>
                <c:pt idx="30">
                  <c:v>280</c:v>
                </c:pt>
                <c:pt idx="31">
                  <c:v>280</c:v>
                </c:pt>
                <c:pt idx="32">
                  <c:v>290</c:v>
                </c:pt>
                <c:pt idx="33">
                  <c:v>290</c:v>
                </c:pt>
                <c:pt idx="34">
                  <c:v>300</c:v>
                </c:pt>
                <c:pt idx="35">
                  <c:v>300</c:v>
                </c:pt>
                <c:pt idx="36">
                  <c:v>310</c:v>
                </c:pt>
                <c:pt idx="37">
                  <c:v>310</c:v>
                </c:pt>
                <c:pt idx="38">
                  <c:v>320</c:v>
                </c:pt>
                <c:pt idx="39">
                  <c:v>320</c:v>
                </c:pt>
                <c:pt idx="40">
                  <c:v>330</c:v>
                </c:pt>
                <c:pt idx="41">
                  <c:v>330</c:v>
                </c:pt>
                <c:pt idx="42">
                  <c:v>340</c:v>
                </c:pt>
                <c:pt idx="43">
                  <c:v>340</c:v>
                </c:pt>
                <c:pt idx="44">
                  <c:v>350</c:v>
                </c:pt>
                <c:pt idx="45">
                  <c:v>350</c:v>
                </c:pt>
                <c:pt idx="46">
                  <c:v>360</c:v>
                </c:pt>
                <c:pt idx="47">
                  <c:v>360</c:v>
                </c:pt>
                <c:pt idx="48">
                  <c:v>370</c:v>
                </c:pt>
                <c:pt idx="49">
                  <c:v>370</c:v>
                </c:pt>
                <c:pt idx="50">
                  <c:v>380</c:v>
                </c:pt>
                <c:pt idx="51">
                  <c:v>380</c:v>
                </c:pt>
                <c:pt idx="52">
                  <c:v>390</c:v>
                </c:pt>
                <c:pt idx="53">
                  <c:v>390</c:v>
                </c:pt>
                <c:pt idx="54">
                  <c:v>400</c:v>
                </c:pt>
                <c:pt idx="55">
                  <c:v>400</c:v>
                </c:pt>
                <c:pt idx="56">
                  <c:v>410</c:v>
                </c:pt>
                <c:pt idx="57">
                  <c:v>410</c:v>
                </c:pt>
                <c:pt idx="58">
                  <c:v>420</c:v>
                </c:pt>
                <c:pt idx="59">
                  <c:v>420</c:v>
                </c:pt>
                <c:pt idx="60">
                  <c:v>430</c:v>
                </c:pt>
                <c:pt idx="61">
                  <c:v>430</c:v>
                </c:pt>
                <c:pt idx="62">
                  <c:v>440</c:v>
                </c:pt>
                <c:pt idx="63">
                  <c:v>440</c:v>
                </c:pt>
                <c:pt idx="64">
                  <c:v>450</c:v>
                </c:pt>
                <c:pt idx="65">
                  <c:v>450</c:v>
                </c:pt>
                <c:pt idx="66">
                  <c:v>460</c:v>
                </c:pt>
                <c:pt idx="67">
                  <c:v>460</c:v>
                </c:pt>
                <c:pt idx="68">
                  <c:v>470</c:v>
                </c:pt>
                <c:pt idx="69">
                  <c:v>470</c:v>
                </c:pt>
              </c:numCache>
            </c:numRef>
          </c:xVal>
          <c:yVal>
            <c:numRef>
              <c:f>Bootstrap6!$AL$2:$AL$71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21</c:v>
                </c:pt>
                <c:pt idx="14">
                  <c:v>21</c:v>
                </c:pt>
                <c:pt idx="15">
                  <c:v>38</c:v>
                </c:pt>
                <c:pt idx="16">
                  <c:v>38</c:v>
                </c:pt>
                <c:pt idx="17">
                  <c:v>52</c:v>
                </c:pt>
                <c:pt idx="18">
                  <c:v>52</c:v>
                </c:pt>
                <c:pt idx="19">
                  <c:v>75</c:v>
                </c:pt>
                <c:pt idx="20">
                  <c:v>75</c:v>
                </c:pt>
                <c:pt idx="21">
                  <c:v>77</c:v>
                </c:pt>
                <c:pt idx="22">
                  <c:v>77</c:v>
                </c:pt>
                <c:pt idx="23">
                  <c:v>72</c:v>
                </c:pt>
                <c:pt idx="24">
                  <c:v>72</c:v>
                </c:pt>
                <c:pt idx="25">
                  <c:v>89</c:v>
                </c:pt>
                <c:pt idx="26">
                  <c:v>89</c:v>
                </c:pt>
                <c:pt idx="27">
                  <c:v>90</c:v>
                </c:pt>
                <c:pt idx="28">
                  <c:v>90</c:v>
                </c:pt>
                <c:pt idx="29">
                  <c:v>85</c:v>
                </c:pt>
                <c:pt idx="30">
                  <c:v>85</c:v>
                </c:pt>
                <c:pt idx="31">
                  <c:v>58</c:v>
                </c:pt>
                <c:pt idx="32">
                  <c:v>58</c:v>
                </c:pt>
                <c:pt idx="33">
                  <c:v>63</c:v>
                </c:pt>
                <c:pt idx="34">
                  <c:v>63</c:v>
                </c:pt>
                <c:pt idx="35">
                  <c:v>57</c:v>
                </c:pt>
                <c:pt idx="36">
                  <c:v>57</c:v>
                </c:pt>
                <c:pt idx="37">
                  <c:v>51</c:v>
                </c:pt>
                <c:pt idx="38">
                  <c:v>51</c:v>
                </c:pt>
                <c:pt idx="39">
                  <c:v>38</c:v>
                </c:pt>
                <c:pt idx="40">
                  <c:v>38</c:v>
                </c:pt>
                <c:pt idx="41">
                  <c:v>24</c:v>
                </c:pt>
                <c:pt idx="42">
                  <c:v>24</c:v>
                </c:pt>
                <c:pt idx="43">
                  <c:v>22</c:v>
                </c:pt>
                <c:pt idx="44">
                  <c:v>22</c:v>
                </c:pt>
                <c:pt idx="45">
                  <c:v>14</c:v>
                </c:pt>
                <c:pt idx="46">
                  <c:v>14</c:v>
                </c:pt>
                <c:pt idx="47">
                  <c:v>17</c:v>
                </c:pt>
                <c:pt idx="48">
                  <c:v>17</c:v>
                </c:pt>
                <c:pt idx="49">
                  <c:v>8</c:v>
                </c:pt>
                <c:pt idx="50">
                  <c:v>8</c:v>
                </c:pt>
                <c:pt idx="51">
                  <c:v>11</c:v>
                </c:pt>
                <c:pt idx="52">
                  <c:v>11</c:v>
                </c:pt>
                <c:pt idx="53">
                  <c:v>6</c:v>
                </c:pt>
                <c:pt idx="54">
                  <c:v>6</c:v>
                </c:pt>
                <c:pt idx="55">
                  <c:v>3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</c:numCache>
            </c:numRef>
          </c:yVal>
        </c:ser>
        <c:axId val="98640640"/>
        <c:axId val="98642176"/>
      </c:scatterChart>
      <c:valAx>
        <c:axId val="98640640"/>
        <c:scaling>
          <c:orientation val="minMax"/>
          <c:max val="470"/>
          <c:min val="130"/>
        </c:scaling>
        <c:axPos val="b"/>
        <c:numFmt formatCode="General" sourceLinked="1"/>
        <c:tickLblPos val="nextTo"/>
        <c:crossAx val="98642176"/>
        <c:crosses val="autoZero"/>
        <c:crossBetween val="midCat"/>
      </c:valAx>
      <c:valAx>
        <c:axId val="98642176"/>
        <c:scaling>
          <c:orientation val="minMax"/>
        </c:scaling>
        <c:axPos val="l"/>
        <c:numFmt formatCode="General" sourceLinked="1"/>
        <c:majorTickMark val="none"/>
        <c:tickLblPos val="none"/>
        <c:spPr>
          <a:ln w="25400">
            <a:noFill/>
          </a:ln>
        </c:spPr>
        <c:crossAx val="98640640"/>
        <c:crosses val="autoZero"/>
        <c:crossBetween val="midCat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S.URBAN HABITAT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Bootstrap8!$AL$1</c:f>
              <c:strCache>
                <c:ptCount val="1"/>
                <c:pt idx="0">
                  <c:v>Sheet4!$J$1</c:v>
                </c:pt>
              </c:strCache>
            </c:strRef>
          </c:tx>
          <c:marker>
            <c:symbol val="none"/>
          </c:marker>
          <c:xVal>
            <c:numRef>
              <c:f>Bootstrap8!$AK$2:$AK$63</c:f>
              <c:numCache>
                <c:formatCode>General</c:formatCode>
                <c:ptCount val="62"/>
                <c:pt idx="0">
                  <c:v>120</c:v>
                </c:pt>
                <c:pt idx="1">
                  <c:v>120</c:v>
                </c:pt>
                <c:pt idx="2">
                  <c:v>130</c:v>
                </c:pt>
                <c:pt idx="3">
                  <c:v>130</c:v>
                </c:pt>
                <c:pt idx="4">
                  <c:v>140</c:v>
                </c:pt>
                <c:pt idx="5">
                  <c:v>140</c:v>
                </c:pt>
                <c:pt idx="6">
                  <c:v>150</c:v>
                </c:pt>
                <c:pt idx="7">
                  <c:v>150</c:v>
                </c:pt>
                <c:pt idx="8">
                  <c:v>160</c:v>
                </c:pt>
                <c:pt idx="9">
                  <c:v>160</c:v>
                </c:pt>
                <c:pt idx="10">
                  <c:v>170</c:v>
                </c:pt>
                <c:pt idx="11">
                  <c:v>170</c:v>
                </c:pt>
                <c:pt idx="12">
                  <c:v>180</c:v>
                </c:pt>
                <c:pt idx="13">
                  <c:v>180</c:v>
                </c:pt>
                <c:pt idx="14">
                  <c:v>190</c:v>
                </c:pt>
                <c:pt idx="15">
                  <c:v>190</c:v>
                </c:pt>
                <c:pt idx="16">
                  <c:v>200</c:v>
                </c:pt>
                <c:pt idx="17">
                  <c:v>200</c:v>
                </c:pt>
                <c:pt idx="18">
                  <c:v>210</c:v>
                </c:pt>
                <c:pt idx="19">
                  <c:v>210</c:v>
                </c:pt>
                <c:pt idx="20">
                  <c:v>220</c:v>
                </c:pt>
                <c:pt idx="21">
                  <c:v>220</c:v>
                </c:pt>
                <c:pt idx="22">
                  <c:v>230</c:v>
                </c:pt>
                <c:pt idx="23">
                  <c:v>230</c:v>
                </c:pt>
                <c:pt idx="24">
                  <c:v>240</c:v>
                </c:pt>
                <c:pt idx="25">
                  <c:v>240</c:v>
                </c:pt>
                <c:pt idx="26">
                  <c:v>250</c:v>
                </c:pt>
                <c:pt idx="27">
                  <c:v>250</c:v>
                </c:pt>
                <c:pt idx="28">
                  <c:v>260</c:v>
                </c:pt>
                <c:pt idx="29">
                  <c:v>260</c:v>
                </c:pt>
                <c:pt idx="30">
                  <c:v>270</c:v>
                </c:pt>
                <c:pt idx="31">
                  <c:v>270</c:v>
                </c:pt>
                <c:pt idx="32">
                  <c:v>280</c:v>
                </c:pt>
                <c:pt idx="33">
                  <c:v>280</c:v>
                </c:pt>
                <c:pt idx="34">
                  <c:v>290</c:v>
                </c:pt>
                <c:pt idx="35">
                  <c:v>290</c:v>
                </c:pt>
                <c:pt idx="36">
                  <c:v>300</c:v>
                </c:pt>
                <c:pt idx="37">
                  <c:v>300</c:v>
                </c:pt>
                <c:pt idx="38">
                  <c:v>310</c:v>
                </c:pt>
                <c:pt idx="39">
                  <c:v>310</c:v>
                </c:pt>
                <c:pt idx="40">
                  <c:v>320</c:v>
                </c:pt>
                <c:pt idx="41">
                  <c:v>320</c:v>
                </c:pt>
                <c:pt idx="42">
                  <c:v>330</c:v>
                </c:pt>
                <c:pt idx="43">
                  <c:v>330</c:v>
                </c:pt>
                <c:pt idx="44">
                  <c:v>340</c:v>
                </c:pt>
                <c:pt idx="45">
                  <c:v>340</c:v>
                </c:pt>
                <c:pt idx="46">
                  <c:v>350</c:v>
                </c:pt>
                <c:pt idx="47">
                  <c:v>350</c:v>
                </c:pt>
                <c:pt idx="48">
                  <c:v>360</c:v>
                </c:pt>
                <c:pt idx="49">
                  <c:v>360</c:v>
                </c:pt>
                <c:pt idx="50">
                  <c:v>370</c:v>
                </c:pt>
                <c:pt idx="51">
                  <c:v>370</c:v>
                </c:pt>
                <c:pt idx="52">
                  <c:v>380</c:v>
                </c:pt>
                <c:pt idx="53">
                  <c:v>380</c:v>
                </c:pt>
                <c:pt idx="54">
                  <c:v>390</c:v>
                </c:pt>
                <c:pt idx="55">
                  <c:v>390</c:v>
                </c:pt>
                <c:pt idx="56">
                  <c:v>400</c:v>
                </c:pt>
                <c:pt idx="57">
                  <c:v>400</c:v>
                </c:pt>
                <c:pt idx="58">
                  <c:v>410</c:v>
                </c:pt>
                <c:pt idx="59">
                  <c:v>410</c:v>
                </c:pt>
                <c:pt idx="60">
                  <c:v>420</c:v>
                </c:pt>
                <c:pt idx="61">
                  <c:v>420</c:v>
                </c:pt>
              </c:numCache>
            </c:numRef>
          </c:xVal>
          <c:yVal>
            <c:numRef>
              <c:f>Bootstrap8!$AL$2:$AL$63</c:f>
              <c:numCache>
                <c:formatCode>General</c:formatCode>
                <c:ptCount val="6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16</c:v>
                </c:pt>
                <c:pt idx="10">
                  <c:v>16</c:v>
                </c:pt>
                <c:pt idx="11">
                  <c:v>28</c:v>
                </c:pt>
                <c:pt idx="12">
                  <c:v>28</c:v>
                </c:pt>
                <c:pt idx="13">
                  <c:v>36</c:v>
                </c:pt>
                <c:pt idx="14">
                  <c:v>36</c:v>
                </c:pt>
                <c:pt idx="15">
                  <c:v>42</c:v>
                </c:pt>
                <c:pt idx="16">
                  <c:v>42</c:v>
                </c:pt>
                <c:pt idx="17">
                  <c:v>59</c:v>
                </c:pt>
                <c:pt idx="18">
                  <c:v>59</c:v>
                </c:pt>
                <c:pt idx="19">
                  <c:v>68</c:v>
                </c:pt>
                <c:pt idx="20">
                  <c:v>68</c:v>
                </c:pt>
                <c:pt idx="21">
                  <c:v>64</c:v>
                </c:pt>
                <c:pt idx="22">
                  <c:v>64</c:v>
                </c:pt>
                <c:pt idx="23">
                  <c:v>62</c:v>
                </c:pt>
                <c:pt idx="24">
                  <c:v>62</c:v>
                </c:pt>
                <c:pt idx="25">
                  <c:v>91</c:v>
                </c:pt>
                <c:pt idx="26">
                  <c:v>91</c:v>
                </c:pt>
                <c:pt idx="27">
                  <c:v>68</c:v>
                </c:pt>
                <c:pt idx="28">
                  <c:v>68</c:v>
                </c:pt>
                <c:pt idx="29">
                  <c:v>69</c:v>
                </c:pt>
                <c:pt idx="30">
                  <c:v>69</c:v>
                </c:pt>
                <c:pt idx="31">
                  <c:v>70</c:v>
                </c:pt>
                <c:pt idx="32">
                  <c:v>70</c:v>
                </c:pt>
                <c:pt idx="33">
                  <c:v>59</c:v>
                </c:pt>
                <c:pt idx="34">
                  <c:v>59</c:v>
                </c:pt>
                <c:pt idx="35">
                  <c:v>50</c:v>
                </c:pt>
                <c:pt idx="36">
                  <c:v>50</c:v>
                </c:pt>
                <c:pt idx="37">
                  <c:v>52</c:v>
                </c:pt>
                <c:pt idx="38">
                  <c:v>52</c:v>
                </c:pt>
                <c:pt idx="39">
                  <c:v>40</c:v>
                </c:pt>
                <c:pt idx="40">
                  <c:v>40</c:v>
                </c:pt>
                <c:pt idx="41">
                  <c:v>29</c:v>
                </c:pt>
                <c:pt idx="42">
                  <c:v>29</c:v>
                </c:pt>
                <c:pt idx="43">
                  <c:v>27</c:v>
                </c:pt>
                <c:pt idx="44">
                  <c:v>27</c:v>
                </c:pt>
                <c:pt idx="45">
                  <c:v>15</c:v>
                </c:pt>
                <c:pt idx="46">
                  <c:v>15</c:v>
                </c:pt>
                <c:pt idx="47">
                  <c:v>11</c:v>
                </c:pt>
                <c:pt idx="48">
                  <c:v>11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</c:numCache>
            </c:numRef>
          </c:yVal>
        </c:ser>
        <c:axId val="98568448"/>
        <c:axId val="98607104"/>
      </c:scatterChart>
      <c:valAx>
        <c:axId val="98568448"/>
        <c:scaling>
          <c:orientation val="minMax"/>
          <c:max val="420"/>
          <c:min val="120"/>
        </c:scaling>
        <c:axPos val="b"/>
        <c:numFmt formatCode="General" sourceLinked="1"/>
        <c:tickLblPos val="nextTo"/>
        <c:crossAx val="98607104"/>
        <c:crosses val="autoZero"/>
        <c:crossBetween val="midCat"/>
      </c:valAx>
      <c:valAx>
        <c:axId val="98607104"/>
        <c:scaling>
          <c:orientation val="minMax"/>
        </c:scaling>
        <c:axPos val="l"/>
        <c:numFmt formatCode="General" sourceLinked="1"/>
        <c:majorTickMark val="none"/>
        <c:tickLblPos val="none"/>
        <c:spPr>
          <a:ln w="25400">
            <a:noFill/>
          </a:ln>
        </c:spPr>
        <c:crossAx val="98568448"/>
        <c:crosses val="autoZero"/>
        <c:crossBetween val="midCat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COASTAL HABITAT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Bootstrap10!$AL$1</c:f>
              <c:strCache>
                <c:ptCount val="1"/>
                <c:pt idx="0">
                  <c:v>Sheet4!$P$1</c:v>
                </c:pt>
              </c:strCache>
            </c:strRef>
          </c:tx>
          <c:marker>
            <c:symbol val="none"/>
          </c:marker>
          <c:xVal>
            <c:numRef>
              <c:f>Bootstrap10!$AK$2:$AK$61</c:f>
              <c:numCache>
                <c:formatCode>General</c:formatCode>
                <c:ptCount val="60"/>
                <c:pt idx="0">
                  <c:v>140</c:v>
                </c:pt>
                <c:pt idx="1">
                  <c:v>140</c:v>
                </c:pt>
                <c:pt idx="2">
                  <c:v>145</c:v>
                </c:pt>
                <c:pt idx="3">
                  <c:v>145</c:v>
                </c:pt>
                <c:pt idx="4">
                  <c:v>150</c:v>
                </c:pt>
                <c:pt idx="5">
                  <c:v>150</c:v>
                </c:pt>
                <c:pt idx="6">
                  <c:v>155</c:v>
                </c:pt>
                <c:pt idx="7">
                  <c:v>155</c:v>
                </c:pt>
                <c:pt idx="8">
                  <c:v>160</c:v>
                </c:pt>
                <c:pt idx="9">
                  <c:v>160</c:v>
                </c:pt>
                <c:pt idx="10">
                  <c:v>165</c:v>
                </c:pt>
                <c:pt idx="11">
                  <c:v>165</c:v>
                </c:pt>
                <c:pt idx="12">
                  <c:v>170</c:v>
                </c:pt>
                <c:pt idx="13">
                  <c:v>170</c:v>
                </c:pt>
                <c:pt idx="14">
                  <c:v>175</c:v>
                </c:pt>
                <c:pt idx="15">
                  <c:v>175</c:v>
                </c:pt>
                <c:pt idx="16">
                  <c:v>180</c:v>
                </c:pt>
                <c:pt idx="17">
                  <c:v>180</c:v>
                </c:pt>
                <c:pt idx="18">
                  <c:v>185</c:v>
                </c:pt>
                <c:pt idx="19">
                  <c:v>185</c:v>
                </c:pt>
                <c:pt idx="20">
                  <c:v>190</c:v>
                </c:pt>
                <c:pt idx="21">
                  <c:v>190</c:v>
                </c:pt>
                <c:pt idx="22">
                  <c:v>195</c:v>
                </c:pt>
                <c:pt idx="23">
                  <c:v>195</c:v>
                </c:pt>
                <c:pt idx="24">
                  <c:v>200</c:v>
                </c:pt>
                <c:pt idx="25">
                  <c:v>200</c:v>
                </c:pt>
                <c:pt idx="26">
                  <c:v>205</c:v>
                </c:pt>
                <c:pt idx="27">
                  <c:v>205</c:v>
                </c:pt>
                <c:pt idx="28">
                  <c:v>210</c:v>
                </c:pt>
                <c:pt idx="29">
                  <c:v>210</c:v>
                </c:pt>
                <c:pt idx="30">
                  <c:v>215</c:v>
                </c:pt>
                <c:pt idx="31">
                  <c:v>215</c:v>
                </c:pt>
                <c:pt idx="32">
                  <c:v>220</c:v>
                </c:pt>
                <c:pt idx="33">
                  <c:v>220</c:v>
                </c:pt>
                <c:pt idx="34">
                  <c:v>225</c:v>
                </c:pt>
                <c:pt idx="35">
                  <c:v>225</c:v>
                </c:pt>
                <c:pt idx="36">
                  <c:v>230</c:v>
                </c:pt>
                <c:pt idx="37">
                  <c:v>230</c:v>
                </c:pt>
                <c:pt idx="38">
                  <c:v>235</c:v>
                </c:pt>
                <c:pt idx="39">
                  <c:v>235</c:v>
                </c:pt>
                <c:pt idx="40">
                  <c:v>240</c:v>
                </c:pt>
                <c:pt idx="41">
                  <c:v>240</c:v>
                </c:pt>
                <c:pt idx="42">
                  <c:v>245</c:v>
                </c:pt>
                <c:pt idx="43">
                  <c:v>245</c:v>
                </c:pt>
                <c:pt idx="44">
                  <c:v>250</c:v>
                </c:pt>
                <c:pt idx="45">
                  <c:v>250</c:v>
                </c:pt>
                <c:pt idx="46">
                  <c:v>255</c:v>
                </c:pt>
                <c:pt idx="47">
                  <c:v>255</c:v>
                </c:pt>
                <c:pt idx="48">
                  <c:v>260</c:v>
                </c:pt>
                <c:pt idx="49">
                  <c:v>260</c:v>
                </c:pt>
                <c:pt idx="50">
                  <c:v>265</c:v>
                </c:pt>
                <c:pt idx="51">
                  <c:v>265</c:v>
                </c:pt>
                <c:pt idx="52">
                  <c:v>270</c:v>
                </c:pt>
                <c:pt idx="53">
                  <c:v>270</c:v>
                </c:pt>
                <c:pt idx="54">
                  <c:v>275</c:v>
                </c:pt>
                <c:pt idx="55">
                  <c:v>275</c:v>
                </c:pt>
                <c:pt idx="56">
                  <c:v>280</c:v>
                </c:pt>
                <c:pt idx="57">
                  <c:v>280</c:v>
                </c:pt>
                <c:pt idx="58">
                  <c:v>285</c:v>
                </c:pt>
                <c:pt idx="59">
                  <c:v>285</c:v>
                </c:pt>
              </c:numCache>
            </c:numRef>
          </c:xVal>
          <c:yVal>
            <c:numRef>
              <c:f>Bootstrap10!$AL$2:$AL$61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9</c:v>
                </c:pt>
                <c:pt idx="8">
                  <c:v>9</c:v>
                </c:pt>
                <c:pt idx="9">
                  <c:v>13</c:v>
                </c:pt>
                <c:pt idx="10">
                  <c:v>13</c:v>
                </c:pt>
                <c:pt idx="11">
                  <c:v>29</c:v>
                </c:pt>
                <c:pt idx="12">
                  <c:v>29</c:v>
                </c:pt>
                <c:pt idx="13">
                  <c:v>27</c:v>
                </c:pt>
                <c:pt idx="14">
                  <c:v>27</c:v>
                </c:pt>
                <c:pt idx="15">
                  <c:v>56</c:v>
                </c:pt>
                <c:pt idx="16">
                  <c:v>56</c:v>
                </c:pt>
                <c:pt idx="17">
                  <c:v>53</c:v>
                </c:pt>
                <c:pt idx="18">
                  <c:v>53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89</c:v>
                </c:pt>
                <c:pt idx="24">
                  <c:v>89</c:v>
                </c:pt>
                <c:pt idx="25">
                  <c:v>69</c:v>
                </c:pt>
                <c:pt idx="26">
                  <c:v>69</c:v>
                </c:pt>
                <c:pt idx="27">
                  <c:v>93</c:v>
                </c:pt>
                <c:pt idx="28">
                  <c:v>93</c:v>
                </c:pt>
                <c:pt idx="29">
                  <c:v>97</c:v>
                </c:pt>
                <c:pt idx="30">
                  <c:v>97</c:v>
                </c:pt>
                <c:pt idx="31">
                  <c:v>65</c:v>
                </c:pt>
                <c:pt idx="32">
                  <c:v>65</c:v>
                </c:pt>
                <c:pt idx="33">
                  <c:v>54</c:v>
                </c:pt>
                <c:pt idx="34">
                  <c:v>54</c:v>
                </c:pt>
                <c:pt idx="35">
                  <c:v>39</c:v>
                </c:pt>
                <c:pt idx="36">
                  <c:v>39</c:v>
                </c:pt>
                <c:pt idx="37">
                  <c:v>48</c:v>
                </c:pt>
                <c:pt idx="38">
                  <c:v>48</c:v>
                </c:pt>
                <c:pt idx="39">
                  <c:v>42</c:v>
                </c:pt>
                <c:pt idx="40">
                  <c:v>42</c:v>
                </c:pt>
                <c:pt idx="41">
                  <c:v>20</c:v>
                </c:pt>
                <c:pt idx="42">
                  <c:v>20</c:v>
                </c:pt>
                <c:pt idx="43">
                  <c:v>16</c:v>
                </c:pt>
                <c:pt idx="44">
                  <c:v>16</c:v>
                </c:pt>
                <c:pt idx="45">
                  <c:v>12</c:v>
                </c:pt>
                <c:pt idx="46">
                  <c:v>12</c:v>
                </c:pt>
                <c:pt idx="47">
                  <c:v>8</c:v>
                </c:pt>
                <c:pt idx="48">
                  <c:v>8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</c:numCache>
            </c:numRef>
          </c:yVal>
        </c:ser>
        <c:axId val="98979200"/>
        <c:axId val="99001472"/>
      </c:scatterChart>
      <c:valAx>
        <c:axId val="98979200"/>
        <c:scaling>
          <c:orientation val="minMax"/>
          <c:max val="285"/>
          <c:min val="140"/>
        </c:scaling>
        <c:axPos val="b"/>
        <c:numFmt formatCode="General" sourceLinked="1"/>
        <c:tickLblPos val="nextTo"/>
        <c:crossAx val="99001472"/>
        <c:crosses val="autoZero"/>
        <c:crossBetween val="midCat"/>
      </c:valAx>
      <c:valAx>
        <c:axId val="99001472"/>
        <c:scaling>
          <c:orientation val="minMax"/>
        </c:scaling>
        <c:axPos val="l"/>
        <c:numFmt formatCode="General" sourceLinked="1"/>
        <c:majorTickMark val="none"/>
        <c:tickLblPos val="none"/>
        <c:spPr>
          <a:ln w="25400">
            <a:noFill/>
          </a:ln>
        </c:spPr>
        <c:crossAx val="98979200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AGRICULTURAL HABITAT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Bootstrap12!$AL$1</c:f>
              <c:strCache>
                <c:ptCount val="1"/>
                <c:pt idx="0">
                  <c:v>Sheet4!$V$1</c:v>
                </c:pt>
              </c:strCache>
            </c:strRef>
          </c:tx>
          <c:marker>
            <c:symbol val="none"/>
          </c:marker>
          <c:xVal>
            <c:numRef>
              <c:f>Bootstrap12!$AK$2:$AK$65</c:f>
              <c:numCache>
                <c:formatCode>General</c:formatCode>
                <c:ptCount val="64"/>
                <c:pt idx="0">
                  <c:v>30</c:v>
                </c:pt>
                <c:pt idx="1">
                  <c:v>30</c:v>
                </c:pt>
                <c:pt idx="2">
                  <c:v>40</c:v>
                </c:pt>
                <c:pt idx="3">
                  <c:v>40</c:v>
                </c:pt>
                <c:pt idx="4">
                  <c:v>50</c:v>
                </c:pt>
                <c:pt idx="5">
                  <c:v>50</c:v>
                </c:pt>
                <c:pt idx="6">
                  <c:v>60</c:v>
                </c:pt>
                <c:pt idx="7">
                  <c:v>60</c:v>
                </c:pt>
                <c:pt idx="8">
                  <c:v>70</c:v>
                </c:pt>
                <c:pt idx="9">
                  <c:v>70</c:v>
                </c:pt>
                <c:pt idx="10">
                  <c:v>80</c:v>
                </c:pt>
                <c:pt idx="11">
                  <c:v>80</c:v>
                </c:pt>
                <c:pt idx="12">
                  <c:v>90</c:v>
                </c:pt>
                <c:pt idx="13">
                  <c:v>90</c:v>
                </c:pt>
                <c:pt idx="14">
                  <c:v>100</c:v>
                </c:pt>
                <c:pt idx="15">
                  <c:v>100</c:v>
                </c:pt>
                <c:pt idx="16">
                  <c:v>110</c:v>
                </c:pt>
                <c:pt idx="17">
                  <c:v>110</c:v>
                </c:pt>
                <c:pt idx="18">
                  <c:v>120</c:v>
                </c:pt>
                <c:pt idx="19">
                  <c:v>120</c:v>
                </c:pt>
                <c:pt idx="20">
                  <c:v>130</c:v>
                </c:pt>
                <c:pt idx="21">
                  <c:v>130</c:v>
                </c:pt>
                <c:pt idx="22">
                  <c:v>140</c:v>
                </c:pt>
                <c:pt idx="23">
                  <c:v>140</c:v>
                </c:pt>
                <c:pt idx="24">
                  <c:v>150</c:v>
                </c:pt>
                <c:pt idx="25">
                  <c:v>150</c:v>
                </c:pt>
                <c:pt idx="26">
                  <c:v>160</c:v>
                </c:pt>
                <c:pt idx="27">
                  <c:v>160</c:v>
                </c:pt>
                <c:pt idx="28">
                  <c:v>170</c:v>
                </c:pt>
                <c:pt idx="29">
                  <c:v>170</c:v>
                </c:pt>
                <c:pt idx="30">
                  <c:v>180</c:v>
                </c:pt>
                <c:pt idx="31">
                  <c:v>180</c:v>
                </c:pt>
                <c:pt idx="32">
                  <c:v>190</c:v>
                </c:pt>
                <c:pt idx="33">
                  <c:v>190</c:v>
                </c:pt>
                <c:pt idx="34">
                  <c:v>200</c:v>
                </c:pt>
                <c:pt idx="35">
                  <c:v>200</c:v>
                </c:pt>
                <c:pt idx="36">
                  <c:v>210</c:v>
                </c:pt>
                <c:pt idx="37">
                  <c:v>210</c:v>
                </c:pt>
                <c:pt idx="38">
                  <c:v>220</c:v>
                </c:pt>
                <c:pt idx="39">
                  <c:v>220</c:v>
                </c:pt>
                <c:pt idx="40">
                  <c:v>230</c:v>
                </c:pt>
                <c:pt idx="41">
                  <c:v>230</c:v>
                </c:pt>
                <c:pt idx="42">
                  <c:v>240</c:v>
                </c:pt>
                <c:pt idx="43">
                  <c:v>240</c:v>
                </c:pt>
                <c:pt idx="44">
                  <c:v>250</c:v>
                </c:pt>
                <c:pt idx="45">
                  <c:v>250</c:v>
                </c:pt>
                <c:pt idx="46">
                  <c:v>260</c:v>
                </c:pt>
                <c:pt idx="47">
                  <c:v>260</c:v>
                </c:pt>
                <c:pt idx="48">
                  <c:v>270</c:v>
                </c:pt>
                <c:pt idx="49">
                  <c:v>270</c:v>
                </c:pt>
                <c:pt idx="50">
                  <c:v>280</c:v>
                </c:pt>
                <c:pt idx="51">
                  <c:v>280</c:v>
                </c:pt>
                <c:pt idx="52">
                  <c:v>290</c:v>
                </c:pt>
                <c:pt idx="53">
                  <c:v>290</c:v>
                </c:pt>
                <c:pt idx="54">
                  <c:v>300</c:v>
                </c:pt>
                <c:pt idx="55">
                  <c:v>300</c:v>
                </c:pt>
                <c:pt idx="56">
                  <c:v>310</c:v>
                </c:pt>
                <c:pt idx="57">
                  <c:v>310</c:v>
                </c:pt>
                <c:pt idx="58">
                  <c:v>320</c:v>
                </c:pt>
                <c:pt idx="59">
                  <c:v>320</c:v>
                </c:pt>
                <c:pt idx="60">
                  <c:v>330</c:v>
                </c:pt>
                <c:pt idx="61">
                  <c:v>330</c:v>
                </c:pt>
                <c:pt idx="62">
                  <c:v>340</c:v>
                </c:pt>
                <c:pt idx="63">
                  <c:v>340</c:v>
                </c:pt>
              </c:numCache>
            </c:numRef>
          </c:xVal>
          <c:yVal>
            <c:numRef>
              <c:f>Bootstrap12!$AL$2:$AL$65</c:f>
              <c:numCache>
                <c:formatCode>General</c:formatCode>
                <c:ptCount val="6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34</c:v>
                </c:pt>
                <c:pt idx="4">
                  <c:v>34</c:v>
                </c:pt>
                <c:pt idx="5">
                  <c:v>49</c:v>
                </c:pt>
                <c:pt idx="6">
                  <c:v>49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83</c:v>
                </c:pt>
                <c:pt idx="11">
                  <c:v>63</c:v>
                </c:pt>
                <c:pt idx="12">
                  <c:v>63</c:v>
                </c:pt>
                <c:pt idx="13">
                  <c:v>50</c:v>
                </c:pt>
                <c:pt idx="14">
                  <c:v>50</c:v>
                </c:pt>
                <c:pt idx="15">
                  <c:v>54</c:v>
                </c:pt>
                <c:pt idx="16">
                  <c:v>54</c:v>
                </c:pt>
                <c:pt idx="17">
                  <c:v>60</c:v>
                </c:pt>
                <c:pt idx="18">
                  <c:v>60</c:v>
                </c:pt>
                <c:pt idx="19">
                  <c:v>85</c:v>
                </c:pt>
                <c:pt idx="20">
                  <c:v>85</c:v>
                </c:pt>
                <c:pt idx="21">
                  <c:v>67</c:v>
                </c:pt>
                <c:pt idx="22">
                  <c:v>67</c:v>
                </c:pt>
                <c:pt idx="23">
                  <c:v>66</c:v>
                </c:pt>
                <c:pt idx="24">
                  <c:v>66</c:v>
                </c:pt>
                <c:pt idx="25">
                  <c:v>39</c:v>
                </c:pt>
                <c:pt idx="26">
                  <c:v>39</c:v>
                </c:pt>
                <c:pt idx="27">
                  <c:v>49</c:v>
                </c:pt>
                <c:pt idx="28">
                  <c:v>49</c:v>
                </c:pt>
                <c:pt idx="29">
                  <c:v>35</c:v>
                </c:pt>
                <c:pt idx="30">
                  <c:v>35</c:v>
                </c:pt>
                <c:pt idx="31">
                  <c:v>40</c:v>
                </c:pt>
                <c:pt idx="32">
                  <c:v>40</c:v>
                </c:pt>
                <c:pt idx="33">
                  <c:v>34</c:v>
                </c:pt>
                <c:pt idx="34">
                  <c:v>34</c:v>
                </c:pt>
                <c:pt idx="35">
                  <c:v>26</c:v>
                </c:pt>
                <c:pt idx="36">
                  <c:v>26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10</c:v>
                </c:pt>
                <c:pt idx="44">
                  <c:v>10</c:v>
                </c:pt>
                <c:pt idx="45">
                  <c:v>9</c:v>
                </c:pt>
                <c:pt idx="46">
                  <c:v>9</c:v>
                </c:pt>
                <c:pt idx="47">
                  <c:v>4</c:v>
                </c:pt>
                <c:pt idx="48">
                  <c:v>4</c:v>
                </c:pt>
                <c:pt idx="49">
                  <c:v>7</c:v>
                </c:pt>
                <c:pt idx="50">
                  <c:v>7</c:v>
                </c:pt>
                <c:pt idx="51">
                  <c:v>4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</c:numCache>
            </c:numRef>
          </c:yVal>
        </c:ser>
        <c:axId val="99541760"/>
        <c:axId val="99543296"/>
      </c:scatterChart>
      <c:valAx>
        <c:axId val="99541760"/>
        <c:scaling>
          <c:orientation val="minMax"/>
          <c:max val="340"/>
          <c:min val="30"/>
        </c:scaling>
        <c:axPos val="b"/>
        <c:numFmt formatCode="General" sourceLinked="1"/>
        <c:tickLblPos val="nextTo"/>
        <c:crossAx val="99543296"/>
        <c:crosses val="autoZero"/>
        <c:crossBetween val="midCat"/>
      </c:valAx>
      <c:valAx>
        <c:axId val="99543296"/>
        <c:scaling>
          <c:orientation val="minMax"/>
        </c:scaling>
        <c:axPos val="l"/>
        <c:numFmt formatCode="General" sourceLinked="1"/>
        <c:majorTickMark val="none"/>
        <c:tickLblPos val="none"/>
        <c:spPr>
          <a:ln w="25400">
            <a:noFill/>
          </a:ln>
        </c:spPr>
        <c:crossAx val="99541760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FOOD CENTRES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Bootstrap14!$AL$1</c:f>
              <c:strCache>
                <c:ptCount val="1"/>
                <c:pt idx="0">
                  <c:v>Sheet4!$D$22</c:v>
                </c:pt>
              </c:strCache>
            </c:strRef>
          </c:tx>
          <c:marker>
            <c:symbol val="none"/>
          </c:marker>
          <c:xVal>
            <c:numRef>
              <c:f>Bootstrap14!$AK$2:$AK$87</c:f>
              <c:numCache>
                <c:formatCode>General</c:formatCode>
                <c:ptCount val="86"/>
                <c:pt idx="0">
                  <c:v>12.75</c:v>
                </c:pt>
                <c:pt idx="1">
                  <c:v>12.75</c:v>
                </c:pt>
                <c:pt idx="2">
                  <c:v>13</c:v>
                </c:pt>
                <c:pt idx="3">
                  <c:v>13</c:v>
                </c:pt>
                <c:pt idx="4">
                  <c:v>13.25</c:v>
                </c:pt>
                <c:pt idx="5">
                  <c:v>13.25</c:v>
                </c:pt>
                <c:pt idx="6">
                  <c:v>13.5</c:v>
                </c:pt>
                <c:pt idx="7">
                  <c:v>13.5</c:v>
                </c:pt>
                <c:pt idx="8">
                  <c:v>13.75</c:v>
                </c:pt>
                <c:pt idx="9">
                  <c:v>13.75</c:v>
                </c:pt>
                <c:pt idx="10">
                  <c:v>14</c:v>
                </c:pt>
                <c:pt idx="11">
                  <c:v>14</c:v>
                </c:pt>
                <c:pt idx="12">
                  <c:v>14.25</c:v>
                </c:pt>
                <c:pt idx="13">
                  <c:v>14.25</c:v>
                </c:pt>
                <c:pt idx="14">
                  <c:v>14.5</c:v>
                </c:pt>
                <c:pt idx="15">
                  <c:v>14.5</c:v>
                </c:pt>
                <c:pt idx="16">
                  <c:v>14.75</c:v>
                </c:pt>
                <c:pt idx="17">
                  <c:v>14.75</c:v>
                </c:pt>
                <c:pt idx="18">
                  <c:v>15</c:v>
                </c:pt>
                <c:pt idx="19">
                  <c:v>15</c:v>
                </c:pt>
                <c:pt idx="20">
                  <c:v>15.25</c:v>
                </c:pt>
                <c:pt idx="21">
                  <c:v>15.25</c:v>
                </c:pt>
                <c:pt idx="22">
                  <c:v>15.5</c:v>
                </c:pt>
                <c:pt idx="23">
                  <c:v>15.5</c:v>
                </c:pt>
                <c:pt idx="24">
                  <c:v>15.75</c:v>
                </c:pt>
                <c:pt idx="25">
                  <c:v>15.75</c:v>
                </c:pt>
                <c:pt idx="26">
                  <c:v>16</c:v>
                </c:pt>
                <c:pt idx="27">
                  <c:v>16</c:v>
                </c:pt>
                <c:pt idx="28">
                  <c:v>16.25</c:v>
                </c:pt>
                <c:pt idx="29">
                  <c:v>16.25</c:v>
                </c:pt>
                <c:pt idx="30">
                  <c:v>16.5</c:v>
                </c:pt>
                <c:pt idx="31">
                  <c:v>16.5</c:v>
                </c:pt>
                <c:pt idx="32">
                  <c:v>16.75</c:v>
                </c:pt>
                <c:pt idx="33">
                  <c:v>16.75</c:v>
                </c:pt>
                <c:pt idx="34">
                  <c:v>17</c:v>
                </c:pt>
                <c:pt idx="35">
                  <c:v>17</c:v>
                </c:pt>
                <c:pt idx="36">
                  <c:v>17.25</c:v>
                </c:pt>
                <c:pt idx="37">
                  <c:v>17.25</c:v>
                </c:pt>
                <c:pt idx="38">
                  <c:v>17.5</c:v>
                </c:pt>
                <c:pt idx="39">
                  <c:v>17.5</c:v>
                </c:pt>
                <c:pt idx="40">
                  <c:v>17.75</c:v>
                </c:pt>
                <c:pt idx="41">
                  <c:v>17.75</c:v>
                </c:pt>
                <c:pt idx="42">
                  <c:v>18</c:v>
                </c:pt>
                <c:pt idx="43">
                  <c:v>18</c:v>
                </c:pt>
                <c:pt idx="44">
                  <c:v>18.25</c:v>
                </c:pt>
                <c:pt idx="45">
                  <c:v>18.25</c:v>
                </c:pt>
                <c:pt idx="46">
                  <c:v>18.5</c:v>
                </c:pt>
                <c:pt idx="47">
                  <c:v>18.5</c:v>
                </c:pt>
                <c:pt idx="48">
                  <c:v>18.75</c:v>
                </c:pt>
                <c:pt idx="49">
                  <c:v>18.75</c:v>
                </c:pt>
                <c:pt idx="50">
                  <c:v>19</c:v>
                </c:pt>
                <c:pt idx="51">
                  <c:v>19</c:v>
                </c:pt>
                <c:pt idx="52">
                  <c:v>19.25</c:v>
                </c:pt>
                <c:pt idx="53">
                  <c:v>19.25</c:v>
                </c:pt>
                <c:pt idx="54">
                  <c:v>19.5</c:v>
                </c:pt>
                <c:pt idx="55">
                  <c:v>19.5</c:v>
                </c:pt>
                <c:pt idx="56">
                  <c:v>19.75</c:v>
                </c:pt>
                <c:pt idx="57">
                  <c:v>19.75</c:v>
                </c:pt>
                <c:pt idx="58">
                  <c:v>20</c:v>
                </c:pt>
                <c:pt idx="59">
                  <c:v>20</c:v>
                </c:pt>
                <c:pt idx="60">
                  <c:v>20.25</c:v>
                </c:pt>
                <c:pt idx="61">
                  <c:v>20.25</c:v>
                </c:pt>
                <c:pt idx="62">
                  <c:v>20.5</c:v>
                </c:pt>
                <c:pt idx="63">
                  <c:v>20.5</c:v>
                </c:pt>
                <c:pt idx="64">
                  <c:v>20.75</c:v>
                </c:pt>
                <c:pt idx="65">
                  <c:v>20.75</c:v>
                </c:pt>
                <c:pt idx="66">
                  <c:v>21</c:v>
                </c:pt>
                <c:pt idx="67">
                  <c:v>21</c:v>
                </c:pt>
                <c:pt idx="68">
                  <c:v>21.25</c:v>
                </c:pt>
                <c:pt idx="69">
                  <c:v>21.25</c:v>
                </c:pt>
                <c:pt idx="70">
                  <c:v>21.5</c:v>
                </c:pt>
                <c:pt idx="71">
                  <c:v>21.5</c:v>
                </c:pt>
                <c:pt idx="72">
                  <c:v>21.75</c:v>
                </c:pt>
                <c:pt idx="73">
                  <c:v>21.75</c:v>
                </c:pt>
                <c:pt idx="74">
                  <c:v>22</c:v>
                </c:pt>
                <c:pt idx="75">
                  <c:v>22</c:v>
                </c:pt>
                <c:pt idx="76">
                  <c:v>22.25</c:v>
                </c:pt>
                <c:pt idx="77">
                  <c:v>22.25</c:v>
                </c:pt>
                <c:pt idx="78">
                  <c:v>22.5</c:v>
                </c:pt>
                <c:pt idx="79">
                  <c:v>22.5</c:v>
                </c:pt>
                <c:pt idx="80">
                  <c:v>22.75</c:v>
                </c:pt>
                <c:pt idx="81">
                  <c:v>22.75</c:v>
                </c:pt>
                <c:pt idx="82">
                  <c:v>23</c:v>
                </c:pt>
                <c:pt idx="83">
                  <c:v>23</c:v>
                </c:pt>
                <c:pt idx="84">
                  <c:v>23.25</c:v>
                </c:pt>
                <c:pt idx="85">
                  <c:v>23.25</c:v>
                </c:pt>
              </c:numCache>
            </c:numRef>
          </c:xVal>
          <c:yVal>
            <c:numRef>
              <c:f>Bootstrap14!$AL$2:$AL$87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2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21</c:v>
                </c:pt>
                <c:pt idx="22">
                  <c:v>21</c:v>
                </c:pt>
                <c:pt idx="23">
                  <c:v>26</c:v>
                </c:pt>
                <c:pt idx="24">
                  <c:v>26</c:v>
                </c:pt>
                <c:pt idx="25">
                  <c:v>31</c:v>
                </c:pt>
                <c:pt idx="26">
                  <c:v>31</c:v>
                </c:pt>
                <c:pt idx="27">
                  <c:v>33</c:v>
                </c:pt>
                <c:pt idx="28">
                  <c:v>33</c:v>
                </c:pt>
                <c:pt idx="29">
                  <c:v>29</c:v>
                </c:pt>
                <c:pt idx="30">
                  <c:v>29</c:v>
                </c:pt>
                <c:pt idx="31">
                  <c:v>47</c:v>
                </c:pt>
                <c:pt idx="32">
                  <c:v>47</c:v>
                </c:pt>
                <c:pt idx="33">
                  <c:v>50</c:v>
                </c:pt>
                <c:pt idx="34">
                  <c:v>50</c:v>
                </c:pt>
                <c:pt idx="35">
                  <c:v>53</c:v>
                </c:pt>
                <c:pt idx="36">
                  <c:v>53</c:v>
                </c:pt>
                <c:pt idx="37">
                  <c:v>57</c:v>
                </c:pt>
                <c:pt idx="38">
                  <c:v>57</c:v>
                </c:pt>
                <c:pt idx="39">
                  <c:v>50</c:v>
                </c:pt>
                <c:pt idx="40">
                  <c:v>50</c:v>
                </c:pt>
                <c:pt idx="41">
                  <c:v>57</c:v>
                </c:pt>
                <c:pt idx="42">
                  <c:v>57</c:v>
                </c:pt>
                <c:pt idx="43">
                  <c:v>63</c:v>
                </c:pt>
                <c:pt idx="44">
                  <c:v>63</c:v>
                </c:pt>
                <c:pt idx="45">
                  <c:v>41</c:v>
                </c:pt>
                <c:pt idx="46">
                  <c:v>41</c:v>
                </c:pt>
                <c:pt idx="47">
                  <c:v>54</c:v>
                </c:pt>
                <c:pt idx="48">
                  <c:v>54</c:v>
                </c:pt>
                <c:pt idx="49">
                  <c:v>44</c:v>
                </c:pt>
                <c:pt idx="50">
                  <c:v>44</c:v>
                </c:pt>
                <c:pt idx="51">
                  <c:v>62</c:v>
                </c:pt>
                <c:pt idx="52">
                  <c:v>62</c:v>
                </c:pt>
                <c:pt idx="53">
                  <c:v>45</c:v>
                </c:pt>
                <c:pt idx="54">
                  <c:v>45</c:v>
                </c:pt>
                <c:pt idx="55">
                  <c:v>21</c:v>
                </c:pt>
                <c:pt idx="56">
                  <c:v>21</c:v>
                </c:pt>
                <c:pt idx="57">
                  <c:v>40</c:v>
                </c:pt>
                <c:pt idx="58">
                  <c:v>40</c:v>
                </c:pt>
                <c:pt idx="59">
                  <c:v>24</c:v>
                </c:pt>
                <c:pt idx="60">
                  <c:v>24</c:v>
                </c:pt>
                <c:pt idx="61">
                  <c:v>19</c:v>
                </c:pt>
                <c:pt idx="62">
                  <c:v>19</c:v>
                </c:pt>
                <c:pt idx="63">
                  <c:v>24</c:v>
                </c:pt>
                <c:pt idx="64">
                  <c:v>24</c:v>
                </c:pt>
                <c:pt idx="65">
                  <c:v>13</c:v>
                </c:pt>
                <c:pt idx="66">
                  <c:v>13</c:v>
                </c:pt>
                <c:pt idx="67">
                  <c:v>14</c:v>
                </c:pt>
                <c:pt idx="68">
                  <c:v>14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8</c:v>
                </c:pt>
                <c:pt idx="74">
                  <c:v>8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</c:numCache>
            </c:numRef>
          </c:yVal>
        </c:ser>
        <c:axId val="98757248"/>
        <c:axId val="100213120"/>
      </c:scatterChart>
      <c:valAx>
        <c:axId val="98757248"/>
        <c:scaling>
          <c:orientation val="minMax"/>
          <c:max val="23.25"/>
          <c:min val="12.75"/>
        </c:scaling>
        <c:axPos val="b"/>
        <c:numFmt formatCode="General" sourceLinked="1"/>
        <c:tickLblPos val="nextTo"/>
        <c:crossAx val="100213120"/>
        <c:crosses val="autoZero"/>
        <c:crossBetween val="midCat"/>
      </c:valAx>
      <c:valAx>
        <c:axId val="100213120"/>
        <c:scaling>
          <c:orientation val="minMax"/>
        </c:scaling>
        <c:axPos val="l"/>
        <c:numFmt formatCode="General" sourceLinked="1"/>
        <c:majorTickMark val="none"/>
        <c:tickLblPos val="none"/>
        <c:spPr>
          <a:ln w="25400">
            <a:noFill/>
          </a:ln>
        </c:spPr>
        <c:crossAx val="98757248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9</xdr:row>
      <xdr:rowOff>171450</xdr:rowOff>
    </xdr:from>
    <xdr:to>
      <xdr:col>13</xdr:col>
      <xdr:colOff>381000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504825</xdr:colOff>
      <xdr:row>12</xdr:row>
      <xdr:rowOff>0</xdr:rowOff>
    </xdr:from>
    <xdr:to>
      <xdr:col>26</xdr:col>
      <xdr:colOff>200025</xdr:colOff>
      <xdr:row>25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561975</xdr:colOff>
      <xdr:row>5</xdr:row>
      <xdr:rowOff>38100</xdr:rowOff>
    </xdr:from>
    <xdr:to>
      <xdr:col>33</xdr:col>
      <xdr:colOff>257175</xdr:colOff>
      <xdr:row>18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3</xdr:row>
      <xdr:rowOff>19050</xdr:rowOff>
    </xdr:from>
    <xdr:to>
      <xdr:col>16</xdr:col>
      <xdr:colOff>228600</xdr:colOff>
      <xdr:row>17</xdr:row>
      <xdr:rowOff>95250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18</xdr:row>
      <xdr:rowOff>38100</xdr:rowOff>
    </xdr:from>
    <xdr:to>
      <xdr:col>16</xdr:col>
      <xdr:colOff>438149</xdr:colOff>
      <xdr:row>33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</xdr:rowOff>
    </xdr:from>
    <xdr:to>
      <xdr:col>14</xdr:col>
      <xdr:colOff>0</xdr:colOff>
      <xdr:row>21</xdr:row>
      <xdr:rowOff>1</xdr:rowOff>
    </xdr:to>
    <xdr:graphicFrame macro="">
      <xdr:nvGraphicFramePr>
        <xdr:cNvPr id="2" name="EmpHis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opLeftCell="A2" workbookViewId="0">
      <selection activeCell="Q17" sqref="Q17"/>
    </sheetView>
  </sheetViews>
  <sheetFormatPr defaultRowHeight="15"/>
  <cols>
    <col min="9" max="9" width="10.140625" bestFit="1" customWidth="1"/>
  </cols>
  <sheetData>
    <row r="1" spans="1:18" ht="21">
      <c r="A1" s="13"/>
      <c r="F1" s="3" t="s">
        <v>16</v>
      </c>
      <c r="G1" s="2"/>
      <c r="H1" s="2"/>
      <c r="I1" s="2"/>
      <c r="J1" s="2"/>
      <c r="K1" s="2"/>
      <c r="L1" s="2"/>
      <c r="M1" s="2"/>
    </row>
    <row r="2" spans="1:18" ht="18.75">
      <c r="A2" s="16" t="s">
        <v>144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8" ht="15.75" thickBot="1">
      <c r="A3" s="1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76</v>
      </c>
    </row>
    <row r="4" spans="1:18" ht="20.25" thickTop="1" thickBot="1">
      <c r="A4" s="6">
        <v>1</v>
      </c>
      <c r="B4" s="7" t="s">
        <v>22</v>
      </c>
      <c r="C4">
        <v>0.41</v>
      </c>
      <c r="D4">
        <v>7756</v>
      </c>
      <c r="E4">
        <v>254</v>
      </c>
      <c r="F4">
        <f t="shared" ref="F4:F16" si="0">E4/C4</f>
        <v>619.51219512195121</v>
      </c>
      <c r="J4" s="120" t="s">
        <v>131</v>
      </c>
      <c r="K4" s="116"/>
      <c r="L4" s="116"/>
      <c r="M4" s="116"/>
      <c r="N4" s="116"/>
      <c r="O4" s="116"/>
      <c r="P4" s="116"/>
    </row>
    <row r="5" spans="1:18" ht="17.25" thickTop="1" thickBot="1">
      <c r="A5" s="12">
        <v>2</v>
      </c>
      <c r="B5" s="7" t="s">
        <v>23</v>
      </c>
      <c r="C5">
        <v>0.08</v>
      </c>
      <c r="D5">
        <v>29806</v>
      </c>
      <c r="E5">
        <v>399</v>
      </c>
      <c r="F5">
        <f t="shared" si="0"/>
        <v>4987.5</v>
      </c>
      <c r="J5" s="116"/>
      <c r="K5" s="118"/>
      <c r="L5" s="118"/>
      <c r="M5" s="123" t="s">
        <v>132</v>
      </c>
      <c r="N5" s="116"/>
      <c r="O5" s="116"/>
      <c r="P5" s="116"/>
    </row>
    <row r="6" spans="1:18" ht="16.5" thickTop="1" thickBot="1">
      <c r="A6" s="12">
        <v>3</v>
      </c>
      <c r="B6" s="14" t="s">
        <v>24</v>
      </c>
      <c r="C6" s="13">
        <v>0.14000000000000001</v>
      </c>
      <c r="D6">
        <v>20817</v>
      </c>
      <c r="E6">
        <v>278</v>
      </c>
      <c r="F6">
        <f t="shared" si="0"/>
        <v>1985.7142857142856</v>
      </c>
      <c r="J6" s="121" t="s">
        <v>145</v>
      </c>
      <c r="K6" s="121" t="s">
        <v>122</v>
      </c>
      <c r="L6" s="121" t="s">
        <v>78</v>
      </c>
      <c r="M6" s="122" t="s">
        <v>125</v>
      </c>
      <c r="N6" s="122" t="s">
        <v>126</v>
      </c>
      <c r="O6" s="122" t="s">
        <v>124</v>
      </c>
      <c r="P6" s="116"/>
    </row>
    <row r="7" spans="1:18" ht="16.5" thickTop="1" thickBot="1">
      <c r="A7" s="6">
        <v>4</v>
      </c>
      <c r="B7" s="7" t="s">
        <v>25</v>
      </c>
      <c r="C7">
        <v>0.34</v>
      </c>
      <c r="D7">
        <v>11375</v>
      </c>
      <c r="E7">
        <v>135</v>
      </c>
      <c r="F7">
        <f t="shared" si="0"/>
        <v>397.05882352941171</v>
      </c>
      <c r="J7" s="116">
        <v>1</v>
      </c>
      <c r="K7" s="116">
        <v>15.46</v>
      </c>
      <c r="L7" s="117" t="s">
        <v>127</v>
      </c>
      <c r="M7" s="116">
        <v>4782.942</v>
      </c>
      <c r="N7" s="116">
        <v>5811.5810000000001</v>
      </c>
      <c r="O7" s="116">
        <v>5297.2610000000004</v>
      </c>
      <c r="P7" s="116"/>
    </row>
    <row r="8" spans="1:18" ht="16.5" thickTop="1" thickBot="1">
      <c r="A8" s="6">
        <v>5</v>
      </c>
      <c r="B8" s="7" t="s">
        <v>26</v>
      </c>
      <c r="C8">
        <v>0.15</v>
      </c>
      <c r="D8">
        <v>20053</v>
      </c>
      <c r="E8">
        <v>204</v>
      </c>
      <c r="F8">
        <f t="shared" si="0"/>
        <v>1360</v>
      </c>
      <c r="J8" s="116">
        <v>2</v>
      </c>
      <c r="K8" s="116">
        <v>217.76</v>
      </c>
      <c r="L8" s="117" t="s">
        <v>127</v>
      </c>
      <c r="M8" s="116">
        <v>58504.42</v>
      </c>
      <c r="N8" s="116">
        <v>80726.91</v>
      </c>
      <c r="O8" s="116">
        <v>69615.67</v>
      </c>
      <c r="P8" s="116"/>
    </row>
    <row r="9" spans="1:18" ht="16.5" thickTop="1" thickBot="1">
      <c r="A9" s="6">
        <v>6</v>
      </c>
      <c r="B9" s="7" t="s">
        <v>22</v>
      </c>
      <c r="C9">
        <v>0.41</v>
      </c>
      <c r="D9">
        <v>7756</v>
      </c>
      <c r="E9">
        <v>98</v>
      </c>
      <c r="F9">
        <f t="shared" si="0"/>
        <v>239.02439024390245</v>
      </c>
      <c r="J9" s="116">
        <v>3</v>
      </c>
      <c r="K9" s="116">
        <v>493.36</v>
      </c>
      <c r="L9" s="117" t="s">
        <v>127</v>
      </c>
      <c r="M9" s="116">
        <v>195952.8</v>
      </c>
      <c r="N9" s="116">
        <v>218651.2</v>
      </c>
      <c r="O9" s="116">
        <v>207302</v>
      </c>
      <c r="P9" s="116"/>
    </row>
    <row r="10" spans="1:18" ht="16.5" thickTop="1" thickBot="1">
      <c r="A10" s="12">
        <v>7</v>
      </c>
      <c r="B10" s="7" t="s">
        <v>27</v>
      </c>
      <c r="C10">
        <v>0.36</v>
      </c>
      <c r="D10">
        <v>18877</v>
      </c>
      <c r="E10">
        <v>287</v>
      </c>
      <c r="F10">
        <f t="shared" si="0"/>
        <v>797.22222222222229</v>
      </c>
      <c r="J10" s="116">
        <v>4</v>
      </c>
      <c r="K10" s="116">
        <v>855.92</v>
      </c>
      <c r="L10" s="117" t="s">
        <v>127</v>
      </c>
      <c r="M10" s="116">
        <v>107807.5</v>
      </c>
      <c r="N10" s="116">
        <v>167033.79999999999</v>
      </c>
      <c r="O10" s="116">
        <v>137420.70000000001</v>
      </c>
      <c r="P10" s="116"/>
    </row>
    <row r="11" spans="1:18" ht="16.5" thickTop="1" thickBot="1">
      <c r="A11" s="6">
        <v>8</v>
      </c>
      <c r="B11" s="7" t="s">
        <v>28</v>
      </c>
      <c r="C11">
        <v>1.1599999999999999</v>
      </c>
      <c r="D11">
        <v>11308</v>
      </c>
      <c r="E11">
        <v>401</v>
      </c>
      <c r="F11">
        <f t="shared" si="0"/>
        <v>345.68965517241384</v>
      </c>
      <c r="J11" s="116">
        <v>5</v>
      </c>
      <c r="K11" s="117" t="s">
        <v>127</v>
      </c>
      <c r="L11" s="116">
        <v>17.992999999999999</v>
      </c>
      <c r="M11" s="116">
        <v>42504.01</v>
      </c>
      <c r="N11" s="116">
        <v>49512.09</v>
      </c>
      <c r="O11" s="116">
        <v>45741.18</v>
      </c>
      <c r="P11" s="116"/>
    </row>
    <row r="12" spans="1:18" ht="16.5" thickTop="1" thickBot="1">
      <c r="A12" s="6">
        <v>9</v>
      </c>
      <c r="B12" s="7" t="s">
        <v>29</v>
      </c>
      <c r="C12">
        <v>0.28999999999999998</v>
      </c>
      <c r="D12">
        <v>21442</v>
      </c>
      <c r="E12">
        <v>250</v>
      </c>
      <c r="F12">
        <f t="shared" si="0"/>
        <v>862.06896551724139</v>
      </c>
      <c r="I12" s="155"/>
      <c r="J12" s="119" t="s">
        <v>37</v>
      </c>
      <c r="K12" s="119">
        <f>SUM(K7:K10)</f>
        <v>1582.5</v>
      </c>
      <c r="L12" s="119">
        <v>17.992999999999999</v>
      </c>
      <c r="M12" s="119">
        <f>SUM(M7:M11)</f>
        <v>409551.67200000002</v>
      </c>
      <c r="N12" s="119">
        <f>SUM(N7:N11)</f>
        <v>521735.58100000001</v>
      </c>
      <c r="O12" s="119">
        <f>SUM(O7:O11)</f>
        <v>465376.81099999999</v>
      </c>
      <c r="P12" s="116"/>
    </row>
    <row r="13" spans="1:18" ht="16.5" thickTop="1" thickBot="1">
      <c r="A13" s="6">
        <v>10</v>
      </c>
      <c r="B13" s="7" t="s">
        <v>30</v>
      </c>
      <c r="C13">
        <v>0.21</v>
      </c>
      <c r="D13">
        <v>12013</v>
      </c>
      <c r="E13">
        <v>96</v>
      </c>
      <c r="F13">
        <f t="shared" si="0"/>
        <v>457.14285714285717</v>
      </c>
    </row>
    <row r="14" spans="1:18" ht="17.25" thickTop="1" thickBot="1">
      <c r="A14" s="6">
        <v>11</v>
      </c>
      <c r="B14" s="7" t="s">
        <v>31</v>
      </c>
      <c r="C14">
        <v>1.82</v>
      </c>
      <c r="D14">
        <v>7965</v>
      </c>
      <c r="E14">
        <v>771</v>
      </c>
      <c r="F14">
        <f t="shared" si="0"/>
        <v>423.62637362637361</v>
      </c>
      <c r="I14" s="156"/>
      <c r="J14" s="158"/>
      <c r="K14" s="162" t="s">
        <v>251</v>
      </c>
      <c r="L14" s="157"/>
      <c r="M14" s="157"/>
      <c r="N14" s="157"/>
      <c r="O14" s="157"/>
      <c r="P14" s="158"/>
      <c r="Q14" s="157"/>
      <c r="R14" s="156"/>
    </row>
    <row r="15" spans="1:18" ht="18.75" thickTop="1" thickBot="1">
      <c r="A15" s="6">
        <v>12</v>
      </c>
      <c r="B15" s="7" t="s">
        <v>32</v>
      </c>
      <c r="C15">
        <v>0.48</v>
      </c>
      <c r="D15">
        <v>11422</v>
      </c>
      <c r="E15">
        <v>248</v>
      </c>
      <c r="F15">
        <f t="shared" si="0"/>
        <v>516.66666666666674</v>
      </c>
      <c r="I15" s="156"/>
      <c r="J15" s="159" t="s">
        <v>145</v>
      </c>
      <c r="K15" s="157" t="s">
        <v>122</v>
      </c>
      <c r="L15" s="157" t="s">
        <v>133</v>
      </c>
      <c r="M15" s="157" t="s">
        <v>135</v>
      </c>
      <c r="N15" s="157" t="s">
        <v>136</v>
      </c>
      <c r="O15" s="157" t="s">
        <v>123</v>
      </c>
      <c r="P15" s="157" t="s">
        <v>137</v>
      </c>
      <c r="Q15" s="159" t="s">
        <v>134</v>
      </c>
      <c r="R15" s="156"/>
    </row>
    <row r="16" spans="1:18" ht="16.5" thickTop="1" thickBot="1">
      <c r="A16" s="6">
        <v>13</v>
      </c>
      <c r="B16" s="7" t="s">
        <v>34</v>
      </c>
      <c r="C16">
        <v>1.43</v>
      </c>
      <c r="D16">
        <v>5846</v>
      </c>
      <c r="E16">
        <v>148</v>
      </c>
      <c r="F16">
        <f t="shared" si="0"/>
        <v>103.49650349650351</v>
      </c>
      <c r="I16" s="156"/>
      <c r="J16" s="157">
        <v>1</v>
      </c>
      <c r="K16" s="160">
        <v>15.46</v>
      </c>
      <c r="L16" s="157">
        <v>204702</v>
      </c>
      <c r="M16" s="157">
        <f>L16/K16</f>
        <v>13240.750323415265</v>
      </c>
      <c r="N16" s="157">
        <v>5297.2610000000004</v>
      </c>
      <c r="O16" s="157">
        <f>1/$L$11+N16/L16</f>
        <v>8.1455084112350792E-2</v>
      </c>
      <c r="P16" s="157">
        <f>O16*L16</f>
        <v>16674.01862796643</v>
      </c>
      <c r="Q16" s="157">
        <f>P16/K16</f>
        <v>1078.5264313044263</v>
      </c>
      <c r="R16" s="156"/>
    </row>
    <row r="17" spans="1:18" ht="15.75" thickTop="1">
      <c r="A17" s="9" t="s">
        <v>37</v>
      </c>
      <c r="C17" s="8">
        <f>SUM(C4:C16)</f>
        <v>7.2799999999999994</v>
      </c>
      <c r="E17" s="8">
        <f>SUM(E4:E16)</f>
        <v>3569</v>
      </c>
      <c r="I17" s="156"/>
      <c r="J17" s="157">
        <v>2</v>
      </c>
      <c r="K17" s="157">
        <v>217.76</v>
      </c>
      <c r="L17" s="157">
        <v>340182</v>
      </c>
      <c r="M17" s="157">
        <f t="shared" ref="M17:M19" si="1">L17/K17</f>
        <v>1562.1877296105806</v>
      </c>
      <c r="N17" s="157">
        <v>69615.67</v>
      </c>
      <c r="O17" s="157">
        <f t="shared" ref="O17:O19" si="2">1/$L$11+N17/L17</f>
        <v>0.26021959560001751</v>
      </c>
      <c r="P17" s="157">
        <f t="shared" ref="P17:P19" si="3">O17*L17</f>
        <v>88522.022470405151</v>
      </c>
      <c r="Q17" s="157">
        <f t="shared" ref="Q17:Q19" si="4">P17/K17</f>
        <v>406.51185925057473</v>
      </c>
      <c r="R17" s="156"/>
    </row>
    <row r="18" spans="1:18">
      <c r="A18" s="9" t="s">
        <v>38</v>
      </c>
      <c r="D18" s="8">
        <f>AVERAGE(D4:D16)</f>
        <v>14341.23076923077</v>
      </c>
      <c r="E18" s="8">
        <f>AVERAGE(E4:E16)</f>
        <v>274.53846153846155</v>
      </c>
      <c r="F18" s="8"/>
      <c r="I18" s="156"/>
      <c r="J18" s="157">
        <v>3</v>
      </c>
      <c r="K18" s="157">
        <v>493.36</v>
      </c>
      <c r="L18" s="157">
        <v>135028</v>
      </c>
      <c r="M18" s="157">
        <f t="shared" si="1"/>
        <v>273.69061131830711</v>
      </c>
      <c r="N18" s="157">
        <v>207302</v>
      </c>
      <c r="O18" s="157">
        <f t="shared" si="2"/>
        <v>1.5908291166431878</v>
      </c>
      <c r="P18" s="157">
        <f t="shared" si="3"/>
        <v>214806.47396209635</v>
      </c>
      <c r="Q18" s="157">
        <f t="shared" si="4"/>
        <v>435.39499343703653</v>
      </c>
      <c r="R18" s="156"/>
    </row>
    <row r="19" spans="1:18">
      <c r="B19" s="19" t="s">
        <v>39</v>
      </c>
      <c r="C19" s="15"/>
      <c r="D19">
        <v>0.79</v>
      </c>
      <c r="F19" t="s">
        <v>79</v>
      </c>
      <c r="G19">
        <v>270.68799999999999</v>
      </c>
      <c r="I19" s="156"/>
      <c r="J19" s="157">
        <v>4</v>
      </c>
      <c r="K19" s="157">
        <v>855.92</v>
      </c>
      <c r="L19" s="157">
        <v>143109</v>
      </c>
      <c r="M19" s="157">
        <f t="shared" si="1"/>
        <v>167.19903729320498</v>
      </c>
      <c r="N19" s="157">
        <v>137420.70000000001</v>
      </c>
      <c r="O19" s="157">
        <f t="shared" si="2"/>
        <v>1.0158291446657397</v>
      </c>
      <c r="P19" s="157">
        <f t="shared" si="3"/>
        <v>145374.29306396935</v>
      </c>
      <c r="Q19" s="157">
        <f t="shared" si="4"/>
        <v>169.84565504249153</v>
      </c>
      <c r="R19" s="156"/>
    </row>
    <row r="20" spans="1:18">
      <c r="A20" s="21"/>
      <c r="B20" s="20" t="s">
        <v>41</v>
      </c>
      <c r="C20" s="10"/>
      <c r="D20">
        <f>0.79*13</f>
        <v>10.27</v>
      </c>
      <c r="F20" t="s">
        <v>80</v>
      </c>
      <c r="G20">
        <v>48.347499999999997</v>
      </c>
      <c r="I20" s="156"/>
      <c r="J20" s="157">
        <v>5</v>
      </c>
      <c r="K20" s="160" t="s">
        <v>127</v>
      </c>
      <c r="L20" s="157">
        <f>SUM(L16:L19)</f>
        <v>823021</v>
      </c>
      <c r="M20" s="157"/>
      <c r="N20" s="157">
        <v>45741.18</v>
      </c>
      <c r="O20" s="157"/>
      <c r="P20" s="157"/>
      <c r="Q20" s="157"/>
      <c r="R20" s="156"/>
    </row>
    <row r="21" spans="1:18">
      <c r="A21" s="13"/>
      <c r="B21" s="20" t="s">
        <v>40</v>
      </c>
      <c r="D21">
        <v>15.46</v>
      </c>
      <c r="F21" t="s">
        <v>81</v>
      </c>
      <c r="G21">
        <f>G20/SQRT(13)</f>
        <v>13.409183868499632</v>
      </c>
      <c r="I21" s="156"/>
      <c r="J21" s="161" t="s">
        <v>37</v>
      </c>
      <c r="K21" s="161">
        <f>SUM(K16:K19)</f>
        <v>1582.5</v>
      </c>
      <c r="L21" s="161"/>
      <c r="M21" s="161"/>
      <c r="N21" s="161">
        <f>SUM(N16:N20)</f>
        <v>465376.81099999999</v>
      </c>
      <c r="O21" s="161"/>
      <c r="P21" s="161">
        <f>SUM(P16:P19)</f>
        <v>465376.80812443729</v>
      </c>
      <c r="Q21" s="161"/>
      <c r="R21" s="156"/>
    </row>
    <row r="22" spans="1:18">
      <c r="F22" t="s">
        <v>82</v>
      </c>
      <c r="G22">
        <f>G19/D19*D21</f>
        <v>5297.2613670886076</v>
      </c>
      <c r="I22" s="156"/>
      <c r="J22" s="161" t="s">
        <v>38</v>
      </c>
      <c r="K22" s="161"/>
      <c r="L22" s="161"/>
      <c r="M22" s="161">
        <f>L20/K21</f>
        <v>520.07646129541865</v>
      </c>
      <c r="N22" s="161"/>
      <c r="O22" s="161">
        <f>AVERAGE(O16:O19)</f>
        <v>0.73708323525532404</v>
      </c>
      <c r="P22" s="161"/>
      <c r="Q22" s="161">
        <f>P21/K21</f>
        <v>294.07697195857014</v>
      </c>
      <c r="R22" s="156"/>
    </row>
    <row r="23" spans="1:18">
      <c r="A23" s="13"/>
      <c r="B23" s="18"/>
      <c r="C23" s="17"/>
      <c r="D23" s="18"/>
      <c r="F23" t="s">
        <v>83</v>
      </c>
      <c r="G23">
        <f>CONFIDENCE(0.05,G20,13)</f>
        <v>26.281517444334753</v>
      </c>
      <c r="M23" s="21"/>
    </row>
    <row r="24" spans="1:18">
      <c r="A24" s="13"/>
      <c r="F24" t="s">
        <v>89</v>
      </c>
      <c r="G24" t="str">
        <f>F24</f>
        <v>Mean Range=</v>
      </c>
      <c r="H24">
        <f>G19-G23</f>
        <v>244.40648255566524</v>
      </c>
      <c r="I24" s="66" t="s">
        <v>90</v>
      </c>
      <c r="J24">
        <f>G19+G23</f>
        <v>296.96951744433477</v>
      </c>
      <c r="M24" s="13"/>
    </row>
    <row r="25" spans="1:18">
      <c r="A25" s="13"/>
      <c r="F25" s="11" t="s">
        <v>84</v>
      </c>
      <c r="G25" s="11">
        <f>H24/D19*D21</f>
        <v>4782.942051026057</v>
      </c>
      <c r="H25" s="67" t="s">
        <v>90</v>
      </c>
      <c r="I25" s="11">
        <f>J24/D19*D21</f>
        <v>5811.5806831511591</v>
      </c>
    </row>
    <row r="26" spans="1:18" ht="19.5" thickBot="1">
      <c r="A26" s="4" t="s">
        <v>146</v>
      </c>
      <c r="M26" s="13"/>
    </row>
    <row r="27" spans="1:18" ht="16.5" thickTop="1" thickBot="1">
      <c r="A27" s="6">
        <v>1</v>
      </c>
      <c r="B27" s="7" t="s">
        <v>42</v>
      </c>
      <c r="C27">
        <v>0.41</v>
      </c>
      <c r="D27">
        <v>3220</v>
      </c>
      <c r="E27">
        <v>92</v>
      </c>
      <c r="F27">
        <f t="shared" ref="F27:F32" si="5">E27/C27</f>
        <v>224.39024390243904</v>
      </c>
      <c r="M27" s="13"/>
    </row>
    <row r="28" spans="1:18" ht="16.5" thickTop="1" thickBot="1">
      <c r="A28" s="12">
        <v>2</v>
      </c>
      <c r="B28" s="7" t="s">
        <v>42</v>
      </c>
      <c r="C28">
        <v>0.41</v>
      </c>
      <c r="D28">
        <v>3220</v>
      </c>
      <c r="E28">
        <v>203</v>
      </c>
      <c r="F28">
        <f t="shared" si="5"/>
        <v>495.1219512195122</v>
      </c>
      <c r="M28" s="13"/>
    </row>
    <row r="29" spans="1:18" ht="16.5" thickTop="1" thickBot="1">
      <c r="A29" s="12">
        <v>3</v>
      </c>
      <c r="B29" s="14" t="s">
        <v>91</v>
      </c>
      <c r="C29" s="13">
        <v>2.61</v>
      </c>
      <c r="D29">
        <v>6371</v>
      </c>
      <c r="E29">
        <v>443</v>
      </c>
      <c r="F29">
        <f t="shared" si="5"/>
        <v>169.73180076628353</v>
      </c>
    </row>
    <row r="30" spans="1:18" ht="16.5" thickTop="1" thickBot="1">
      <c r="A30" s="6">
        <v>4</v>
      </c>
      <c r="B30" s="7" t="s">
        <v>92</v>
      </c>
      <c r="C30">
        <v>3.83</v>
      </c>
      <c r="D30">
        <v>1716</v>
      </c>
      <c r="E30">
        <v>152</v>
      </c>
      <c r="F30">
        <f t="shared" si="5"/>
        <v>39.686684073107045</v>
      </c>
    </row>
    <row r="31" spans="1:18" ht="16.5" thickTop="1" thickBot="1">
      <c r="A31" s="6">
        <v>5</v>
      </c>
      <c r="B31" s="7" t="s">
        <v>93</v>
      </c>
      <c r="C31">
        <v>1.43</v>
      </c>
      <c r="D31">
        <v>5846</v>
      </c>
      <c r="E31">
        <v>257</v>
      </c>
      <c r="F31">
        <f t="shared" si="5"/>
        <v>179.72027972027973</v>
      </c>
    </row>
    <row r="32" spans="1:18" ht="16.5" thickTop="1" thickBot="1">
      <c r="A32" s="6">
        <v>6</v>
      </c>
      <c r="B32" s="7" t="s">
        <v>94</v>
      </c>
      <c r="C32">
        <v>4.53</v>
      </c>
      <c r="D32">
        <v>3457</v>
      </c>
      <c r="E32">
        <v>350</v>
      </c>
      <c r="F32">
        <f t="shared" si="5"/>
        <v>77.262693156732894</v>
      </c>
    </row>
    <row r="33" spans="1:10" ht="15.75" thickTop="1">
      <c r="A33" s="9" t="s">
        <v>37</v>
      </c>
      <c r="C33" s="8">
        <f>SUM(C27:C32)</f>
        <v>13.219999999999999</v>
      </c>
      <c r="E33" s="8">
        <f>SUM(E27:E32)</f>
        <v>1497</v>
      </c>
    </row>
    <row r="34" spans="1:10">
      <c r="A34" s="9" t="s">
        <v>38</v>
      </c>
      <c r="D34" s="8">
        <f>AVERAGE(D27:D32)</f>
        <v>3971.6666666666665</v>
      </c>
      <c r="E34" s="8">
        <f>AVERAGE(E27:E32)</f>
        <v>249.5</v>
      </c>
      <c r="F34" s="8"/>
    </row>
    <row r="35" spans="1:10">
      <c r="B35" s="19" t="s">
        <v>39</v>
      </c>
      <c r="C35" s="15"/>
      <c r="D35">
        <v>0.79</v>
      </c>
      <c r="F35" t="s">
        <v>79</v>
      </c>
      <c r="G35">
        <v>252.55500000000001</v>
      </c>
    </row>
    <row r="36" spans="1:10">
      <c r="A36" s="21"/>
      <c r="B36" s="20" t="s">
        <v>41</v>
      </c>
      <c r="C36" s="10"/>
      <c r="D36">
        <f>0.79*6</f>
        <v>4.74</v>
      </c>
      <c r="F36" t="s">
        <v>80</v>
      </c>
      <c r="G36">
        <v>50.377800000000001</v>
      </c>
    </row>
    <row r="37" spans="1:10">
      <c r="A37" s="13"/>
      <c r="B37" s="20" t="s">
        <v>40</v>
      </c>
      <c r="D37">
        <v>217.76</v>
      </c>
      <c r="F37" t="s">
        <v>81</v>
      </c>
      <c r="G37">
        <f>G36/SQRT(6)</f>
        <v>20.566650727330401</v>
      </c>
    </row>
    <row r="38" spans="1:10">
      <c r="F38" t="s">
        <v>82</v>
      </c>
      <c r="G38">
        <f>G35/D35*D37</f>
        <v>69615.666835443029</v>
      </c>
    </row>
    <row r="39" spans="1:10">
      <c r="A39" s="13"/>
      <c r="B39" s="18"/>
      <c r="C39" s="17"/>
      <c r="D39" s="18"/>
      <c r="F39" t="s">
        <v>83</v>
      </c>
      <c r="G39">
        <f>CONFIDENCE(0.05,G36,6)</f>
        <v>40.309894708182092</v>
      </c>
    </row>
    <row r="40" spans="1:10">
      <c r="A40" s="13"/>
      <c r="F40" t="s">
        <v>89</v>
      </c>
      <c r="G40" t="str">
        <f>F40</f>
        <v>Mean Range=</v>
      </c>
      <c r="H40">
        <f>G35-G39</f>
        <v>212.24510529181791</v>
      </c>
      <c r="I40" s="66" t="s">
        <v>90</v>
      </c>
      <c r="J40">
        <f>G35+G39</f>
        <v>292.86489470818208</v>
      </c>
    </row>
    <row r="41" spans="1:10">
      <c r="A41" s="13"/>
      <c r="F41" s="11" t="s">
        <v>84</v>
      </c>
      <c r="G41" s="11">
        <f>H40/D35*D37</f>
        <v>58504.42294727375</v>
      </c>
      <c r="H41" s="67" t="s">
        <v>90</v>
      </c>
      <c r="I41" s="11">
        <f>J40/D35*D37</f>
        <v>80726.910723612309</v>
      </c>
    </row>
    <row r="43" spans="1:10" ht="19.5" thickBot="1">
      <c r="A43" s="4" t="s">
        <v>147</v>
      </c>
    </row>
    <row r="44" spans="1:10" ht="16.5" thickTop="1" thickBot="1">
      <c r="A44" s="6">
        <v>1</v>
      </c>
      <c r="B44" s="7" t="s">
        <v>43</v>
      </c>
      <c r="C44">
        <v>2.85</v>
      </c>
      <c r="D44">
        <v>165.8</v>
      </c>
      <c r="E44">
        <v>204</v>
      </c>
      <c r="F44">
        <f t="shared" ref="F44:F59" si="6">E44/C44</f>
        <v>71.578947368421055</v>
      </c>
    </row>
    <row r="45" spans="1:10" ht="16.5" thickTop="1" thickBot="1">
      <c r="A45" s="6">
        <v>2</v>
      </c>
      <c r="B45" s="7" t="s">
        <v>44</v>
      </c>
      <c r="C45">
        <v>2.85</v>
      </c>
      <c r="D45">
        <v>165.8</v>
      </c>
      <c r="E45">
        <v>203</v>
      </c>
      <c r="F45">
        <f t="shared" si="6"/>
        <v>71.228070175438589</v>
      </c>
    </row>
    <row r="46" spans="1:10" ht="16.5" thickTop="1" thickBot="1">
      <c r="A46" s="6">
        <v>3</v>
      </c>
      <c r="B46" s="14" t="s">
        <v>45</v>
      </c>
      <c r="C46" s="13">
        <v>11.53</v>
      </c>
      <c r="D46">
        <v>70.599999999999994</v>
      </c>
      <c r="E46">
        <v>329</v>
      </c>
      <c r="F46">
        <f t="shared" si="6"/>
        <v>28.534258456201215</v>
      </c>
    </row>
    <row r="47" spans="1:10" ht="16.5" thickTop="1" thickBot="1">
      <c r="A47" s="6">
        <v>4</v>
      </c>
      <c r="B47" s="7" t="s">
        <v>46</v>
      </c>
      <c r="C47">
        <v>11.53</v>
      </c>
      <c r="D47">
        <v>70.599999999999994</v>
      </c>
      <c r="E47">
        <v>329</v>
      </c>
      <c r="F47">
        <f t="shared" si="6"/>
        <v>28.534258456201215</v>
      </c>
    </row>
    <row r="48" spans="1:10" ht="16.5" thickTop="1" thickBot="1">
      <c r="A48" s="6">
        <v>5</v>
      </c>
      <c r="B48" s="7" t="s">
        <v>49</v>
      </c>
      <c r="C48">
        <v>6.89</v>
      </c>
      <c r="D48">
        <v>499.2</v>
      </c>
      <c r="E48">
        <v>240</v>
      </c>
      <c r="F48">
        <f t="shared" si="6"/>
        <v>34.833091436865026</v>
      </c>
    </row>
    <row r="49" spans="1:7" ht="16.5" thickTop="1" thickBot="1">
      <c r="A49" s="6">
        <v>6</v>
      </c>
      <c r="B49" s="7" t="s">
        <v>51</v>
      </c>
      <c r="C49">
        <v>13.35</v>
      </c>
      <c r="D49">
        <v>153.6</v>
      </c>
      <c r="E49">
        <v>140</v>
      </c>
      <c r="F49">
        <f t="shared" si="6"/>
        <v>10.486891385767791</v>
      </c>
    </row>
    <row r="50" spans="1:7" ht="16.5" thickTop="1" thickBot="1">
      <c r="A50" s="6">
        <v>7</v>
      </c>
      <c r="B50" s="7" t="s">
        <v>52</v>
      </c>
      <c r="C50">
        <v>34.869999999999997</v>
      </c>
      <c r="D50">
        <v>93.1</v>
      </c>
      <c r="E50">
        <v>140</v>
      </c>
      <c r="F50">
        <f t="shared" si="6"/>
        <v>4.0149125322626906</v>
      </c>
    </row>
    <row r="51" spans="1:7" ht="16.5" thickTop="1" thickBot="1">
      <c r="A51" s="6">
        <v>8</v>
      </c>
      <c r="B51" s="7" t="s">
        <v>53</v>
      </c>
      <c r="C51">
        <v>7.53</v>
      </c>
      <c r="D51">
        <v>53.1</v>
      </c>
      <c r="E51">
        <v>84</v>
      </c>
      <c r="F51">
        <f t="shared" si="6"/>
        <v>11.155378486055776</v>
      </c>
    </row>
    <row r="52" spans="1:7" ht="16.5" thickTop="1" thickBot="1">
      <c r="A52" s="6">
        <v>9</v>
      </c>
      <c r="B52" s="7" t="s">
        <v>54</v>
      </c>
      <c r="C52">
        <v>7.53</v>
      </c>
      <c r="D52">
        <v>53.1</v>
      </c>
      <c r="E52">
        <v>83</v>
      </c>
      <c r="F52">
        <f t="shared" si="6"/>
        <v>11.022576361221779</v>
      </c>
    </row>
    <row r="53" spans="1:7" ht="16.5" thickTop="1" thickBot="1">
      <c r="A53" s="6">
        <v>10</v>
      </c>
      <c r="B53" s="7" t="s">
        <v>55</v>
      </c>
      <c r="C53">
        <v>28.42</v>
      </c>
      <c r="D53">
        <v>118.5</v>
      </c>
      <c r="E53">
        <v>223</v>
      </c>
      <c r="F53">
        <f t="shared" si="6"/>
        <v>7.8465869106263186</v>
      </c>
    </row>
    <row r="54" spans="1:7" ht="16.5" thickTop="1" thickBot="1">
      <c r="A54" s="6">
        <v>11</v>
      </c>
      <c r="B54" s="7" t="s">
        <v>56</v>
      </c>
      <c r="C54">
        <v>14.27</v>
      </c>
      <c r="D54">
        <v>110.2</v>
      </c>
      <c r="E54">
        <v>142</v>
      </c>
      <c r="F54">
        <f t="shared" si="6"/>
        <v>9.950946040644709</v>
      </c>
    </row>
    <row r="55" spans="1:7" ht="16.5" thickTop="1" thickBot="1">
      <c r="A55" s="6">
        <v>12</v>
      </c>
      <c r="B55" s="7" t="s">
        <v>57</v>
      </c>
      <c r="C55">
        <v>8.9499999999999993</v>
      </c>
      <c r="D55">
        <v>229</v>
      </c>
      <c r="E55">
        <v>230</v>
      </c>
      <c r="F55">
        <f t="shared" si="6"/>
        <v>25.69832402234637</v>
      </c>
    </row>
    <row r="56" spans="1:7" ht="16.5" thickTop="1" thickBot="1">
      <c r="A56" s="6">
        <v>13</v>
      </c>
      <c r="B56" s="7" t="s">
        <v>58</v>
      </c>
      <c r="C56">
        <v>3.89</v>
      </c>
      <c r="D56">
        <v>721</v>
      </c>
      <c r="E56">
        <v>430</v>
      </c>
      <c r="F56">
        <f t="shared" si="6"/>
        <v>110.53984575835476</v>
      </c>
    </row>
    <row r="57" spans="1:7" ht="16.5" thickTop="1" thickBot="1">
      <c r="A57" s="6">
        <v>14</v>
      </c>
      <c r="B57" s="7" t="s">
        <v>59</v>
      </c>
      <c r="C57">
        <v>12.92</v>
      </c>
      <c r="D57">
        <v>247.4</v>
      </c>
      <c r="E57">
        <v>163</v>
      </c>
      <c r="F57">
        <f t="shared" si="6"/>
        <v>12.616099071207431</v>
      </c>
    </row>
    <row r="58" spans="1:7" ht="16.5" thickTop="1" thickBot="1">
      <c r="A58" s="6">
        <v>15</v>
      </c>
      <c r="B58" s="7" t="s">
        <v>60</v>
      </c>
      <c r="C58">
        <v>17.97</v>
      </c>
      <c r="D58">
        <v>145.4</v>
      </c>
      <c r="E58">
        <v>162</v>
      </c>
      <c r="F58">
        <f t="shared" si="6"/>
        <v>9.0150250417362283</v>
      </c>
    </row>
    <row r="59" spans="1:7" ht="16.5" thickTop="1" thickBot="1">
      <c r="A59" s="6">
        <v>16</v>
      </c>
      <c r="B59" s="7" t="s">
        <v>61</v>
      </c>
      <c r="C59">
        <v>11.85</v>
      </c>
      <c r="D59">
        <v>98.5</v>
      </c>
      <c r="E59">
        <v>162</v>
      </c>
      <c r="F59">
        <f t="shared" si="6"/>
        <v>13.670886075949367</v>
      </c>
    </row>
    <row r="60" spans="1:7" ht="15.75" thickTop="1">
      <c r="A60" s="9" t="s">
        <v>37</v>
      </c>
      <c r="C60" s="8">
        <f>SUM(C44:C59)</f>
        <v>197.19999999999996</v>
      </c>
      <c r="E60" s="8">
        <f>SUM(E44:E59)</f>
        <v>3264</v>
      </c>
    </row>
    <row r="61" spans="1:7">
      <c r="A61" s="9" t="s">
        <v>38</v>
      </c>
      <c r="D61" s="8">
        <f>AVERAGE(D44:D59)</f>
        <v>187.18124999999998</v>
      </c>
      <c r="E61" s="8">
        <f>AVERAGE(E44:E59)</f>
        <v>204</v>
      </c>
      <c r="F61" s="8"/>
    </row>
    <row r="62" spans="1:7">
      <c r="B62" s="19" t="s">
        <v>39</v>
      </c>
      <c r="C62" s="15"/>
      <c r="D62">
        <v>0.48899999999999999</v>
      </c>
      <c r="F62" t="s">
        <v>79</v>
      </c>
      <c r="G62">
        <v>205.47</v>
      </c>
    </row>
    <row r="63" spans="1:7">
      <c r="A63" s="21"/>
      <c r="B63" s="20" t="s">
        <v>41</v>
      </c>
      <c r="C63" s="10"/>
      <c r="D63">
        <v>10.27</v>
      </c>
      <c r="F63" t="s">
        <v>80</v>
      </c>
      <c r="G63">
        <v>22.9574</v>
      </c>
    </row>
    <row r="64" spans="1:7">
      <c r="A64" s="13"/>
      <c r="B64" s="20" t="s">
        <v>40</v>
      </c>
      <c r="D64">
        <v>493.36</v>
      </c>
      <c r="F64" t="s">
        <v>81</v>
      </c>
      <c r="G64">
        <f>G63/SQRT(16)</f>
        <v>5.73935</v>
      </c>
    </row>
    <row r="65" spans="1:10">
      <c r="F65" t="s">
        <v>82</v>
      </c>
      <c r="G65">
        <f>G62/D62*D64</f>
        <v>207302.00245398775</v>
      </c>
    </row>
    <row r="66" spans="1:10">
      <c r="A66" s="13"/>
      <c r="B66" s="18"/>
      <c r="C66" s="17"/>
      <c r="D66" s="18"/>
      <c r="F66" t="s">
        <v>83</v>
      </c>
      <c r="G66">
        <f>CONFIDENCE(0.05,G63,16)</f>
        <v>11.248919294669959</v>
      </c>
    </row>
    <row r="67" spans="1:10">
      <c r="A67" s="13"/>
      <c r="F67" t="s">
        <v>89</v>
      </c>
      <c r="G67" t="str">
        <f>F67</f>
        <v>Mean Range=</v>
      </c>
      <c r="H67">
        <f>G62-G66</f>
        <v>194.22108070533005</v>
      </c>
      <c r="I67" s="66" t="s">
        <v>90</v>
      </c>
      <c r="J67">
        <f>G62+G66</f>
        <v>216.71891929466994</v>
      </c>
    </row>
    <row r="68" spans="1:10">
      <c r="A68" s="13"/>
      <c r="F68" s="11" t="s">
        <v>84</v>
      </c>
      <c r="G68" s="11">
        <f>H67/D62*D64</f>
        <v>195952.78604658821</v>
      </c>
      <c r="H68" s="67" t="s">
        <v>90</v>
      </c>
      <c r="I68" s="11">
        <f>J67/D62*D64</f>
        <v>218651.21886138726</v>
      </c>
    </row>
    <row r="70" spans="1:10" ht="18.75">
      <c r="A70" s="16" t="s">
        <v>148</v>
      </c>
      <c r="E70" s="5"/>
      <c r="F70" s="5"/>
    </row>
    <row r="71" spans="1:10" ht="15.75" thickBot="1">
      <c r="A71" s="13" t="s">
        <v>17</v>
      </c>
      <c r="B71" t="s">
        <v>18</v>
      </c>
      <c r="C71" t="s">
        <v>19</v>
      </c>
      <c r="D71" t="s">
        <v>20</v>
      </c>
      <c r="E71" t="s">
        <v>21</v>
      </c>
      <c r="F71" t="s">
        <v>36</v>
      </c>
    </row>
    <row r="72" spans="1:10" ht="16.5" thickTop="1" thickBot="1">
      <c r="A72" s="6">
        <v>1</v>
      </c>
      <c r="B72" s="7" t="s">
        <v>62</v>
      </c>
      <c r="E72">
        <v>38</v>
      </c>
    </row>
    <row r="73" spans="1:10" ht="16.5" thickTop="1" thickBot="1">
      <c r="A73" s="12">
        <v>2</v>
      </c>
      <c r="B73" s="7" t="s">
        <v>62</v>
      </c>
      <c r="E73">
        <v>47</v>
      </c>
    </row>
    <row r="74" spans="1:10" ht="16.5" thickTop="1" thickBot="1">
      <c r="A74" s="12">
        <v>3</v>
      </c>
      <c r="B74" s="7" t="s">
        <v>62</v>
      </c>
      <c r="C74" s="13"/>
      <c r="E74">
        <v>65</v>
      </c>
    </row>
    <row r="75" spans="1:10" ht="16.5" thickTop="1" thickBot="1">
      <c r="A75" s="6">
        <v>4</v>
      </c>
      <c r="B75" s="7" t="s">
        <v>62</v>
      </c>
      <c r="E75">
        <v>27</v>
      </c>
    </row>
    <row r="76" spans="1:10" ht="16.5" thickTop="1" thickBot="1">
      <c r="A76" s="6">
        <v>5</v>
      </c>
      <c r="B76" s="7" t="s">
        <v>62</v>
      </c>
      <c r="E76">
        <v>31</v>
      </c>
    </row>
    <row r="77" spans="1:10" ht="16.5" thickTop="1" thickBot="1">
      <c r="A77" s="6">
        <v>6</v>
      </c>
      <c r="B77" s="7" t="s">
        <v>62</v>
      </c>
      <c r="E77">
        <v>31</v>
      </c>
    </row>
    <row r="78" spans="1:10" ht="16.5" thickTop="1" thickBot="1">
      <c r="A78" s="12">
        <v>7</v>
      </c>
      <c r="B78" s="7" t="s">
        <v>62</v>
      </c>
      <c r="E78">
        <v>11</v>
      </c>
    </row>
    <row r="79" spans="1:10" ht="16.5" thickTop="1" thickBot="1">
      <c r="A79" s="6">
        <v>8</v>
      </c>
      <c r="B79" s="7" t="s">
        <v>62</v>
      </c>
      <c r="E79">
        <v>23</v>
      </c>
    </row>
    <row r="80" spans="1:10" ht="16.5" thickTop="1" thickBot="1">
      <c r="A80" s="6">
        <v>9</v>
      </c>
      <c r="B80" s="7" t="s">
        <v>62</v>
      </c>
      <c r="E80">
        <v>64</v>
      </c>
    </row>
    <row r="81" spans="1:10" ht="16.5" thickTop="1" thickBot="1">
      <c r="A81" s="6">
        <v>10</v>
      </c>
      <c r="B81" s="7" t="s">
        <v>62</v>
      </c>
      <c r="E81">
        <v>248</v>
      </c>
    </row>
    <row r="82" spans="1:10" ht="16.5" thickTop="1" thickBot="1">
      <c r="A82" s="6">
        <v>11</v>
      </c>
      <c r="B82" s="7" t="s">
        <v>62</v>
      </c>
      <c r="E82">
        <v>45</v>
      </c>
    </row>
    <row r="83" spans="1:10" ht="16.5" thickTop="1" thickBot="1">
      <c r="A83" s="6">
        <v>12</v>
      </c>
      <c r="B83" s="7" t="s">
        <v>62</v>
      </c>
      <c r="E83">
        <v>110</v>
      </c>
    </row>
    <row r="84" spans="1:10" ht="16.5" thickTop="1" thickBot="1">
      <c r="A84" s="12">
        <v>13</v>
      </c>
      <c r="B84" s="7" t="s">
        <v>62</v>
      </c>
      <c r="E84">
        <v>74</v>
      </c>
    </row>
    <row r="85" spans="1:10" ht="16.5" thickTop="1" thickBot="1">
      <c r="A85" s="12">
        <v>14</v>
      </c>
      <c r="B85" s="7" t="s">
        <v>62</v>
      </c>
      <c r="E85">
        <v>900</v>
      </c>
    </row>
    <row r="86" spans="1:10" ht="16.5" thickTop="1" thickBot="1">
      <c r="A86" s="12">
        <v>15</v>
      </c>
      <c r="B86" s="7" t="s">
        <v>62</v>
      </c>
      <c r="E86">
        <v>238</v>
      </c>
    </row>
    <row r="87" spans="1:10" ht="15.75" thickTop="1">
      <c r="A87" s="9" t="s">
        <v>37</v>
      </c>
      <c r="C87" s="8"/>
      <c r="E87" s="8">
        <f>SUM(E72:E86)</f>
        <v>1952</v>
      </c>
    </row>
    <row r="88" spans="1:10">
      <c r="A88" s="9" t="s">
        <v>38</v>
      </c>
      <c r="D88" s="8"/>
      <c r="E88">
        <f>AVERAGE(E72:E86)</f>
        <v>130.13333333333333</v>
      </c>
      <c r="F88" s="8"/>
    </row>
    <row r="89" spans="1:10">
      <c r="B89" s="19" t="s">
        <v>39</v>
      </c>
      <c r="C89" s="15"/>
      <c r="D89">
        <v>0.79</v>
      </c>
      <c r="F89" t="s">
        <v>79</v>
      </c>
      <c r="G89">
        <v>126.837</v>
      </c>
    </row>
    <row r="90" spans="1:10">
      <c r="A90" s="21"/>
      <c r="B90" s="20" t="s">
        <v>41</v>
      </c>
      <c r="C90" s="10"/>
      <c r="D90">
        <v>11.85</v>
      </c>
      <c r="F90" t="s">
        <v>80</v>
      </c>
      <c r="G90">
        <v>55.781500000000001</v>
      </c>
    </row>
    <row r="91" spans="1:10">
      <c r="A91" s="13"/>
      <c r="B91" s="20" t="s">
        <v>40</v>
      </c>
      <c r="D91">
        <v>855.92</v>
      </c>
      <c r="F91" t="s">
        <v>81</v>
      </c>
      <c r="G91">
        <f>G90/SQRT(15)</f>
        <v>14.402721368431267</v>
      </c>
    </row>
    <row r="92" spans="1:10">
      <c r="F92" t="s">
        <v>82</v>
      </c>
      <c r="G92">
        <f>G89/D89*D91</f>
        <v>137420.66460759492</v>
      </c>
    </row>
    <row r="93" spans="1:10">
      <c r="A93" s="13"/>
      <c r="B93" s="18"/>
      <c r="C93" s="17"/>
      <c r="D93" s="18"/>
      <c r="F93" t="s">
        <v>83</v>
      </c>
      <c r="G93">
        <f>CONFIDENCE(0.05,G90,16)</f>
        <v>27.332432750905255</v>
      </c>
    </row>
    <row r="94" spans="1:10">
      <c r="A94" s="13"/>
      <c r="F94" t="s">
        <v>89</v>
      </c>
      <c r="G94" t="str">
        <f>F94</f>
        <v>Mean Range=</v>
      </c>
      <c r="H94">
        <f>G89-G93</f>
        <v>99.504567249094748</v>
      </c>
      <c r="I94" s="66" t="s">
        <v>90</v>
      </c>
      <c r="J94">
        <f>G89+G93</f>
        <v>154.16943275090526</v>
      </c>
    </row>
    <row r="95" spans="1:10">
      <c r="A95" s="13"/>
      <c r="F95" s="11" t="s">
        <v>84</v>
      </c>
      <c r="G95" s="11">
        <f>H94/D89*D91</f>
        <v>107807.53063271541</v>
      </c>
      <c r="H95" s="67" t="s">
        <v>90</v>
      </c>
      <c r="I95" s="11">
        <f>J94/D89*D91</f>
        <v>167033.79858247447</v>
      </c>
    </row>
    <row r="98" spans="1:10" ht="19.5" thickBot="1">
      <c r="A98" s="4" t="s">
        <v>149</v>
      </c>
      <c r="F98" t="s">
        <v>77</v>
      </c>
      <c r="G98" t="s">
        <v>78</v>
      </c>
    </row>
    <row r="99" spans="1:10" ht="16.5" thickTop="1" thickBot="1">
      <c r="A99" s="12">
        <v>1</v>
      </c>
      <c r="B99" s="7" t="s">
        <v>33</v>
      </c>
      <c r="C99">
        <v>1.4</v>
      </c>
      <c r="D99">
        <v>14447</v>
      </c>
      <c r="E99">
        <v>8929</v>
      </c>
      <c r="F99">
        <v>112007</v>
      </c>
      <c r="G99">
        <f t="shared" ref="G99:G104" si="7">F99/E99</f>
        <v>12.544181879269795</v>
      </c>
    </row>
    <row r="100" spans="1:10" ht="16.5" thickTop="1" thickBot="1">
      <c r="A100" s="12">
        <v>2</v>
      </c>
      <c r="B100" s="7" t="s">
        <v>35</v>
      </c>
      <c r="C100">
        <v>0.22</v>
      </c>
      <c r="D100">
        <v>15050</v>
      </c>
      <c r="E100">
        <v>1395</v>
      </c>
      <c r="F100">
        <v>25000</v>
      </c>
      <c r="G100">
        <f t="shared" si="7"/>
        <v>17.921146953405017</v>
      </c>
    </row>
    <row r="101" spans="1:10" ht="15.75" thickTop="1">
      <c r="A101" s="9">
        <v>3</v>
      </c>
      <c r="B101" s="7" t="s">
        <v>47</v>
      </c>
      <c r="C101">
        <v>6.9</v>
      </c>
      <c r="D101">
        <v>1506</v>
      </c>
      <c r="E101">
        <v>609</v>
      </c>
      <c r="F101">
        <v>10392</v>
      </c>
      <c r="G101">
        <f t="shared" si="7"/>
        <v>17.064039408866996</v>
      </c>
    </row>
    <row r="102" spans="1:10">
      <c r="A102" s="9"/>
      <c r="B102" s="7" t="s">
        <v>48</v>
      </c>
      <c r="C102">
        <v>24.2</v>
      </c>
      <c r="D102">
        <v>147.80000000000001</v>
      </c>
      <c r="E102">
        <v>548</v>
      </c>
      <c r="F102">
        <v>7816</v>
      </c>
      <c r="G102">
        <f t="shared" si="7"/>
        <v>14.262773722627736</v>
      </c>
    </row>
    <row r="103" spans="1:10">
      <c r="A103" s="9"/>
      <c r="B103" s="7" t="s">
        <v>50</v>
      </c>
      <c r="C103">
        <v>24.67</v>
      </c>
      <c r="D103">
        <v>203</v>
      </c>
      <c r="E103">
        <v>240</v>
      </c>
      <c r="F103">
        <v>5014</v>
      </c>
      <c r="G103">
        <f t="shared" si="7"/>
        <v>20.891666666666666</v>
      </c>
    </row>
    <row r="104" spans="1:10">
      <c r="A104" s="9"/>
      <c r="B104" s="7" t="s">
        <v>100</v>
      </c>
      <c r="C104">
        <f>11.91+11.75</f>
        <v>23.66</v>
      </c>
      <c r="D104">
        <v>184.8</v>
      </c>
      <c r="E104">
        <v>279</v>
      </c>
      <c r="F104">
        <v>7000</v>
      </c>
      <c r="G104">
        <f t="shared" si="7"/>
        <v>25.089605734767026</v>
      </c>
    </row>
    <row r="105" spans="1:10">
      <c r="A105" s="9" t="s">
        <v>37</v>
      </c>
      <c r="C105" s="8">
        <f>SUM(C90:C100)</f>
        <v>1.6199999999999999</v>
      </c>
      <c r="E105" s="8">
        <f>SUM(E99:E104)</f>
        <v>12000</v>
      </c>
      <c r="F105" s="8">
        <f>SUM(F99:F104)</f>
        <v>167229</v>
      </c>
    </row>
    <row r="106" spans="1:10">
      <c r="A106" s="9" t="s">
        <v>38</v>
      </c>
      <c r="D106" s="8"/>
      <c r="E106">
        <f>AVERAGE(E99:E104)</f>
        <v>2000</v>
      </c>
      <c r="F106">
        <f>AVERAGE(F99:F104)</f>
        <v>27871.5</v>
      </c>
      <c r="G106" s="8">
        <f>AVERAGE(G99:G104)</f>
        <v>17.96223572760054</v>
      </c>
    </row>
    <row r="107" spans="1:10">
      <c r="B107" s="115" t="s">
        <v>130</v>
      </c>
      <c r="C107" s="15"/>
      <c r="D107">
        <v>27871.5</v>
      </c>
      <c r="F107" t="s">
        <v>79</v>
      </c>
      <c r="G107">
        <v>17.992999999999999</v>
      </c>
    </row>
    <row r="108" spans="1:10">
      <c r="A108" s="21"/>
      <c r="B108" s="20" t="s">
        <v>129</v>
      </c>
      <c r="C108" s="10"/>
      <c r="D108">
        <v>167229</v>
      </c>
      <c r="F108" t="s">
        <v>80</v>
      </c>
      <c r="G108">
        <v>1.7126415448490571</v>
      </c>
    </row>
    <row r="109" spans="1:10">
      <c r="A109" s="13"/>
      <c r="B109" s="20" t="s">
        <v>128</v>
      </c>
      <c r="D109">
        <v>823021</v>
      </c>
      <c r="F109" t="s">
        <v>81</v>
      </c>
      <c r="G109">
        <f>G108/SQRT(6)</f>
        <v>0.69918298286201697</v>
      </c>
    </row>
    <row r="110" spans="1:10">
      <c r="F110" t="s">
        <v>82</v>
      </c>
      <c r="G110">
        <f>D109/G107</f>
        <v>45741.177124437287</v>
      </c>
    </row>
    <row r="111" spans="1:10">
      <c r="A111" s="13"/>
      <c r="B111" s="18"/>
      <c r="C111" s="17"/>
      <c r="D111" s="18"/>
      <c r="F111" t="s">
        <v>83</v>
      </c>
      <c r="G111">
        <f>CONFIDENCE(0.05,G108,6)</f>
        <v>1.3703734650128392</v>
      </c>
    </row>
    <row r="112" spans="1:10">
      <c r="A112" s="13"/>
      <c r="F112" t="s">
        <v>89</v>
      </c>
      <c r="G112" t="str">
        <f>F112</f>
        <v>Mean Range=</v>
      </c>
      <c r="H112">
        <f>G107+G111</f>
        <v>19.363373465012838</v>
      </c>
      <c r="I112" s="66" t="s">
        <v>90</v>
      </c>
      <c r="J112">
        <f>G107-G111</f>
        <v>16.622626534987159</v>
      </c>
    </row>
    <row r="113" spans="1:9">
      <c r="A113" s="13"/>
      <c r="F113" s="11" t="s">
        <v>84</v>
      </c>
      <c r="G113" s="11">
        <f>D109/H112</f>
        <v>42504.008998591831</v>
      </c>
      <c r="H113" s="67" t="s">
        <v>90</v>
      </c>
      <c r="I113" s="11">
        <f>D109/J112</f>
        <v>49512.091140814155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99"/>
  <sheetViews>
    <sheetView topLeftCell="F7" workbookViewId="0">
      <selection activeCell="L28" sqref="L28"/>
    </sheetView>
  </sheetViews>
  <sheetFormatPr defaultRowHeight="15"/>
  <cols>
    <col min="36" max="36" width="11" bestFit="1" customWidth="1"/>
  </cols>
  <sheetData>
    <row r="1" spans="1:38" ht="18.75">
      <c r="G1" s="135" t="s">
        <v>307</v>
      </c>
      <c r="H1">
        <f>$F$5-$K$5/$J$4</f>
        <v>0.83104231336896706</v>
      </c>
    </row>
    <row r="2" spans="1:38" ht="26.25">
      <c r="H2">
        <f>H1-$K$5/$J$4</f>
        <v>0.66208462673793411</v>
      </c>
      <c r="M2" s="124" t="s">
        <v>156</v>
      </c>
      <c r="N2" s="124"/>
      <c r="O2" s="124"/>
      <c r="P2" s="124"/>
      <c r="Q2" s="154" t="s">
        <v>249</v>
      </c>
      <c r="R2" s="124"/>
      <c r="S2" s="124"/>
    </row>
    <row r="3" spans="1:38" ht="23.25">
      <c r="A3" s="16" t="s">
        <v>310</v>
      </c>
      <c r="E3" s="135" t="s">
        <v>220</v>
      </c>
      <c r="F3" s="1">
        <v>0.47399999999999998</v>
      </c>
      <c r="G3" s="1"/>
      <c r="H3">
        <f t="shared" ref="H3:H5" si="0">H2-$K$5/$J$4</f>
        <v>0.49312694010690117</v>
      </c>
      <c r="J3" s="132"/>
      <c r="K3" s="132"/>
      <c r="L3" s="132" t="s">
        <v>201</v>
      </c>
      <c r="M3">
        <f>$W$3/$AE$3</f>
        <v>0.31237977484051632</v>
      </c>
      <c r="Q3" s="142"/>
      <c r="S3" s="151" t="s">
        <v>222</v>
      </c>
      <c r="T3" s="149">
        <v>885.92</v>
      </c>
      <c r="V3" s="136" t="s">
        <v>228</v>
      </c>
      <c r="W3" s="137">
        <v>145374.29999999999</v>
      </c>
      <c r="X3" s="137"/>
      <c r="Y3" s="137"/>
      <c r="Z3" s="137"/>
      <c r="AA3" s="137"/>
      <c r="AB3" s="1" t="s">
        <v>197</v>
      </c>
      <c r="AC3" s="1"/>
      <c r="AD3" s="1"/>
      <c r="AE3" s="129">
        <v>465376.8</v>
      </c>
      <c r="AF3" s="129"/>
      <c r="AG3" s="129"/>
      <c r="AH3" t="s">
        <v>198</v>
      </c>
      <c r="AI3">
        <v>86667</v>
      </c>
      <c r="AJ3" s="20" t="s">
        <v>200</v>
      </c>
      <c r="AK3">
        <v>65000</v>
      </c>
    </row>
    <row r="4" spans="1:38" ht="21">
      <c r="A4" s="16"/>
      <c r="C4" s="136" t="s">
        <v>233</v>
      </c>
      <c r="D4">
        <v>143109</v>
      </c>
      <c r="E4" s="143" t="s">
        <v>230</v>
      </c>
      <c r="F4" s="1">
        <v>1.0289999999999999</v>
      </c>
      <c r="H4">
        <f t="shared" si="0"/>
        <v>0.32416925347586822</v>
      </c>
      <c r="I4" s="177" t="s">
        <v>208</v>
      </c>
      <c r="J4" s="177">
        <v>5</v>
      </c>
      <c r="K4" s="132"/>
      <c r="L4" s="132"/>
      <c r="P4" s="142"/>
      <c r="Q4" s="142"/>
      <c r="R4" s="142"/>
      <c r="S4" s="142"/>
      <c r="T4" s="139"/>
      <c r="U4" s="136"/>
      <c r="V4" s="8"/>
      <c r="W4" s="137"/>
      <c r="X4" s="137"/>
      <c r="Y4" s="137"/>
      <c r="Z4" s="137"/>
      <c r="AA4" s="137"/>
      <c r="AB4" s="1"/>
      <c r="AC4" s="1"/>
      <c r="AD4" s="1"/>
      <c r="AE4" s="129"/>
      <c r="AF4" s="129"/>
      <c r="AG4" s="129"/>
      <c r="AJ4" s="20"/>
    </row>
    <row r="5" spans="1:38" ht="21">
      <c r="A5" s="16"/>
      <c r="C5" s="136" t="s">
        <v>234</v>
      </c>
      <c r="D5">
        <v>179882.9</v>
      </c>
      <c r="E5" s="144" t="s">
        <v>231</v>
      </c>
      <c r="F5" s="1">
        <v>1</v>
      </c>
      <c r="G5" s="1"/>
      <c r="H5">
        <f t="shared" si="0"/>
        <v>0.15521156684483531</v>
      </c>
      <c r="I5" s="132"/>
      <c r="J5" s="135" t="s">
        <v>306</v>
      </c>
      <c r="K5" s="177">
        <v>0.84478843315516461</v>
      </c>
      <c r="L5" s="132"/>
      <c r="Q5" s="142"/>
      <c r="R5" s="142"/>
      <c r="S5" s="142"/>
      <c r="T5" s="139"/>
      <c r="U5" s="136"/>
      <c r="V5" s="8"/>
      <c r="W5" s="137"/>
      <c r="X5" s="137"/>
      <c r="Y5" s="137"/>
      <c r="Z5" s="137"/>
      <c r="AA5" s="137"/>
      <c r="AB5" s="1"/>
      <c r="AC5" s="1"/>
      <c r="AD5" s="1"/>
      <c r="AE5" s="129"/>
      <c r="AF5" s="129"/>
      <c r="AG5" s="129"/>
      <c r="AJ5" s="20"/>
    </row>
    <row r="6" spans="1:38" ht="21">
      <c r="A6" s="16"/>
      <c r="D6" s="135"/>
      <c r="E6" s="135" t="s">
        <v>235</v>
      </c>
      <c r="F6" s="1">
        <v>5.1844339053070398E-2</v>
      </c>
      <c r="G6" s="135" t="s">
        <v>242</v>
      </c>
      <c r="H6" s="1">
        <v>0.3072835619829074</v>
      </c>
      <c r="I6" s="166" t="s">
        <v>311</v>
      </c>
      <c r="J6" s="182">
        <v>0.1</v>
      </c>
      <c r="K6" s="132"/>
      <c r="L6" s="132"/>
      <c r="P6" s="142"/>
      <c r="Q6" s="142"/>
      <c r="R6" s="142"/>
      <c r="S6" s="142"/>
      <c r="T6" s="139"/>
      <c r="U6" s="136"/>
      <c r="V6" s="8"/>
      <c r="W6" s="137"/>
      <c r="X6" s="137"/>
      <c r="Y6" s="137"/>
      <c r="Z6" s="137"/>
      <c r="AA6" s="137"/>
      <c r="AC6" s="1"/>
      <c r="AD6" s="1"/>
      <c r="AE6" s="129"/>
      <c r="AF6" s="129"/>
      <c r="AG6" s="129"/>
      <c r="AJ6" s="20"/>
    </row>
    <row r="7" spans="1:38" ht="23.25">
      <c r="A7" s="16"/>
      <c r="B7" t="s">
        <v>194</v>
      </c>
      <c r="C7" s="10" t="s">
        <v>262</v>
      </c>
      <c r="D7" s="10" t="s">
        <v>157</v>
      </c>
      <c r="E7" s="136" t="s">
        <v>232</v>
      </c>
      <c r="F7" s="126" t="s">
        <v>229</v>
      </c>
      <c r="G7" s="136" t="s">
        <v>232</v>
      </c>
      <c r="H7" s="146" t="s">
        <v>308</v>
      </c>
      <c r="I7" s="178" t="s">
        <v>202</v>
      </c>
      <c r="J7" s="172" t="s">
        <v>245</v>
      </c>
      <c r="K7" s="173" t="s">
        <v>236</v>
      </c>
      <c r="L7" s="126" t="s">
        <v>229</v>
      </c>
      <c r="M7" s="145" t="s">
        <v>203</v>
      </c>
      <c r="N7" s="169" t="s">
        <v>240</v>
      </c>
      <c r="O7" s="146" t="s">
        <v>309</v>
      </c>
      <c r="P7" s="178" t="s">
        <v>204</v>
      </c>
      <c r="Q7" s="168" t="s">
        <v>243</v>
      </c>
      <c r="R7" s="169" t="s">
        <v>244</v>
      </c>
      <c r="S7" s="152" t="s">
        <v>252</v>
      </c>
      <c r="T7" s="152" t="s">
        <v>247</v>
      </c>
      <c r="U7" s="152" t="s">
        <v>248</v>
      </c>
      <c r="V7" s="176" t="s">
        <v>300</v>
      </c>
      <c r="W7" s="176" t="s">
        <v>301</v>
      </c>
      <c r="X7" s="176" t="s">
        <v>302</v>
      </c>
      <c r="Y7" s="176" t="s">
        <v>303</v>
      </c>
      <c r="Z7" s="176" t="s">
        <v>304</v>
      </c>
      <c r="AA7" s="176" t="s">
        <v>305</v>
      </c>
      <c r="AB7" s="151" t="s">
        <v>288</v>
      </c>
      <c r="AC7" s="166" t="s">
        <v>237</v>
      </c>
      <c r="AD7" s="166" t="s">
        <v>238</v>
      </c>
      <c r="AE7" s="151" t="s">
        <v>223</v>
      </c>
      <c r="AF7" s="181" t="s">
        <v>241</v>
      </c>
      <c r="AG7" s="151" t="s">
        <v>224</v>
      </c>
      <c r="AH7" s="166" t="s">
        <v>246</v>
      </c>
      <c r="AI7" s="151"/>
    </row>
    <row r="8" spans="1:38" ht="23.25">
      <c r="A8" s="4" t="s">
        <v>193</v>
      </c>
      <c r="B8" s="137">
        <f>$M$3*$AI$3</f>
        <v>27073.017946103027</v>
      </c>
      <c r="C8" s="141">
        <v>0</v>
      </c>
      <c r="D8" s="141">
        <v>0</v>
      </c>
      <c r="E8" s="141">
        <f t="shared" ref="E8:E21" si="1">E9/$F$4</f>
        <v>95907.307844069685</v>
      </c>
      <c r="F8" s="140">
        <v>40003.269999999997</v>
      </c>
      <c r="G8" s="140">
        <f>1*$D$5</f>
        <v>179882.9</v>
      </c>
      <c r="H8" s="147">
        <f>I8*$H$6</f>
        <v>53994.732595898939</v>
      </c>
      <c r="I8" s="179">
        <f>1*$B$31</f>
        <v>175716.30661747663</v>
      </c>
      <c r="J8" s="174">
        <v>25000</v>
      </c>
      <c r="K8" s="179">
        <f>1*I8</f>
        <v>175716.30661747663</v>
      </c>
      <c r="L8" s="179">
        <f>1*$B$31</f>
        <v>175716.30661747663</v>
      </c>
      <c r="M8" s="179">
        <f>1*$B$31</f>
        <v>175716.30661747663</v>
      </c>
      <c r="N8" s="170">
        <v>216216.8</v>
      </c>
      <c r="O8" s="147">
        <f>$H$6*P8</f>
        <v>53994.732595898939</v>
      </c>
      <c r="P8" s="179">
        <f>1*$B$31</f>
        <v>175716.30661747663</v>
      </c>
      <c r="Q8" s="170">
        <f>$J$6*R8</f>
        <v>17571.630661747662</v>
      </c>
      <c r="R8" s="179">
        <f>1*$B$31</f>
        <v>175716.30661747663</v>
      </c>
      <c r="S8" s="153">
        <f t="shared" ref="S8:S71" si="2">(B8-C8)/($F$4*$F$5*E8+$F$6*$W$3)</f>
        <v>0.25486375306242975</v>
      </c>
      <c r="T8" s="153">
        <f t="shared" ref="T8:T71" si="3">F8/($F$4*$F$5*E8+$F$6*$W$3)</f>
        <v>0.37658836363447462</v>
      </c>
      <c r="U8" s="153">
        <f>(B31-C31)/($F$4*$F$5*E31+$F$6*$W$3)</f>
        <v>0.88743703399201868</v>
      </c>
      <c r="V8" s="175">
        <v>0.885575</v>
      </c>
      <c r="W8" s="175">
        <v>0.885575</v>
      </c>
      <c r="X8" s="175">
        <v>0.885575</v>
      </c>
      <c r="Y8" s="175">
        <v>0.885575</v>
      </c>
      <c r="Z8" s="175">
        <v>0.885575</v>
      </c>
      <c r="AA8" s="175">
        <v>0.885575</v>
      </c>
      <c r="AB8" s="149">
        <f t="shared" ref="AB8:AB71" si="4">I8/$T$3</f>
        <v>198.34331160542334</v>
      </c>
      <c r="AC8" s="167">
        <f t="shared" ref="AC8:AF53" si="5">K8/$T$3</f>
        <v>198.34331160542334</v>
      </c>
      <c r="AD8" s="167">
        <f t="shared" si="5"/>
        <v>198.34331160542334</v>
      </c>
      <c r="AE8" s="149">
        <f t="shared" si="5"/>
        <v>198.34331160542334</v>
      </c>
      <c r="AF8" s="175">
        <f t="shared" si="5"/>
        <v>244.05905725121906</v>
      </c>
      <c r="AG8" s="149">
        <f>P8/$T$3</f>
        <v>198.34331160542334</v>
      </c>
      <c r="AH8" s="167">
        <f>R8/$T$3</f>
        <v>198.34331160542334</v>
      </c>
      <c r="AI8" s="134"/>
      <c r="AJ8" s="131"/>
      <c r="AK8" s="10"/>
    </row>
    <row r="9" spans="1:38" ht="18.75">
      <c r="A9" s="128" t="s">
        <v>158</v>
      </c>
      <c r="B9" s="133">
        <f>(B8-C8)*EXP($F$3*(1-(B8-C8)/($F$4*$F$5*E8+$F$6*$W$3)))</f>
        <v>38541.368279697032</v>
      </c>
      <c r="C9" s="141">
        <f t="shared" ref="C9:C72" si="6">$M$3*D9</f>
        <v>20304.685364633562</v>
      </c>
      <c r="D9" s="141">
        <v>65000</v>
      </c>
      <c r="E9" s="141">
        <f t="shared" si="1"/>
        <v>98688.619771547703</v>
      </c>
      <c r="F9" s="133">
        <f>F8*EXP($F$3*(1-F8/($F$4*$F$5*E8+$F$6*$W$3)))</f>
        <v>53756.162758633021</v>
      </c>
      <c r="G9" s="141">
        <f>$F$4*G8</f>
        <v>185099.50409999999</v>
      </c>
      <c r="H9" s="147">
        <f t="shared" ref="H9:H18" si="7">I9*$H$6</f>
        <v>44533.622438249869</v>
      </c>
      <c r="I9" s="180">
        <f>(I8-$H$6*I8)*EXP($F$3*(1-(I8-$H$6*I8)/($F$4*$F$5*G8+$F$6*$W$3)))</f>
        <v>144926.79709540415</v>
      </c>
      <c r="J9" s="175">
        <v>25000</v>
      </c>
      <c r="K9" s="175">
        <f>(K8-J8)*EXP($F$3*(1-(K8-J8)/($F$4*$F$5*G8+$F$6*$W$3)))</f>
        <v>167092.49546928288</v>
      </c>
      <c r="L9" s="150">
        <f>L8*EXP($F$3*(1-(L8/($F$4*$F$5*G8+$F$6*$W$3))))</f>
        <v>183186.38749202967</v>
      </c>
      <c r="M9" s="139">
        <f>M8*EXP($F$3*(1-(M8/($F$4*$F$5*H1*G8+$F$6*$W$3))))</f>
        <v>168461.33148649338</v>
      </c>
      <c r="N9" s="171">
        <f>N8*EXP($F$3*(1-(N8/($F$4*$K$5*G8+$F$6*$W$3))))</f>
        <v>185862.43583822477</v>
      </c>
      <c r="O9" s="147">
        <f t="shared" ref="O9:O18" si="8">$H$6*P9</f>
        <v>42022.125428213403</v>
      </c>
      <c r="P9" s="180">
        <f>(P8-$H$6*P8)*EXP($F$3*(1-(P8-$H$6*P8)/($F$4*$F$5*H1*G8+$F$6*$W$3)))</f>
        <v>136753.57431111424</v>
      </c>
      <c r="Q9" s="170">
        <f t="shared" ref="Q9:Q72" si="9">$J$6*R9</f>
        <v>16080.196413068759</v>
      </c>
      <c r="R9" s="171">
        <f>(R8-$J$6*R8)*EXP($F$3*(1-(R8-$J$6*R8)/($F$4*$K$5*G8+$F$6*$W$3)))</f>
        <v>160801.96413068759</v>
      </c>
      <c r="S9" s="153">
        <f t="shared" si="2"/>
        <v>0.16717493369646994</v>
      </c>
      <c r="T9" s="153">
        <f t="shared" si="3"/>
        <v>0.49278056688303418</v>
      </c>
      <c r="U9" s="153">
        <f>(I8-$H$6*I8)/($F$4*$F$5*G8+$F$6*$W$3)</f>
        <v>0.63187233990718195</v>
      </c>
      <c r="V9" s="175">
        <f>(K8-J8)/($F$4*$F$5*G8+$F$6*$W$3)</f>
        <v>0.78238772452672289</v>
      </c>
      <c r="W9" s="175">
        <f>L8/($F$4*$F$5*G8+$F$6*$W$3)</f>
        <v>0.91216593865727003</v>
      </c>
      <c r="X9" s="175">
        <f>M8/($F$4*$I$5*G8+$F$6*$W$3)</f>
        <v>23.314337955197136</v>
      </c>
      <c r="Y9" s="175">
        <f>N8/($F$4*$K$5*G8+$F$6*$W$3)</f>
        <v>1.31914514810506</v>
      </c>
      <c r="Z9" s="175">
        <f>(P8-$H$6*P8)/($F$4*$I$5*G8+$F$6*$W$3)</f>
        <v>16.150225143050868</v>
      </c>
      <c r="AA9" s="175">
        <f>(R8-$J$6*R8)/($F$4*$K$5*G8+$F$6*$W$3)</f>
        <v>0.96484538660107277</v>
      </c>
      <c r="AB9" s="149">
        <f t="shared" si="4"/>
        <v>163.58903410624453</v>
      </c>
      <c r="AC9" s="167">
        <f t="shared" si="5"/>
        <v>188.60901150135777</v>
      </c>
      <c r="AD9" s="167">
        <f t="shared" si="5"/>
        <v>206.77531548224408</v>
      </c>
      <c r="AE9" s="149">
        <f t="shared" si="5"/>
        <v>190.15411265858472</v>
      </c>
      <c r="AF9" s="175">
        <f t="shared" si="5"/>
        <v>209.79595882046323</v>
      </c>
      <c r="AG9" s="149">
        <f t="shared" ref="AG9:AG72" si="10">P9/$T$3</f>
        <v>154.36334467120534</v>
      </c>
      <c r="AH9" s="167">
        <f t="shared" ref="AH9:AH72" si="11">R9/$T$3</f>
        <v>181.50844786288559</v>
      </c>
      <c r="AI9" s="134"/>
      <c r="AJ9" s="130"/>
      <c r="AK9" s="135"/>
      <c r="AL9" s="1"/>
    </row>
    <row r="10" spans="1:38">
      <c r="A10" t="s">
        <v>159</v>
      </c>
      <c r="B10" s="133">
        <f t="shared" ref="B10:B73" si="12">(B9-C9)*EXP($F$3*(1-(B9-C9)/($F$4*$F$5*E9+$F$6*$W$3)))</f>
        <v>27063.722875010153</v>
      </c>
      <c r="C10" s="141">
        <f t="shared" si="6"/>
        <v>0</v>
      </c>
      <c r="D10" s="141"/>
      <c r="E10" s="141">
        <f t="shared" si="1"/>
        <v>101550.58974492257</v>
      </c>
      <c r="F10" s="133">
        <f t="shared" ref="F10:F73" si="13">F9*EXP($F$3*(1-F9/($F$4*$F$5*E9+$F$6*$W$3)))</f>
        <v>68366.321504547159</v>
      </c>
      <c r="G10" s="141">
        <f t="shared" ref="G10:G73" si="14">$F$4*G9</f>
        <v>190467.38971889997</v>
      </c>
      <c r="H10" s="147">
        <f t="shared" si="7"/>
        <v>38969.52272449671</v>
      </c>
      <c r="I10" s="180">
        <f t="shared" ref="I10:I18" si="15">(I9-$H$6*I9)*EXP($F$3*(1-(I9-$H$6*I9)/($F$4*$F$5*G9+$F$6*$W$3)))</f>
        <v>126819.41875779344</v>
      </c>
      <c r="J10" s="175">
        <v>0</v>
      </c>
      <c r="K10" s="175">
        <f t="shared" ref="K10:K73" si="16">(K9-J9)*EXP($F$3*(1-(K9-J9)/($F$4*$F$5*G9+$F$6*$W$3)))</f>
        <v>162442.59155109004</v>
      </c>
      <c r="L10" s="150">
        <f t="shared" ref="L10:L73" si="17">L9*EXP($F$3*(1-(L9/($F$4*$F$5*G9+$F$6*$W$3))))</f>
        <v>189801.04494886511</v>
      </c>
      <c r="M10" s="139">
        <f>M9*EXP($F$3*(1-(M9/($F$4*$F$5*H2*G9+$F$6*$W$3))))</f>
        <v>148890.48577170033</v>
      </c>
      <c r="N10" s="171">
        <f t="shared" ref="N10:N73" si="18">N9*EXP($F$3*(1-(N9/($F$4*$K$5*G9+$F$6*$W$3))))</f>
        <v>176970.60724737676</v>
      </c>
      <c r="O10" s="147">
        <f t="shared" si="8"/>
        <v>33417.181082301831</v>
      </c>
      <c r="P10" s="180">
        <f t="shared" ref="P10:P13" si="19">(P9-$H$6*P9)*EXP($F$3*(1-(P9-$H$6*P9)/($F$4*$F$5*H2*G9+$F$6*$W$3)))</f>
        <v>108750.30498429545</v>
      </c>
      <c r="Q10" s="170">
        <f t="shared" si="9"/>
        <v>15471.135123625663</v>
      </c>
      <c r="R10" s="171">
        <f t="shared" ref="R10:R73" si="20">(R9-$J$6*R9)*EXP($F$3*(1-(R9-$J$6*R9)/($F$4*$K$5*G9+$F$6*$W$3)))</f>
        <v>154711.35123625663</v>
      </c>
      <c r="S10" s="153">
        <f t="shared" si="2"/>
        <v>0.24157051857750225</v>
      </c>
      <c r="T10" s="153">
        <f t="shared" si="3"/>
        <v>0.6102370991368461</v>
      </c>
      <c r="U10" s="153">
        <f t="shared" ref="U10:U73" si="21">(I9-$H$6*I9)/($F$4*$F$5*G9+$F$6*$W$3)</f>
        <v>0.50702541854245209</v>
      </c>
      <c r="V10" s="175">
        <f t="shared" ref="V10:V73" si="22">(K9-J9)/($F$4*$F$5*G9+$F$6*$W$3)</f>
        <v>0.71762355591491955</v>
      </c>
      <c r="W10" s="175">
        <f t="shared" ref="W10:W73" si="23">L9/($F$4*$F$5*G9+$F$6*$W$3)</f>
        <v>0.92516403736224795</v>
      </c>
      <c r="X10" s="175">
        <f t="shared" ref="X10:X73" si="24">M9/($F$4*$I$5*G9+$F$6*$W$3)</f>
        <v>22.35173553475979</v>
      </c>
      <c r="Y10" s="175">
        <f t="shared" ref="Y10:Y73" si="25">N9/($F$4*$K$5*G9+$F$6*$W$3)</f>
        <v>1.1034243666189294</v>
      </c>
      <c r="Z10" s="175">
        <f t="shared" ref="Z10:Z73" si="26">(P9-$H$6*P9)/($F$4*$I$5*G9+$F$6*$W$3)</f>
        <v>12.56912950628662</v>
      </c>
      <c r="AA10" s="175">
        <f t="shared" ref="AA10:AA73" si="27">(R9-$J$6*R9)/($F$4*$K$5*G9+$F$6*$W$3)</f>
        <v>0.85918127651560328</v>
      </c>
      <c r="AB10" s="149">
        <f t="shared" si="4"/>
        <v>143.1499669922718</v>
      </c>
      <c r="AC10" s="167">
        <f t="shared" si="5"/>
        <v>183.36033902732757</v>
      </c>
      <c r="AD10" s="167">
        <f t="shared" si="5"/>
        <v>214.24174298905672</v>
      </c>
      <c r="AE10" s="149">
        <f t="shared" si="5"/>
        <v>168.06312733847338</v>
      </c>
      <c r="AF10" s="175">
        <f t="shared" si="5"/>
        <v>199.75912864296637</v>
      </c>
      <c r="AG10" s="149">
        <f t="shared" si="10"/>
        <v>122.75409177385707</v>
      </c>
      <c r="AH10" s="167">
        <f t="shared" si="11"/>
        <v>174.63354618504675</v>
      </c>
      <c r="AI10" s="134"/>
      <c r="AK10" s="138"/>
      <c r="AL10" s="125"/>
    </row>
    <row r="11" spans="1:38">
      <c r="A11" t="s">
        <v>160</v>
      </c>
      <c r="B11" s="133">
        <f t="shared" si="12"/>
        <v>38771.667701076134</v>
      </c>
      <c r="C11" s="141">
        <f t="shared" si="6"/>
        <v>0</v>
      </c>
      <c r="D11" s="141"/>
      <c r="E11" s="141">
        <f t="shared" si="1"/>
        <v>104495.55684752532</v>
      </c>
      <c r="F11" s="133">
        <f t="shared" si="13"/>
        <v>82238.860244524811</v>
      </c>
      <c r="G11" s="141">
        <f t="shared" si="14"/>
        <v>195990.94402074805</v>
      </c>
      <c r="H11" s="147">
        <f t="shared" si="7"/>
        <v>35341.217280319848</v>
      </c>
      <c r="I11" s="180">
        <f t="shared" si="15"/>
        <v>115011.74046623976</v>
      </c>
      <c r="J11" s="175">
        <v>0</v>
      </c>
      <c r="K11" s="175">
        <f t="shared" si="16"/>
        <v>178753.6833638885</v>
      </c>
      <c r="L11" s="150">
        <f t="shared" si="17"/>
        <v>195966.7225363302</v>
      </c>
      <c r="M11" s="139">
        <f>M10*EXP($F$3*(1-(M10/($F$4*$F$5*H3*G10+$F$6*$W$3))))</f>
        <v>121488.62226154894</v>
      </c>
      <c r="N11" s="171">
        <f t="shared" si="18"/>
        <v>175108.60321248884</v>
      </c>
      <c r="O11" s="147">
        <f t="shared" si="8"/>
        <v>26395.694800699403</v>
      </c>
      <c r="P11" s="180">
        <f t="shared" si="19"/>
        <v>85900.119844899673</v>
      </c>
      <c r="Q11" s="170">
        <f t="shared" si="9"/>
        <v>15277.036495782706</v>
      </c>
      <c r="R11" s="171">
        <f t="shared" si="20"/>
        <v>152770.36495782706</v>
      </c>
      <c r="S11" s="153">
        <f t="shared" si="2"/>
        <v>0.33696103639778774</v>
      </c>
      <c r="T11" s="153">
        <f t="shared" si="3"/>
        <v>0.714730451984111</v>
      </c>
      <c r="U11" s="153">
        <f t="shared" si="21"/>
        <v>0.43163590086970799</v>
      </c>
      <c r="V11" s="175">
        <f t="shared" si="22"/>
        <v>0.79813474471488832</v>
      </c>
      <c r="W11" s="175">
        <f t="shared" si="23"/>
        <v>0.93255597014553404</v>
      </c>
      <c r="X11" s="175">
        <f t="shared" si="24"/>
        <v>19.755042491028778</v>
      </c>
      <c r="Y11" s="175">
        <f t="shared" si="25"/>
        <v>1.0223149510801188</v>
      </c>
      <c r="Z11" s="175">
        <f t="shared" si="26"/>
        <v>9.9953268064941998</v>
      </c>
      <c r="AA11" s="175">
        <f t="shared" si="27"/>
        <v>0.80435591501695269</v>
      </c>
      <c r="AB11" s="149">
        <f t="shared" si="4"/>
        <v>129.82181287953739</v>
      </c>
      <c r="AC11" s="167">
        <f t="shared" si="5"/>
        <v>201.77181163523625</v>
      </c>
      <c r="AD11" s="167">
        <f t="shared" si="5"/>
        <v>221.20137544736568</v>
      </c>
      <c r="AE11" s="149">
        <f t="shared" si="5"/>
        <v>137.13272334019882</v>
      </c>
      <c r="AF11" s="175">
        <f t="shared" si="5"/>
        <v>197.65735417700114</v>
      </c>
      <c r="AG11" s="149">
        <f t="shared" si="10"/>
        <v>96.961486189384686</v>
      </c>
      <c r="AH11" s="167">
        <f t="shared" si="11"/>
        <v>172.44261892476416</v>
      </c>
      <c r="AI11" s="134"/>
    </row>
    <row r="12" spans="1:38">
      <c r="A12" t="s">
        <v>161</v>
      </c>
      <c r="B12" s="133">
        <f t="shared" si="12"/>
        <v>53089.025709504167</v>
      </c>
      <c r="C12" s="141">
        <f t="shared" si="6"/>
        <v>0</v>
      </c>
      <c r="D12" s="141"/>
      <c r="E12" s="141">
        <f t="shared" si="1"/>
        <v>107525.92799610355</v>
      </c>
      <c r="F12" s="133">
        <f t="shared" si="13"/>
        <v>94145.900174315888</v>
      </c>
      <c r="G12" s="141">
        <f t="shared" si="14"/>
        <v>201674.68139734972</v>
      </c>
      <c r="H12" s="147">
        <f t="shared" si="7"/>
        <v>32832.204343022902</v>
      </c>
      <c r="I12" s="180">
        <f t="shared" si="15"/>
        <v>106846.60165729655</v>
      </c>
      <c r="J12" s="175">
        <v>0</v>
      </c>
      <c r="K12" s="175">
        <f t="shared" si="16"/>
        <v>191524.4670119815</v>
      </c>
      <c r="L12" s="150">
        <f t="shared" si="17"/>
        <v>201936.42566194935</v>
      </c>
      <c r="M12" s="139">
        <f>M11*EXP($F$3*(1-(M11/($F$4*$F$5*H4*G11+$F$6*$W$3))))</f>
        <v>88591.999745667694</v>
      </c>
      <c r="N12" s="171">
        <f t="shared" si="18"/>
        <v>176420.10955661506</v>
      </c>
      <c r="O12" s="147">
        <f t="shared" si="8"/>
        <v>19950.159923216288</v>
      </c>
      <c r="P12" s="180">
        <f t="shared" si="19"/>
        <v>64924.266675631712</v>
      </c>
      <c r="Q12" s="170">
        <f t="shared" si="9"/>
        <v>15312.502748216279</v>
      </c>
      <c r="R12" s="171">
        <f t="shared" si="20"/>
        <v>153125.02748216278</v>
      </c>
      <c r="S12" s="153">
        <f t="shared" si="2"/>
        <v>0.44921788813527469</v>
      </c>
      <c r="T12" s="153">
        <f t="shared" si="3"/>
        <v>0.79662457330290237</v>
      </c>
      <c r="U12" s="153">
        <f t="shared" si="21"/>
        <v>0.38081327810590704</v>
      </c>
      <c r="V12" s="175">
        <f t="shared" si="22"/>
        <v>0.85441608029176308</v>
      </c>
      <c r="W12" s="175">
        <f t="shared" si="23"/>
        <v>0.93669185320373716</v>
      </c>
      <c r="X12" s="175">
        <f t="shared" si="24"/>
        <v>16.119316707942499</v>
      </c>
      <c r="Y12" s="175">
        <f t="shared" si="25"/>
        <v>0.98425787846769952</v>
      </c>
      <c r="Z12" s="175">
        <f t="shared" si="26"/>
        <v>7.8951481624881863</v>
      </c>
      <c r="AA12" s="175">
        <f t="shared" si="27"/>
        <v>0.77282834362682307</v>
      </c>
      <c r="AB12" s="149">
        <f t="shared" si="4"/>
        <v>120.6052483940949</v>
      </c>
      <c r="AC12" s="167">
        <f t="shared" si="5"/>
        <v>216.18709026998093</v>
      </c>
      <c r="AD12" s="167">
        <f t="shared" si="5"/>
        <v>227.93979779432607</v>
      </c>
      <c r="AE12" s="149">
        <f>M12/$T$3</f>
        <v>99.999999712917301</v>
      </c>
      <c r="AF12" s="175">
        <f t="shared" si="5"/>
        <v>199.13774331386026</v>
      </c>
      <c r="AG12" s="149">
        <f t="shared" si="10"/>
        <v>73.284570475473757</v>
      </c>
      <c r="AH12" s="167">
        <f t="shared" si="11"/>
        <v>172.84295137502573</v>
      </c>
      <c r="AI12" s="134"/>
    </row>
    <row r="13" spans="1:38">
      <c r="A13" s="8" t="s">
        <v>162</v>
      </c>
      <c r="B13" s="133">
        <f t="shared" si="12"/>
        <v>68926.516288440471</v>
      </c>
      <c r="C13" s="141">
        <f t="shared" si="6"/>
        <v>0</v>
      </c>
      <c r="D13" s="141"/>
      <c r="E13" s="141">
        <f t="shared" si="1"/>
        <v>110644.17990799055</v>
      </c>
      <c r="F13" s="133">
        <f t="shared" si="13"/>
        <v>103673.40907764746</v>
      </c>
      <c r="G13" s="141">
        <f t="shared" si="14"/>
        <v>207523.24715787286</v>
      </c>
      <c r="H13" s="147">
        <f t="shared" si="7"/>
        <v>31035.912109776484</v>
      </c>
      <c r="I13" s="180">
        <f t="shared" si="15"/>
        <v>101000.88631328366</v>
      </c>
      <c r="J13" s="175">
        <v>0</v>
      </c>
      <c r="K13" s="175">
        <f t="shared" si="16"/>
        <v>201721.67277851177</v>
      </c>
      <c r="L13" s="150">
        <f t="shared" si="17"/>
        <v>207862.73288413812</v>
      </c>
      <c r="M13" s="139">
        <f>M12*EXP($F$3*(1-(M12/($F$5*$H$5*$G$12+$F$6*$W$3))))</f>
        <v>48271.763575184239</v>
      </c>
      <c r="N13" s="171">
        <f t="shared" si="18"/>
        <v>179385.38008624365</v>
      </c>
      <c r="O13" s="147">
        <f t="shared" si="8"/>
        <v>12984.612571667974</v>
      </c>
      <c r="P13" s="180">
        <f t="shared" si="19"/>
        <v>42256.124889590552</v>
      </c>
      <c r="Q13" s="170">
        <f t="shared" si="9"/>
        <v>15487.90561310241</v>
      </c>
      <c r="R13" s="171">
        <f t="shared" si="20"/>
        <v>154879.05613102409</v>
      </c>
      <c r="S13" s="153">
        <f t="shared" si="2"/>
        <v>0.56781192121831137</v>
      </c>
      <c r="T13" s="153">
        <f t="shared" si="3"/>
        <v>0.8540544446100693</v>
      </c>
      <c r="U13" s="153">
        <f t="shared" si="21"/>
        <v>0.34415683628555049</v>
      </c>
      <c r="V13" s="175">
        <f t="shared" si="22"/>
        <v>0.89056260714033086</v>
      </c>
      <c r="W13" s="175">
        <f t="shared" si="23"/>
        <v>0.93897679246826926</v>
      </c>
      <c r="X13" s="175">
        <f t="shared" si="24"/>
        <v>11.754536969033957</v>
      </c>
      <c r="Y13" s="175">
        <f t="shared" si="25"/>
        <v>0.96483477618787705</v>
      </c>
      <c r="Z13" s="175">
        <f t="shared" si="26"/>
        <v>5.9672408568291599</v>
      </c>
      <c r="AA13" s="175">
        <f t="shared" si="27"/>
        <v>0.75369138354884246</v>
      </c>
      <c r="AB13" s="149">
        <f t="shared" si="4"/>
        <v>114.00677974679843</v>
      </c>
      <c r="AC13" s="167">
        <f t="shared" si="5"/>
        <v>227.69739116230787</v>
      </c>
      <c r="AD13" s="167">
        <f t="shared" si="5"/>
        <v>234.62923614337427</v>
      </c>
      <c r="AE13" s="149">
        <f t="shared" si="5"/>
        <v>54.487723016958917</v>
      </c>
      <c r="AF13" s="175">
        <f t="shared" si="5"/>
        <v>202.48485200271318</v>
      </c>
      <c r="AG13" s="149">
        <f t="shared" si="10"/>
        <v>47.697449983735048</v>
      </c>
      <c r="AH13" s="167">
        <f t="shared" si="11"/>
        <v>174.82284645456033</v>
      </c>
      <c r="AI13" s="134"/>
    </row>
    <row r="14" spans="1:38">
      <c r="A14" t="s">
        <v>163</v>
      </c>
      <c r="B14" s="133">
        <f t="shared" si="12"/>
        <v>84596.940792843568</v>
      </c>
      <c r="C14" s="141">
        <f t="shared" si="6"/>
        <v>0</v>
      </c>
      <c r="D14" s="141"/>
      <c r="E14" s="141">
        <f t="shared" si="1"/>
        <v>113852.86112532226</v>
      </c>
      <c r="F14" s="133">
        <f t="shared" si="13"/>
        <v>111099.2397830329</v>
      </c>
      <c r="G14" s="141">
        <f t="shared" si="14"/>
        <v>213541.42132545114</v>
      </c>
      <c r="H14" s="147">
        <f t="shared" si="7"/>
        <v>29725.430919224862</v>
      </c>
      <c r="I14" s="180">
        <f t="shared" si="15"/>
        <v>96736.157077215656</v>
      </c>
      <c r="J14" s="175">
        <v>0</v>
      </c>
      <c r="K14" s="175">
        <f t="shared" si="16"/>
        <v>210269.51728004657</v>
      </c>
      <c r="L14" s="150">
        <f t="shared" si="17"/>
        <v>213836.66935777638</v>
      </c>
      <c r="M14" s="139">
        <f t="shared" ref="M14:M77" si="28">M13*EXP($F$3*(1-(M13/($F$5*$H$5*$G$12+$F$6*$W$3))))</f>
        <v>43022.720935852361</v>
      </c>
      <c r="N14" s="171">
        <f t="shared" si="18"/>
        <v>183295.17582825356</v>
      </c>
      <c r="O14" s="147">
        <f t="shared" si="8"/>
        <v>10273.513140454053</v>
      </c>
      <c r="P14" s="180">
        <f>(P13-$H$6*P13)*EXP($F$3*(1-(P13-$H$6*P13)/($F$4*$F$5*$H$5*$G$13+$F$6*$W$3)))</f>
        <v>33433.331331356785</v>
      </c>
      <c r="Q14" s="170">
        <f t="shared" si="9"/>
        <v>15754.596230579511</v>
      </c>
      <c r="R14" s="171">
        <f t="shared" si="20"/>
        <v>157545.96230579511</v>
      </c>
      <c r="S14" s="153">
        <f t="shared" si="2"/>
        <v>0.67845032930388749</v>
      </c>
      <c r="T14" s="153">
        <f t="shared" si="3"/>
        <v>0.89099339893135432</v>
      </c>
      <c r="U14" s="153">
        <f t="shared" si="21"/>
        <v>0.31647153150658924</v>
      </c>
      <c r="V14" s="175">
        <f t="shared" si="22"/>
        <v>0.91244465461528856</v>
      </c>
      <c r="W14" s="175">
        <f t="shared" si="23"/>
        <v>0.94022242083083252</v>
      </c>
      <c r="X14" s="175">
        <f t="shared" si="24"/>
        <v>6.4047795640002745</v>
      </c>
      <c r="Y14" s="175">
        <f t="shared" si="25"/>
        <v>0.9545118499285522</v>
      </c>
      <c r="Z14" s="175">
        <f t="shared" si="26"/>
        <v>3.8837939618512745</v>
      </c>
      <c r="AA14" s="175">
        <f t="shared" si="27"/>
        <v>0.74170205442920489</v>
      </c>
      <c r="AB14" s="149">
        <f t="shared" si="4"/>
        <v>109.1928809341878</v>
      </c>
      <c r="AC14" s="167">
        <f t="shared" si="5"/>
        <v>237.34594238762708</v>
      </c>
      <c r="AD14" s="167">
        <f t="shared" si="5"/>
        <v>241.37243696696811</v>
      </c>
      <c r="AE14" s="149">
        <f t="shared" si="5"/>
        <v>48.562760673483346</v>
      </c>
      <c r="AF14" s="175">
        <f t="shared" si="5"/>
        <v>206.89811250254377</v>
      </c>
      <c r="AG14" s="149">
        <f t="shared" si="10"/>
        <v>37.73854448636083</v>
      </c>
      <c r="AH14" s="167">
        <f t="shared" si="11"/>
        <v>177.83317038309906</v>
      </c>
      <c r="AI14" s="134"/>
    </row>
    <row r="15" spans="1:38">
      <c r="A15" t="s">
        <v>164</v>
      </c>
      <c r="B15" s="133">
        <f t="shared" si="12"/>
        <v>98525.22916411153</v>
      </c>
      <c r="C15" s="141">
        <f t="shared" si="6"/>
        <v>0</v>
      </c>
      <c r="D15" s="141"/>
      <c r="E15" s="141">
        <f t="shared" si="1"/>
        <v>117154.59409795659</v>
      </c>
      <c r="F15" s="133">
        <f t="shared" si="13"/>
        <v>116990.52901034907</v>
      </c>
      <c r="G15" s="141">
        <f t="shared" si="14"/>
        <v>219734.12254388921</v>
      </c>
      <c r="H15" s="147">
        <f t="shared" si="7"/>
        <v>28763.572315771249</v>
      </c>
      <c r="I15" s="180">
        <f t="shared" si="15"/>
        <v>93605.958386316866</v>
      </c>
      <c r="J15" s="175">
        <v>25000</v>
      </c>
      <c r="K15" s="175">
        <f t="shared" si="16"/>
        <v>217859.11718167417</v>
      </c>
      <c r="L15" s="150">
        <f t="shared" si="17"/>
        <v>219912.83536341577</v>
      </c>
      <c r="M15" s="139">
        <f t="shared" si="28"/>
        <v>40881.201594524566</v>
      </c>
      <c r="N15" s="171">
        <f t="shared" si="18"/>
        <v>187788.924865293</v>
      </c>
      <c r="O15" s="147">
        <f t="shared" si="8"/>
        <v>8728.4202803442768</v>
      </c>
      <c r="P15" s="180">
        <f t="shared" ref="P15:P18" si="29">(P14-$H$6*P14)*EXP($F$3*(1-(P14-$H$6*P14)/($F$4*$F$5*$H$5*$G$13+$F$6*$W$3)))</f>
        <v>28405.09991494369</v>
      </c>
      <c r="Q15" s="170">
        <f t="shared" si="9"/>
        <v>16084.186688349693</v>
      </c>
      <c r="R15" s="171">
        <f t="shared" si="20"/>
        <v>160841.86688349693</v>
      </c>
      <c r="S15" s="153">
        <f t="shared" si="2"/>
        <v>0.7691940524739479</v>
      </c>
      <c r="T15" s="153">
        <f t="shared" si="3"/>
        <v>0.91335407056652906</v>
      </c>
      <c r="U15" s="153">
        <f t="shared" si="21"/>
        <v>0.29484949168143415</v>
      </c>
      <c r="V15" s="175">
        <f t="shared" si="22"/>
        <v>0.92519308237236941</v>
      </c>
      <c r="W15" s="175">
        <f t="shared" si="23"/>
        <v>0.94088867376753271</v>
      </c>
      <c r="X15" s="175">
        <f t="shared" si="24"/>
        <v>5.7083276729357051</v>
      </c>
      <c r="Y15" s="175">
        <f t="shared" si="25"/>
        <v>0.94890135874082771</v>
      </c>
      <c r="Z15" s="175">
        <f t="shared" si="26"/>
        <v>3.0728840064859697</v>
      </c>
      <c r="AA15" s="175">
        <f t="shared" si="27"/>
        <v>0.73404015855037541</v>
      </c>
      <c r="AB15" s="149">
        <f t="shared" si="4"/>
        <v>105.65960626954677</v>
      </c>
      <c r="AC15" s="167">
        <f t="shared" si="5"/>
        <v>245.91285576764739</v>
      </c>
      <c r="AD15" s="167">
        <f t="shared" si="5"/>
        <v>248.23103142881499</v>
      </c>
      <c r="AE15" s="149">
        <f t="shared" si="5"/>
        <v>46.145477689322476</v>
      </c>
      <c r="AF15" s="175">
        <f t="shared" si="5"/>
        <v>211.9705220169914</v>
      </c>
      <c r="AG15" s="149">
        <f t="shared" si="10"/>
        <v>32.062827247317692</v>
      </c>
      <c r="AH15" s="167">
        <f t="shared" si="11"/>
        <v>181.55348889684953</v>
      </c>
      <c r="AI15" s="134"/>
    </row>
    <row r="16" spans="1:38">
      <c r="A16" t="s">
        <v>165</v>
      </c>
      <c r="B16" s="133">
        <f t="shared" si="12"/>
        <v>109915.80549771646</v>
      </c>
      <c r="C16" s="141">
        <f t="shared" si="6"/>
        <v>0</v>
      </c>
      <c r="D16" s="141"/>
      <c r="E16" s="141">
        <f t="shared" si="1"/>
        <v>120552.07732679733</v>
      </c>
      <c r="F16" s="133">
        <f t="shared" si="13"/>
        <v>121895.38214440412</v>
      </c>
      <c r="G16" s="141">
        <f t="shared" si="14"/>
        <v>226106.41209766199</v>
      </c>
      <c r="H16" s="147">
        <f t="shared" si="7"/>
        <v>28062.305619141382</v>
      </c>
      <c r="I16" s="180">
        <f t="shared" si="15"/>
        <v>91323.809962546395</v>
      </c>
      <c r="J16" s="175">
        <v>25000</v>
      </c>
      <c r="K16" s="175">
        <f t="shared" si="16"/>
        <v>209495.04968078784</v>
      </c>
      <c r="L16" s="150">
        <f t="shared" si="17"/>
        <v>226124.70003184021</v>
      </c>
      <c r="M16" s="139">
        <f t="shared" si="28"/>
        <v>39874.931558013217</v>
      </c>
      <c r="N16" s="171">
        <f t="shared" si="18"/>
        <v>192675.25308765317</v>
      </c>
      <c r="O16" s="147">
        <f t="shared" si="8"/>
        <v>7722.8546534317393</v>
      </c>
      <c r="P16" s="180">
        <f t="shared" si="29"/>
        <v>25132.664447118463</v>
      </c>
      <c r="Q16" s="170">
        <f t="shared" si="9"/>
        <v>16459.338865612139</v>
      </c>
      <c r="R16" s="171">
        <f t="shared" si="20"/>
        <v>164593.38865612139</v>
      </c>
      <c r="S16" s="153">
        <f t="shared" si="2"/>
        <v>0.83532219170863697</v>
      </c>
      <c r="T16" s="153">
        <f t="shared" si="3"/>
        <v>0.92636284027542237</v>
      </c>
      <c r="U16" s="153">
        <f t="shared" si="21"/>
        <v>0.27752732858800611</v>
      </c>
      <c r="V16" s="175">
        <f t="shared" si="22"/>
        <v>0.82544272086224424</v>
      </c>
      <c r="W16" s="175">
        <f t="shared" si="23"/>
        <v>0.94123343416485139</v>
      </c>
      <c r="X16" s="175">
        <f t="shared" si="24"/>
        <v>5.4241872501006307</v>
      </c>
      <c r="Y16" s="175">
        <f t="shared" si="25"/>
        <v>0.94580684978230012</v>
      </c>
      <c r="Z16" s="175">
        <f t="shared" si="26"/>
        <v>2.6107352679331175</v>
      </c>
      <c r="AA16" s="175">
        <f t="shared" si="27"/>
        <v>0.7290781689355631</v>
      </c>
      <c r="AB16" s="149">
        <f t="shared" si="4"/>
        <v>103.08358538304407</v>
      </c>
      <c r="AC16" s="167">
        <f t="shared" si="5"/>
        <v>236.47174652427742</v>
      </c>
      <c r="AD16" s="167">
        <f t="shared" si="5"/>
        <v>255.24279848275265</v>
      </c>
      <c r="AE16" s="149">
        <f t="shared" si="5"/>
        <v>45.009630167524399</v>
      </c>
      <c r="AF16" s="175">
        <f t="shared" si="5"/>
        <v>217.48606317461304</v>
      </c>
      <c r="AG16" s="149">
        <f t="shared" si="10"/>
        <v>28.368999962884306</v>
      </c>
      <c r="AH16" s="167">
        <f t="shared" si="11"/>
        <v>185.78809447367865</v>
      </c>
      <c r="AI16" s="134"/>
    </row>
    <row r="17" spans="1:35" ht="15.75">
      <c r="A17" s="127" t="s">
        <v>166</v>
      </c>
      <c r="B17" s="133">
        <f t="shared" si="12"/>
        <v>118839.2749225638</v>
      </c>
      <c r="C17" s="141">
        <f t="shared" si="6"/>
        <v>0</v>
      </c>
      <c r="D17" s="141"/>
      <c r="E17" s="141">
        <f t="shared" si="1"/>
        <v>124048.08756927444</v>
      </c>
      <c r="F17" s="133">
        <f t="shared" si="13"/>
        <v>126225.14369559113</v>
      </c>
      <c r="G17" s="141">
        <f t="shared" si="14"/>
        <v>232663.49804849416</v>
      </c>
      <c r="H17" s="147">
        <f t="shared" si="7"/>
        <v>27562.480007087968</v>
      </c>
      <c r="I17" s="180">
        <f t="shared" si="15"/>
        <v>89697.215917528083</v>
      </c>
      <c r="J17" s="175">
        <v>0</v>
      </c>
      <c r="K17" s="175">
        <f t="shared" si="16"/>
        <v>205932.57478035052</v>
      </c>
      <c r="L17" s="150">
        <f t="shared" si="17"/>
        <v>232493.62517803602</v>
      </c>
      <c r="M17" s="139">
        <f t="shared" si="28"/>
        <v>39374.01475626036</v>
      </c>
      <c r="N17" s="171">
        <f t="shared" si="18"/>
        <v>197850.78756851295</v>
      </c>
      <c r="O17" s="147">
        <f t="shared" si="8"/>
        <v>7016.022855772736</v>
      </c>
      <c r="P17" s="180">
        <f t="shared" si="29"/>
        <v>22832.405386406583</v>
      </c>
      <c r="Q17" s="170">
        <f t="shared" si="9"/>
        <v>16869.167578471148</v>
      </c>
      <c r="R17" s="171">
        <f t="shared" si="20"/>
        <v>168691.67578471146</v>
      </c>
      <c r="S17" s="153">
        <f t="shared" si="2"/>
        <v>0.87910370161458506</v>
      </c>
      <c r="T17" s="153">
        <f t="shared" si="3"/>
        <v>0.93374005464045751</v>
      </c>
      <c r="U17" s="153">
        <f t="shared" si="21"/>
        <v>0.26336976170067722</v>
      </c>
      <c r="V17" s="175">
        <f t="shared" si="22"/>
        <v>0.76808823586644959</v>
      </c>
      <c r="W17" s="175">
        <f t="shared" si="23"/>
        <v>0.94140044534415812</v>
      </c>
      <c r="X17" s="175">
        <f t="shared" si="24"/>
        <v>5.2906736328557251</v>
      </c>
      <c r="Y17" s="175">
        <f t="shared" si="25"/>
        <v>0.9440780522198754</v>
      </c>
      <c r="Z17" s="175">
        <f t="shared" si="26"/>
        <v>2.3099631279487798</v>
      </c>
      <c r="AA17" s="175">
        <f t="shared" si="27"/>
        <v>0.72583325026200651</v>
      </c>
      <c r="AB17" s="149">
        <f t="shared" si="4"/>
        <v>101.247534673027</v>
      </c>
      <c r="AC17" s="167">
        <f t="shared" si="5"/>
        <v>232.45053140277963</v>
      </c>
      <c r="AD17" s="167">
        <f t="shared" si="5"/>
        <v>262.43185070665072</v>
      </c>
      <c r="AE17" s="149">
        <f t="shared" si="5"/>
        <v>44.444210263071568</v>
      </c>
      <c r="AF17" s="175">
        <f t="shared" si="5"/>
        <v>223.3280517072794</v>
      </c>
      <c r="AG17" s="149">
        <f t="shared" si="10"/>
        <v>25.772536331053125</v>
      </c>
      <c r="AH17" s="167">
        <f t="shared" si="11"/>
        <v>190.41411841330083</v>
      </c>
      <c r="AI17" s="134"/>
    </row>
    <row r="18" spans="1:35">
      <c r="A18" s="8" t="s">
        <v>167</v>
      </c>
      <c r="B18" s="133">
        <f t="shared" si="12"/>
        <v>125848.24731662704</v>
      </c>
      <c r="C18" s="141">
        <f t="shared" si="6"/>
        <v>0</v>
      </c>
      <c r="D18" s="141"/>
      <c r="E18" s="141">
        <f t="shared" si="1"/>
        <v>127645.4821087834</v>
      </c>
      <c r="F18" s="133">
        <f t="shared" si="13"/>
        <v>130252.43577847884</v>
      </c>
      <c r="G18" s="141">
        <f t="shared" si="14"/>
        <v>239410.73949190049</v>
      </c>
      <c r="H18" s="147">
        <f t="shared" si="7"/>
        <v>27222.865158954035</v>
      </c>
      <c r="I18" s="180">
        <f t="shared" si="15"/>
        <v>88591.999465523972</v>
      </c>
      <c r="J18" s="175">
        <v>0</v>
      </c>
      <c r="K18" s="175">
        <f t="shared" si="16"/>
        <v>222799.99013540533</v>
      </c>
      <c r="L18" s="150">
        <f t="shared" si="17"/>
        <v>239034.10297669913</v>
      </c>
      <c r="M18" s="139">
        <f t="shared" si="28"/>
        <v>39117.799567751092</v>
      </c>
      <c r="N18" s="171">
        <f t="shared" si="18"/>
        <v>203259.79112253484</v>
      </c>
      <c r="O18" s="147">
        <f t="shared" si="8"/>
        <v>6493.326862516893</v>
      </c>
      <c r="P18" s="180">
        <f t="shared" si="29"/>
        <v>21131.383731089667</v>
      </c>
      <c r="Q18" s="170">
        <f t="shared" si="9"/>
        <v>17306.740846687553</v>
      </c>
      <c r="R18" s="171">
        <f t="shared" si="20"/>
        <v>173067.40846687552</v>
      </c>
      <c r="S18" s="153">
        <f t="shared" si="2"/>
        <v>0.90613904458598082</v>
      </c>
      <c r="T18" s="153">
        <f t="shared" si="3"/>
        <v>0.93785030962218241</v>
      </c>
      <c r="U18" s="153">
        <f t="shared" si="21"/>
        <v>0.25161103997231116</v>
      </c>
      <c r="V18" s="175">
        <f t="shared" si="22"/>
        <v>0.83391211929096809</v>
      </c>
      <c r="W18" s="175">
        <f t="shared" si="23"/>
        <v>0.94146956546650917</v>
      </c>
      <c r="X18" s="175">
        <f t="shared" si="24"/>
        <v>5.2242111409657381</v>
      </c>
      <c r="Y18" s="175">
        <f t="shared" si="25"/>
        <v>0.94309752823976367</v>
      </c>
      <c r="Z18" s="175">
        <f t="shared" si="26"/>
        <v>2.098544492803482</v>
      </c>
      <c r="AA18" s="175">
        <f t="shared" si="27"/>
        <v>0.72369402204620514</v>
      </c>
      <c r="AB18" s="149">
        <f t="shared" si="4"/>
        <v>99.999999396699451</v>
      </c>
      <c r="AC18" s="167">
        <f t="shared" si="5"/>
        <v>251.48996538672267</v>
      </c>
      <c r="AD18" s="167">
        <f t="shared" si="5"/>
        <v>269.81454643387565</v>
      </c>
      <c r="AE18" s="149">
        <f t="shared" si="5"/>
        <v>44.155002221138581</v>
      </c>
      <c r="AF18" s="175">
        <f t="shared" si="5"/>
        <v>229.43357314716323</v>
      </c>
      <c r="AG18" s="149">
        <f t="shared" si="10"/>
        <v>23.852473960503961</v>
      </c>
      <c r="AH18" s="167">
        <f t="shared" si="11"/>
        <v>195.35331459598555</v>
      </c>
      <c r="AI18" s="134"/>
    </row>
    <row r="19" spans="1:35">
      <c r="A19" t="s">
        <v>168</v>
      </c>
      <c r="B19" s="133">
        <f t="shared" si="12"/>
        <v>131573.66535546342</v>
      </c>
      <c r="C19" s="141">
        <f t="shared" si="6"/>
        <v>0</v>
      </c>
      <c r="D19" s="141"/>
      <c r="E19" s="141">
        <f t="shared" si="1"/>
        <v>131347.20108993811</v>
      </c>
      <c r="F19" s="133">
        <f t="shared" si="13"/>
        <v>134146.61377753303</v>
      </c>
      <c r="G19" s="141">
        <f t="shared" si="14"/>
        <v>246353.65093716557</v>
      </c>
      <c r="H19" s="147">
        <v>0</v>
      </c>
      <c r="I19" s="180">
        <f>I18*EXP($F$3*(1-(I18/($F$4*$F$5*G18+$F$6*$W$3))))</f>
        <v>120619.98870431625</v>
      </c>
      <c r="J19" s="175">
        <v>0</v>
      </c>
      <c r="K19" s="175">
        <f t="shared" si="16"/>
        <v>236114.94957108388</v>
      </c>
      <c r="L19" s="150">
        <f t="shared" si="17"/>
        <v>245756.7697634272</v>
      </c>
      <c r="M19" s="139">
        <f t="shared" si="28"/>
        <v>38984.963406440205</v>
      </c>
      <c r="N19" s="171">
        <f t="shared" si="18"/>
        <v>208872.91960354871</v>
      </c>
      <c r="O19" s="147">
        <v>0</v>
      </c>
      <c r="P19" s="180">
        <f>P18*EXP($F$3*(1-(P18/($F$4*$F$5*$H$5*$G$13+$F$6*$W$3))))</f>
        <v>26537.101905053303</v>
      </c>
      <c r="Q19" s="170">
        <f t="shared" si="9"/>
        <v>17767.630713155591</v>
      </c>
      <c r="R19" s="171">
        <f t="shared" si="20"/>
        <v>177676.30713155589</v>
      </c>
      <c r="S19" s="153">
        <f t="shared" si="2"/>
        <v>0.92207444704454866</v>
      </c>
      <c r="T19" s="153">
        <f t="shared" si="3"/>
        <v>0.94010579083317447</v>
      </c>
      <c r="U19" s="153">
        <f t="shared" si="21"/>
        <v>0.24171498274616257</v>
      </c>
      <c r="V19" s="175">
        <f t="shared" si="22"/>
        <v>0.87754367696301838</v>
      </c>
      <c r="W19" s="175">
        <f t="shared" si="23"/>
        <v>0.94148507600133746</v>
      </c>
      <c r="X19" s="175">
        <f t="shared" si="24"/>
        <v>5.1902160746617119</v>
      </c>
      <c r="Y19" s="175">
        <f t="shared" si="25"/>
        <v>0.94252931057645262</v>
      </c>
      <c r="Z19" s="175">
        <f t="shared" si="26"/>
        <v>1.9422022429838461</v>
      </c>
      <c r="AA19" s="175">
        <f t="shared" si="27"/>
        <v>0.72227268293550584</v>
      </c>
      <c r="AB19" s="149">
        <f t="shared" si="4"/>
        <v>136.15223575979348</v>
      </c>
      <c r="AC19" s="167">
        <f t="shared" si="5"/>
        <v>266.51949337534302</v>
      </c>
      <c r="AD19" s="167">
        <f t="shared" si="5"/>
        <v>277.40289164193968</v>
      </c>
      <c r="AE19" s="149">
        <f t="shared" si="5"/>
        <v>44.005060735100471</v>
      </c>
      <c r="AF19" s="175">
        <f t="shared" si="5"/>
        <v>235.76950469968926</v>
      </c>
      <c r="AG19" s="149">
        <f t="shared" si="10"/>
        <v>29.954286961636836</v>
      </c>
      <c r="AH19" s="167">
        <f t="shared" si="11"/>
        <v>200.55570156623159</v>
      </c>
      <c r="AI19" s="134"/>
    </row>
    <row r="20" spans="1:35">
      <c r="A20" t="s">
        <v>169</v>
      </c>
      <c r="B20" s="133">
        <f t="shared" si="12"/>
        <v>136524.43364745568</v>
      </c>
      <c r="C20" s="141">
        <f t="shared" si="6"/>
        <v>0</v>
      </c>
      <c r="D20" s="141">
        <f>D21/$F$4</f>
        <v>0</v>
      </c>
      <c r="E20" s="141">
        <f t="shared" si="1"/>
        <v>135156.26992154631</v>
      </c>
      <c r="F20" s="133">
        <f t="shared" si="13"/>
        <v>138009.59195158319</v>
      </c>
      <c r="G20" s="141">
        <f t="shared" si="14"/>
        <v>253497.90681434335</v>
      </c>
      <c r="H20" s="147">
        <v>0</v>
      </c>
      <c r="I20" s="180">
        <f t="shared" ref="I20:I83" si="30">I19*EXP($F$3*(1-(I19/($F$4*$F$5*G19+$F$6*$W$3))))</f>
        <v>155651.1332871677</v>
      </c>
      <c r="J20" s="175">
        <v>0</v>
      </c>
      <c r="K20" s="175">
        <f t="shared" si="16"/>
        <v>247044.71952181548</v>
      </c>
      <c r="L20" s="150">
        <f t="shared" si="17"/>
        <v>252670.1326390013</v>
      </c>
      <c r="M20" s="139">
        <f t="shared" si="28"/>
        <v>38915.615639903008</v>
      </c>
      <c r="N20" s="171">
        <f t="shared" si="18"/>
        <v>214675.66313630732</v>
      </c>
      <c r="O20" s="147">
        <v>0</v>
      </c>
      <c r="P20" s="180">
        <f t="shared" ref="P20:P83" si="31">P19*EXP($F$3*(1-(P19/($F$4*$F$5*$H$5*$G$13+$F$6*$W$3))))</f>
        <v>31291.384322271064</v>
      </c>
      <c r="Q20" s="170">
        <f t="shared" si="9"/>
        <v>18249.03269863153</v>
      </c>
      <c r="R20" s="171">
        <f t="shared" si="20"/>
        <v>182490.32698631531</v>
      </c>
      <c r="S20" s="153">
        <f t="shared" si="2"/>
        <v>0.93119145212320831</v>
      </c>
      <c r="T20" s="153">
        <f t="shared" si="3"/>
        <v>0.9413212631827037</v>
      </c>
      <c r="U20" s="153">
        <f t="shared" si="21"/>
        <v>0.32009321253020473</v>
      </c>
      <c r="V20" s="175">
        <f t="shared" si="22"/>
        <v>0.90453457797723702</v>
      </c>
      <c r="W20" s="175">
        <f t="shared" si="23"/>
        <v>0.94147150117696032</v>
      </c>
      <c r="X20" s="175">
        <f t="shared" si="24"/>
        <v>5.1725911472028452</v>
      </c>
      <c r="Y20" s="175">
        <f t="shared" si="25"/>
        <v>0.94218920101446801</v>
      </c>
      <c r="Z20" s="175">
        <f t="shared" si="26"/>
        <v>2.439046088896502</v>
      </c>
      <c r="AA20" s="175">
        <f t="shared" si="27"/>
        <v>0.72132006559731132</v>
      </c>
      <c r="AB20" s="149">
        <f t="shared" si="4"/>
        <v>175.69434405721478</v>
      </c>
      <c r="AC20" s="167">
        <f t="shared" si="5"/>
        <v>278.85669080934565</v>
      </c>
      <c r="AD20" s="167">
        <f t="shared" si="5"/>
        <v>285.206488891775</v>
      </c>
      <c r="AE20" s="149">
        <f t="shared" si="5"/>
        <v>43.926783050278814</v>
      </c>
      <c r="AF20" s="175">
        <f t="shared" si="5"/>
        <v>242.31946805163821</v>
      </c>
      <c r="AG20" s="149">
        <f t="shared" si="10"/>
        <v>35.320778763625455</v>
      </c>
      <c r="AH20" s="167">
        <f t="shared" si="11"/>
        <v>205.98962320109641</v>
      </c>
      <c r="AI20" s="134"/>
    </row>
    <row r="21" spans="1:35">
      <c r="A21" s="8" t="s">
        <v>170</v>
      </c>
      <c r="B21" s="133">
        <f t="shared" si="12"/>
        <v>141050.62258649504</v>
      </c>
      <c r="C21" s="141">
        <f t="shared" si="6"/>
        <v>0</v>
      </c>
      <c r="D21" s="141"/>
      <c r="E21" s="141">
        <f t="shared" si="1"/>
        <v>139075.80174927114</v>
      </c>
      <c r="F21" s="133">
        <f t="shared" si="13"/>
        <v>141902.0329765061</v>
      </c>
      <c r="G21" s="141">
        <f t="shared" si="14"/>
        <v>260849.34611195928</v>
      </c>
      <c r="H21" s="147">
        <v>0</v>
      </c>
      <c r="I21" s="180">
        <f t="shared" si="30"/>
        <v>189942.21132679927</v>
      </c>
      <c r="J21" s="175">
        <v>0</v>
      </c>
      <c r="K21" s="175">
        <f t="shared" si="16"/>
        <v>256533.889105321</v>
      </c>
      <c r="L21" s="150">
        <f t="shared" si="17"/>
        <v>259781.55692093913</v>
      </c>
      <c r="M21" s="139">
        <f t="shared" si="28"/>
        <v>38879.282178867223</v>
      </c>
      <c r="N21" s="171">
        <f t="shared" si="18"/>
        <v>220661.93532569316</v>
      </c>
      <c r="O21" s="147">
        <v>0</v>
      </c>
      <c r="P21" s="180">
        <f t="shared" si="31"/>
        <v>34909.064931944704</v>
      </c>
      <c r="Q21" s="170">
        <f t="shared" si="9"/>
        <v>18749.21242645627</v>
      </c>
      <c r="R21" s="171">
        <f t="shared" si="20"/>
        <v>187492.12426456271</v>
      </c>
      <c r="S21" s="153">
        <f t="shared" si="2"/>
        <v>0.93630615845283127</v>
      </c>
      <c r="T21" s="153">
        <f t="shared" si="3"/>
        <v>0.94195789381507145</v>
      </c>
      <c r="U21" s="153">
        <f t="shared" si="21"/>
        <v>0.40174236385286877</v>
      </c>
      <c r="V21" s="175">
        <f t="shared" si="22"/>
        <v>0.92048226536709099</v>
      </c>
      <c r="W21" s="175">
        <f t="shared" si="23"/>
        <v>0.94144240982901584</v>
      </c>
      <c r="X21" s="175">
        <f t="shared" si="24"/>
        <v>5.163389967775565</v>
      </c>
      <c r="Y21" s="175">
        <f t="shared" si="25"/>
        <v>0.94197577987627146</v>
      </c>
      <c r="Z21" s="175">
        <f t="shared" si="26"/>
        <v>2.8760159576000714</v>
      </c>
      <c r="AA21" s="175">
        <f t="shared" si="27"/>
        <v>0.72067470999866401</v>
      </c>
      <c r="AB21" s="149">
        <f t="shared" si="4"/>
        <v>214.40108737447994</v>
      </c>
      <c r="AC21" s="167">
        <f t="shared" si="5"/>
        <v>289.56778163414418</v>
      </c>
      <c r="AD21" s="167">
        <f t="shared" si="5"/>
        <v>293.23365193351447</v>
      </c>
      <c r="AE21" s="149">
        <f t="shared" si="5"/>
        <v>43.885770926118866</v>
      </c>
      <c r="AF21" s="175">
        <f t="shared" si="5"/>
        <v>249.07659306223269</v>
      </c>
      <c r="AG21" s="149">
        <f t="shared" si="10"/>
        <v>39.404308438622792</v>
      </c>
      <c r="AH21" s="167">
        <f t="shared" si="11"/>
        <v>211.63550237556746</v>
      </c>
      <c r="AI21" s="134"/>
    </row>
    <row r="22" spans="1:35" ht="18.75">
      <c r="A22" s="165" t="s">
        <v>171</v>
      </c>
      <c r="B22" s="148">
        <f t="shared" si="12"/>
        <v>145374.00003199748</v>
      </c>
      <c r="C22" s="141">
        <f t="shared" si="6"/>
        <v>0</v>
      </c>
      <c r="D22" s="141"/>
      <c r="E22" s="145">
        <f>1*D4</f>
        <v>143109</v>
      </c>
      <c r="F22" s="133">
        <f t="shared" si="13"/>
        <v>145860.23507753114</v>
      </c>
      <c r="G22" s="141">
        <f t="shared" si="14"/>
        <v>268413.9771492061</v>
      </c>
      <c r="H22" s="147">
        <v>0</v>
      </c>
      <c r="I22" s="180">
        <f t="shared" si="30"/>
        <v>220182.47331367867</v>
      </c>
      <c r="J22" s="175">
        <v>25000</v>
      </c>
      <c r="K22" s="175">
        <f t="shared" si="16"/>
        <v>265234.19093710475</v>
      </c>
      <c r="L22" s="150">
        <f t="shared" si="17"/>
        <v>267097.83098723309</v>
      </c>
      <c r="M22" s="139">
        <f t="shared" si="28"/>
        <v>38860.210251753058</v>
      </c>
      <c r="N22" s="171">
        <f t="shared" si="18"/>
        <v>226830.47946025556</v>
      </c>
      <c r="O22" s="147">
        <v>0</v>
      </c>
      <c r="P22" s="180">
        <f t="shared" si="31"/>
        <v>37337.505248515263</v>
      </c>
      <c r="Q22" s="170">
        <f t="shared" si="9"/>
        <v>19267.149535812317</v>
      </c>
      <c r="R22" s="171">
        <f t="shared" si="20"/>
        <v>192671.49535812315</v>
      </c>
      <c r="S22" s="153">
        <f t="shared" si="2"/>
        <v>0.93913282164409628</v>
      </c>
      <c r="T22" s="153">
        <f t="shared" si="3"/>
        <v>0.94227395616742071</v>
      </c>
      <c r="U22" s="153">
        <f t="shared" si="21"/>
        <v>0.47680994766278534</v>
      </c>
      <c r="V22" s="175">
        <f t="shared" si="22"/>
        <v>0.92963629124071834</v>
      </c>
      <c r="W22" s="175">
        <f t="shared" si="23"/>
        <v>0.94140530107338638</v>
      </c>
      <c r="X22" s="175">
        <f t="shared" si="24"/>
        <v>5.1585691824655582</v>
      </c>
      <c r="Y22" s="175">
        <f t="shared" si="25"/>
        <v>0.94183306737984906</v>
      </c>
      <c r="Z22" s="175">
        <f t="shared" si="26"/>
        <v>3.2085198524666376</v>
      </c>
      <c r="AA22" s="175">
        <f t="shared" si="27"/>
        <v>0.7202313984082338</v>
      </c>
      <c r="AB22" s="149">
        <f t="shared" si="4"/>
        <v>248.53539068276896</v>
      </c>
      <c r="AC22" s="167">
        <f t="shared" si="5"/>
        <v>299.38842213417098</v>
      </c>
      <c r="AD22" s="167">
        <f t="shared" si="5"/>
        <v>301.49204328520983</v>
      </c>
      <c r="AE22" s="149">
        <f t="shared" si="5"/>
        <v>43.864243105193538</v>
      </c>
      <c r="AF22" s="175">
        <f t="shared" si="5"/>
        <v>256.03946119317271</v>
      </c>
      <c r="AG22" s="149">
        <f t="shared" si="10"/>
        <v>42.145459238436047</v>
      </c>
      <c r="AH22" s="167">
        <f t="shared" si="11"/>
        <v>217.48182156190532</v>
      </c>
      <c r="AI22" s="134"/>
    </row>
    <row r="23" spans="1:35">
      <c r="A23" t="s">
        <v>172</v>
      </c>
      <c r="B23" s="133">
        <f t="shared" si="12"/>
        <v>149629.28097254192</v>
      </c>
      <c r="C23" s="141">
        <f t="shared" si="6"/>
        <v>0</v>
      </c>
      <c r="D23" s="141"/>
      <c r="E23" s="141">
        <f>E22*$F$4</f>
        <v>147259.16099999999</v>
      </c>
      <c r="F23" s="133">
        <f t="shared" si="13"/>
        <v>149906.3872084443</v>
      </c>
      <c r="G23" s="141">
        <f t="shared" si="14"/>
        <v>276197.98248653306</v>
      </c>
      <c r="H23" s="147">
        <v>0</v>
      </c>
      <c r="I23" s="180">
        <f t="shared" si="30"/>
        <v>244845.03932224741</v>
      </c>
      <c r="J23" s="175">
        <v>25000</v>
      </c>
      <c r="K23" s="175">
        <f t="shared" si="16"/>
        <v>258342.25013587755</v>
      </c>
      <c r="L23" s="150">
        <f t="shared" si="17"/>
        <v>274625.49008115119</v>
      </c>
      <c r="M23" s="139">
        <f t="shared" si="28"/>
        <v>38850.189307671135</v>
      </c>
      <c r="N23" s="171">
        <f t="shared" si="18"/>
        <v>233182.84225949549</v>
      </c>
      <c r="O23" s="147">
        <v>0</v>
      </c>
      <c r="P23" s="180">
        <f t="shared" si="31"/>
        <v>38820.745268056315</v>
      </c>
      <c r="Q23" s="170">
        <f t="shared" si="9"/>
        <v>19802.304794952255</v>
      </c>
      <c r="R23" s="171">
        <f t="shared" si="20"/>
        <v>198023.04794952253</v>
      </c>
      <c r="S23" s="153">
        <f t="shared" si="2"/>
        <v>0.94067116877099732</v>
      </c>
      <c r="T23" s="153">
        <f t="shared" si="3"/>
        <v>0.94241324655888603</v>
      </c>
      <c r="U23" s="153">
        <f t="shared" si="21"/>
        <v>0.53755834496521404</v>
      </c>
      <c r="V23" s="175">
        <f t="shared" si="22"/>
        <v>0.84668562529469438</v>
      </c>
      <c r="W23" s="175">
        <f t="shared" si="23"/>
        <v>0.94136431272386778</v>
      </c>
      <c r="X23" s="175">
        <f t="shared" si="24"/>
        <v>5.1560386867889987</v>
      </c>
      <c r="Y23" s="175">
        <f t="shared" si="25"/>
        <v>0.94173011693201014</v>
      </c>
      <c r="Z23" s="175">
        <f t="shared" si="26"/>
        <v>3.4317197285285412</v>
      </c>
      <c r="AA23" s="175">
        <f t="shared" si="27"/>
        <v>0.71992130535692134</v>
      </c>
      <c r="AB23" s="149">
        <f t="shared" si="4"/>
        <v>276.37375758787186</v>
      </c>
      <c r="AC23" s="167">
        <f t="shared" si="5"/>
        <v>291.60900548116933</v>
      </c>
      <c r="AD23" s="167">
        <f t="shared" si="5"/>
        <v>309.98903973400667</v>
      </c>
      <c r="AE23" s="149">
        <f t="shared" si="5"/>
        <v>43.852931763219182</v>
      </c>
      <c r="AF23" s="175">
        <f t="shared" si="5"/>
        <v>263.20981833517192</v>
      </c>
      <c r="AG23" s="149">
        <f t="shared" si="10"/>
        <v>43.819696211911136</v>
      </c>
      <c r="AH23" s="167">
        <f t="shared" si="11"/>
        <v>223.52249407341807</v>
      </c>
      <c r="AI23" s="134"/>
    </row>
    <row r="24" spans="1:35">
      <c r="A24" t="s">
        <v>173</v>
      </c>
      <c r="B24" s="133">
        <f t="shared" si="12"/>
        <v>153896.86046769319</v>
      </c>
      <c r="C24" s="141">
        <f t="shared" si="6"/>
        <v>0</v>
      </c>
      <c r="D24" s="141"/>
      <c r="E24" s="141">
        <f t="shared" ref="E24:E83" si="32">E23*$F$4</f>
        <v>151529.67666899998</v>
      </c>
      <c r="F24" s="133">
        <f t="shared" si="13"/>
        <v>154054.60771755659</v>
      </c>
      <c r="G24" s="141">
        <f t="shared" si="14"/>
        <v>284207.72397864249</v>
      </c>
      <c r="H24" s="147">
        <v>0</v>
      </c>
      <c r="I24" s="180">
        <f t="shared" si="30"/>
        <v>264230.96475155343</v>
      </c>
      <c r="J24" s="175">
        <v>0</v>
      </c>
      <c r="K24" s="175">
        <f t="shared" si="16"/>
        <v>256567.8147154394</v>
      </c>
      <c r="L24" s="150">
        <f t="shared" si="17"/>
        <v>282371.00283461664</v>
      </c>
      <c r="M24" s="139">
        <f t="shared" si="28"/>
        <v>38844.921299363697</v>
      </c>
      <c r="N24" s="171">
        <f t="shared" si="18"/>
        <v>239722.22829290555</v>
      </c>
      <c r="O24" s="147">
        <v>0</v>
      </c>
      <c r="P24" s="180">
        <f t="shared" si="31"/>
        <v>39671.340819907644</v>
      </c>
      <c r="Q24" s="170">
        <f t="shared" si="9"/>
        <v>20354.466116195246</v>
      </c>
      <c r="R24" s="171">
        <f t="shared" si="20"/>
        <v>203544.66116195245</v>
      </c>
      <c r="S24" s="153">
        <f t="shared" si="2"/>
        <v>0.94149051562794117</v>
      </c>
      <c r="T24" s="153">
        <f t="shared" si="3"/>
        <v>0.9424555615630007</v>
      </c>
      <c r="U24" s="153">
        <f t="shared" si="21"/>
        <v>0.5813585157872776</v>
      </c>
      <c r="V24" s="175">
        <f t="shared" si="22"/>
        <v>0.79981697466318713</v>
      </c>
      <c r="W24" s="175">
        <f t="shared" si="23"/>
        <v>0.94132172169505068</v>
      </c>
      <c r="X24" s="175">
        <f t="shared" si="24"/>
        <v>5.1547090909111111</v>
      </c>
      <c r="Y24" s="175">
        <f t="shared" si="25"/>
        <v>0.94164980086031547</v>
      </c>
      <c r="Z24" s="175">
        <f t="shared" si="26"/>
        <v>3.5680454954302951</v>
      </c>
      <c r="AA24" s="175">
        <f t="shared" si="27"/>
        <v>0.71969929551643352</v>
      </c>
      <c r="AB24" s="149">
        <f t="shared" si="4"/>
        <v>298.25601042030144</v>
      </c>
      <c r="AC24" s="167">
        <f t="shared" si="5"/>
        <v>289.60607584820235</v>
      </c>
      <c r="AD24" s="167">
        <f t="shared" si="5"/>
        <v>318.73194287815676</v>
      </c>
      <c r="AE24" s="149">
        <f t="shared" si="5"/>
        <v>43.846985392996771</v>
      </c>
      <c r="AF24" s="175">
        <f t="shared" si="5"/>
        <v>270.59128171043159</v>
      </c>
      <c r="AG24" s="149">
        <f t="shared" si="10"/>
        <v>44.77982303132071</v>
      </c>
      <c r="AH24" s="167">
        <f t="shared" si="11"/>
        <v>229.75512592779535</v>
      </c>
      <c r="AI24" s="134"/>
    </row>
    <row r="25" spans="1:35">
      <c r="A25" t="s">
        <v>174</v>
      </c>
      <c r="B25" s="133">
        <f t="shared" si="12"/>
        <v>158224.69395322329</v>
      </c>
      <c r="C25" s="141">
        <f t="shared" si="6"/>
        <v>0</v>
      </c>
      <c r="D25" s="141"/>
      <c r="E25" s="141">
        <f t="shared" si="32"/>
        <v>155924.03729240096</v>
      </c>
      <c r="F25" s="133">
        <f t="shared" si="13"/>
        <v>158314.44269393786</v>
      </c>
      <c r="G25" s="141">
        <f t="shared" si="14"/>
        <v>292449.74797402311</v>
      </c>
      <c r="H25" s="147">
        <v>0</v>
      </c>
      <c r="I25" s="180">
        <f t="shared" si="30"/>
        <v>279588.81052105455</v>
      </c>
      <c r="J25" s="175">
        <v>0</v>
      </c>
      <c r="K25" s="175">
        <f t="shared" si="16"/>
        <v>274787.40773891314</v>
      </c>
      <c r="L25" s="150">
        <f t="shared" si="17"/>
        <v>290340.87968319317</v>
      </c>
      <c r="M25" s="139">
        <f t="shared" si="28"/>
        <v>38842.151158643719</v>
      </c>
      <c r="N25" s="171">
        <f t="shared" si="18"/>
        <v>246452.85188120668</v>
      </c>
      <c r="O25" s="147">
        <v>0</v>
      </c>
      <c r="P25" s="180">
        <f t="shared" si="31"/>
        <v>40140.766915725188</v>
      </c>
      <c r="Q25" s="170">
        <f t="shared" si="9"/>
        <v>20923.646010134857</v>
      </c>
      <c r="R25" s="171">
        <f t="shared" si="20"/>
        <v>209236.46010134855</v>
      </c>
      <c r="S25" s="153">
        <f t="shared" si="2"/>
        <v>0.94191082339062138</v>
      </c>
      <c r="T25" s="153">
        <f t="shared" si="3"/>
        <v>0.94244509720182379</v>
      </c>
      <c r="U25" s="153">
        <f t="shared" si="21"/>
        <v>0.61015106478336023</v>
      </c>
      <c r="V25" s="175">
        <f t="shared" si="22"/>
        <v>0.85526430082478921</v>
      </c>
      <c r="W25" s="175">
        <f t="shared" si="23"/>
        <v>0.94127877489385725</v>
      </c>
      <c r="X25" s="175">
        <f t="shared" si="24"/>
        <v>5.1540101226229957</v>
      </c>
      <c r="Y25" s="175">
        <f t="shared" si="25"/>
        <v>0.94158262872516396</v>
      </c>
      <c r="Z25" s="175">
        <f t="shared" si="26"/>
        <v>3.6462244074078947</v>
      </c>
      <c r="AA25" s="175">
        <f t="shared" si="27"/>
        <v>0.71953571696782148</v>
      </c>
      <c r="AB25" s="149">
        <f t="shared" si="4"/>
        <v>315.59148740411615</v>
      </c>
      <c r="AC25" s="167">
        <f t="shared" si="5"/>
        <v>310.17180754347248</v>
      </c>
      <c r="AD25" s="167">
        <f t="shared" si="5"/>
        <v>327.72810150261103</v>
      </c>
      <c r="AE25" s="149">
        <f t="shared" si="5"/>
        <v>43.843858541001133</v>
      </c>
      <c r="AF25" s="175">
        <f t="shared" si="5"/>
        <v>278.1886083181401</v>
      </c>
      <c r="AG25" s="149">
        <f t="shared" si="10"/>
        <v>45.309697168734409</v>
      </c>
      <c r="AH25" s="167">
        <f t="shared" si="11"/>
        <v>236.17985834087565</v>
      </c>
      <c r="AI25" s="134"/>
    </row>
    <row r="26" spans="1:35" ht="18.75">
      <c r="A26" s="128" t="s">
        <v>175</v>
      </c>
      <c r="B26" s="133">
        <f t="shared" si="12"/>
        <v>162641.82756371392</v>
      </c>
      <c r="C26" s="141">
        <f t="shared" si="6"/>
        <v>79069.256227856647</v>
      </c>
      <c r="D26" s="141">
        <v>253119</v>
      </c>
      <c r="E26" s="141">
        <f t="shared" si="32"/>
        <v>160445.83437388059</v>
      </c>
      <c r="F26" s="133">
        <f t="shared" si="13"/>
        <v>162692.8753031136</v>
      </c>
      <c r="G26" s="141">
        <f t="shared" si="14"/>
        <v>300930.79066526977</v>
      </c>
      <c r="H26" s="147">
        <v>0</v>
      </c>
      <c r="I26" s="180">
        <f t="shared" si="30"/>
        <v>292275.24732356524</v>
      </c>
      <c r="J26" s="175">
        <v>0</v>
      </c>
      <c r="K26" s="175">
        <f t="shared" si="16"/>
        <v>289383.18286907114</v>
      </c>
      <c r="L26" s="150">
        <f t="shared" si="17"/>
        <v>298541.73688354326</v>
      </c>
      <c r="M26" s="139">
        <f t="shared" si="28"/>
        <v>38840.69429462526</v>
      </c>
      <c r="N26" s="171">
        <f t="shared" si="18"/>
        <v>253379.57090566622</v>
      </c>
      <c r="O26" s="147">
        <v>0</v>
      </c>
      <c r="P26" s="180">
        <f t="shared" si="31"/>
        <v>40394.202673108579</v>
      </c>
      <c r="Q26" s="170">
        <f t="shared" si="9"/>
        <v>21510.012991090771</v>
      </c>
      <c r="R26" s="171">
        <f t="shared" si="20"/>
        <v>215100.12991090771</v>
      </c>
      <c r="S26" s="153">
        <f t="shared" si="2"/>
        <v>0.48409813659752793</v>
      </c>
      <c r="T26" s="153">
        <f t="shared" si="3"/>
        <v>0.94240630045254037</v>
      </c>
      <c r="U26" s="153">
        <f t="shared" si="21"/>
        <v>0.62786415537308149</v>
      </c>
      <c r="V26" s="175">
        <f t="shared" si="22"/>
        <v>0.89081441721073629</v>
      </c>
      <c r="W26" s="175">
        <f t="shared" si="23"/>
        <v>0.94123614926772992</v>
      </c>
      <c r="X26" s="175">
        <f t="shared" si="24"/>
        <v>5.1536425756481465</v>
      </c>
      <c r="Y26" s="175">
        <f t="shared" si="25"/>
        <v>0.94152333383639686</v>
      </c>
      <c r="Z26" s="175">
        <f t="shared" si="26"/>
        <v>3.6893697322864827</v>
      </c>
      <c r="AA26" s="175">
        <f t="shared" si="27"/>
        <v>0.71941106452577941</v>
      </c>
      <c r="AB26" s="149">
        <f t="shared" si="4"/>
        <v>329.91155784220388</v>
      </c>
      <c r="AC26" s="167">
        <f t="shared" si="5"/>
        <v>326.64708198152334</v>
      </c>
      <c r="AD26" s="167">
        <f t="shared" si="5"/>
        <v>336.98498384001181</v>
      </c>
      <c r="AE26" s="149">
        <f t="shared" si="5"/>
        <v>43.842214076468828</v>
      </c>
      <c r="AF26" s="175">
        <f t="shared" si="5"/>
        <v>286.00728158938307</v>
      </c>
      <c r="AG26" s="149">
        <f t="shared" si="10"/>
        <v>45.595767871939429</v>
      </c>
      <c r="AH26" s="167">
        <f t="shared" si="11"/>
        <v>242.79859345190053</v>
      </c>
      <c r="AI26" s="134"/>
    </row>
    <row r="27" spans="1:35">
      <c r="A27" t="s">
        <v>176</v>
      </c>
      <c r="B27" s="133">
        <f t="shared" si="12"/>
        <v>106724.72494826547</v>
      </c>
      <c r="C27" s="141">
        <f t="shared" si="6"/>
        <v>0</v>
      </c>
      <c r="D27" s="141">
        <f>D28/$F$4</f>
        <v>0</v>
      </c>
      <c r="E27" s="141">
        <f t="shared" si="32"/>
        <v>165098.76357072309</v>
      </c>
      <c r="F27" s="133">
        <f t="shared" si="13"/>
        <v>167195.47492839771</v>
      </c>
      <c r="G27" s="141">
        <f t="shared" si="14"/>
        <v>309657.78359456256</v>
      </c>
      <c r="H27" s="147">
        <v>0</v>
      </c>
      <c r="I27" s="180">
        <f t="shared" si="30"/>
        <v>303364.26108926249</v>
      </c>
      <c r="J27" s="175">
        <v>0</v>
      </c>
      <c r="K27" s="175">
        <f t="shared" si="16"/>
        <v>301663.37395497959</v>
      </c>
      <c r="L27" s="150">
        <f t="shared" si="17"/>
        <v>306980.33532855764</v>
      </c>
      <c r="M27" s="139">
        <f t="shared" si="28"/>
        <v>38839.928047772948</v>
      </c>
      <c r="N27" s="171">
        <f t="shared" si="18"/>
        <v>260507.68067008801</v>
      </c>
      <c r="O27" s="147">
        <v>0</v>
      </c>
      <c r="P27" s="180">
        <f t="shared" si="31"/>
        <v>40529.380638731243</v>
      </c>
      <c r="Q27" s="170">
        <f t="shared" si="9"/>
        <v>22113.845581280566</v>
      </c>
      <c r="R27" s="171">
        <f t="shared" si="20"/>
        <v>221138.45581280565</v>
      </c>
      <c r="S27" s="153">
        <f t="shared" si="2"/>
        <v>0.60152543309122408</v>
      </c>
      <c r="T27" s="153">
        <f t="shared" si="3"/>
        <v>0.94235267896871611</v>
      </c>
      <c r="U27" s="153">
        <f t="shared" si="21"/>
        <v>0.63829540823719222</v>
      </c>
      <c r="V27" s="175">
        <f t="shared" si="22"/>
        <v>0.91232059550232347</v>
      </c>
      <c r="W27" s="175">
        <f t="shared" si="23"/>
        <v>0.94119420650342922</v>
      </c>
      <c r="X27" s="175">
        <f t="shared" si="24"/>
        <v>5.1534492764561994</v>
      </c>
      <c r="Y27" s="175">
        <f t="shared" si="25"/>
        <v>0.94146898648542365</v>
      </c>
      <c r="Z27" s="175">
        <f t="shared" si="26"/>
        <v>3.7126632138069637</v>
      </c>
      <c r="AA27" s="175">
        <f t="shared" si="27"/>
        <v>0.71931249436818323</v>
      </c>
      <c r="AB27" s="149">
        <f t="shared" si="4"/>
        <v>342.42850493189286</v>
      </c>
      <c r="AC27" s="167">
        <f t="shared" si="5"/>
        <v>340.50859440466365</v>
      </c>
      <c r="AD27" s="167">
        <f t="shared" si="5"/>
        <v>346.51022138405011</v>
      </c>
      <c r="AE27" s="149">
        <f t="shared" si="5"/>
        <v>43.841349159938765</v>
      </c>
      <c r="AF27" s="175">
        <f t="shared" si="5"/>
        <v>294.0532787047228</v>
      </c>
      <c r="AG27" s="149">
        <f t="shared" si="10"/>
        <v>45.748352716646252</v>
      </c>
      <c r="AH27" s="167">
        <f t="shared" si="11"/>
        <v>249.61447513636182</v>
      </c>
      <c r="AI27" s="134"/>
    </row>
    <row r="28" spans="1:35">
      <c r="A28" t="s">
        <v>177</v>
      </c>
      <c r="B28" s="133">
        <f t="shared" si="12"/>
        <v>128911.97410416258</v>
      </c>
      <c r="C28" s="141">
        <f t="shared" si="6"/>
        <v>0</v>
      </c>
      <c r="D28" s="141"/>
      <c r="E28" s="141">
        <f t="shared" si="32"/>
        <v>169886.62771427404</v>
      </c>
      <c r="F28" s="133">
        <f t="shared" si="13"/>
        <v>171827.05325575118</v>
      </c>
      <c r="G28" s="141">
        <f t="shared" si="14"/>
        <v>318637.85931880487</v>
      </c>
      <c r="H28" s="147">
        <v>0</v>
      </c>
      <c r="I28" s="180">
        <f t="shared" si="30"/>
        <v>313588.80558759655</v>
      </c>
      <c r="J28" s="175">
        <v>0</v>
      </c>
      <c r="K28" s="175">
        <f t="shared" si="16"/>
        <v>312602.31090327952</v>
      </c>
      <c r="L28" s="150">
        <f t="shared" si="17"/>
        <v>315663.60508791759</v>
      </c>
      <c r="M28" s="139">
        <f t="shared" si="28"/>
        <v>38839.525019529086</v>
      </c>
      <c r="N28" s="171">
        <f t="shared" si="18"/>
        <v>267842.79874997825</v>
      </c>
      <c r="O28" s="147">
        <v>0</v>
      </c>
      <c r="P28" s="180">
        <f t="shared" si="31"/>
        <v>40601.012109472271</v>
      </c>
      <c r="Q28" s="170">
        <f t="shared" si="9"/>
        <v>22735.501444128004</v>
      </c>
      <c r="R28" s="171">
        <f t="shared" si="20"/>
        <v>227355.01444128001</v>
      </c>
      <c r="S28" s="153">
        <f t="shared" si="2"/>
        <v>0.70694735838043932</v>
      </c>
      <c r="T28" s="153">
        <f t="shared" si="3"/>
        <v>0.94229168579248368</v>
      </c>
      <c r="U28" s="153">
        <f t="shared" si="21"/>
        <v>0.64427257646465852</v>
      </c>
      <c r="V28" s="175">
        <f t="shared" si="22"/>
        <v>0.92485217177414003</v>
      </c>
      <c r="W28" s="175">
        <f t="shared" si="23"/>
        <v>0.94115313403257694</v>
      </c>
      <c r="X28" s="175">
        <f t="shared" si="24"/>
        <v>5.1533476095226298</v>
      </c>
      <c r="Y28" s="175">
        <f t="shared" si="25"/>
        <v>0.94141795045370746</v>
      </c>
      <c r="Z28" s="175">
        <f t="shared" si="26"/>
        <v>3.7250875278687103</v>
      </c>
      <c r="AA28" s="175">
        <f t="shared" si="27"/>
        <v>0.7192315411663176</v>
      </c>
      <c r="AB28" s="149">
        <f t="shared" si="4"/>
        <v>353.96966496703601</v>
      </c>
      <c r="AC28" s="167">
        <f t="shared" si="5"/>
        <v>352.8561392713558</v>
      </c>
      <c r="AD28" s="167">
        <f t="shared" si="5"/>
        <v>356.31163659011833</v>
      </c>
      <c r="AE28" s="149">
        <f t="shared" si="5"/>
        <v>43.84089423371082</v>
      </c>
      <c r="AF28" s="175">
        <f t="shared" si="5"/>
        <v>302.33294061538089</v>
      </c>
      <c r="AG28" s="149">
        <f t="shared" si="10"/>
        <v>45.829208178472406</v>
      </c>
      <c r="AH28" s="167">
        <f t="shared" si="11"/>
        <v>256.63154059201736</v>
      </c>
      <c r="AI28" s="134"/>
    </row>
    <row r="29" spans="1:35">
      <c r="A29" t="s">
        <v>178</v>
      </c>
      <c r="B29" s="133">
        <f t="shared" si="12"/>
        <v>148122.07313715018</v>
      </c>
      <c r="C29" s="141">
        <f t="shared" si="6"/>
        <v>0</v>
      </c>
      <c r="D29" s="141"/>
      <c r="E29" s="141">
        <f t="shared" si="32"/>
        <v>174813.33991798796</v>
      </c>
      <c r="F29" s="133">
        <f t="shared" si="13"/>
        <v>176592.03894413117</v>
      </c>
      <c r="G29" s="141">
        <f t="shared" si="14"/>
        <v>327878.35723905021</v>
      </c>
      <c r="H29" s="147">
        <v>0</v>
      </c>
      <c r="I29" s="180">
        <f t="shared" si="30"/>
        <v>323412.00606509752</v>
      </c>
      <c r="J29" s="175">
        <v>25000</v>
      </c>
      <c r="K29" s="175">
        <f t="shared" si="16"/>
        <v>322844.36940211023</v>
      </c>
      <c r="L29" s="150">
        <f t="shared" si="17"/>
        <v>324598.66189540719</v>
      </c>
      <c r="M29" s="139">
        <f t="shared" si="28"/>
        <v>38839.313031542137</v>
      </c>
      <c r="N29" s="171">
        <f t="shared" si="18"/>
        <v>275390.80162407836</v>
      </c>
      <c r="O29" s="147">
        <v>0</v>
      </c>
      <c r="P29" s="180">
        <f t="shared" si="31"/>
        <v>40638.837839589476</v>
      </c>
      <c r="Q29" s="170">
        <f t="shared" si="9"/>
        <v>23375.396686192864</v>
      </c>
      <c r="R29" s="171">
        <f t="shared" si="20"/>
        <v>233753.96686192864</v>
      </c>
      <c r="S29" s="153">
        <f t="shared" si="2"/>
        <v>0.79032260061560888</v>
      </c>
      <c r="T29" s="153">
        <f t="shared" si="3"/>
        <v>0.94222742438334606</v>
      </c>
      <c r="U29" s="153">
        <f t="shared" si="21"/>
        <v>0.64763948014152906</v>
      </c>
      <c r="V29" s="175">
        <f t="shared" si="22"/>
        <v>0.93198614315477069</v>
      </c>
      <c r="W29" s="175">
        <f t="shared" si="23"/>
        <v>0.94111302309356204</v>
      </c>
      <c r="X29" s="175">
        <f t="shared" si="24"/>
        <v>5.1532941350508308</v>
      </c>
      <c r="Y29" s="175">
        <f t="shared" si="25"/>
        <v>0.94136930570234645</v>
      </c>
      <c r="Z29" s="175">
        <f t="shared" si="26"/>
        <v>3.7316712331722477</v>
      </c>
      <c r="AA29" s="175">
        <f t="shared" si="27"/>
        <v>0.71916261994815678</v>
      </c>
      <c r="AB29" s="149">
        <f t="shared" si="4"/>
        <v>365.05779987481662</v>
      </c>
      <c r="AC29" s="167">
        <f t="shared" si="5"/>
        <v>364.41706858645279</v>
      </c>
      <c r="AD29" s="167">
        <f t="shared" si="5"/>
        <v>366.39726148569531</v>
      </c>
      <c r="AE29" s="149">
        <f t="shared" si="5"/>
        <v>43.840654948011263</v>
      </c>
      <c r="AF29" s="175">
        <f t="shared" si="5"/>
        <v>310.85290051480763</v>
      </c>
      <c r="AG29" s="149">
        <f t="shared" si="10"/>
        <v>45.871904731340841</v>
      </c>
      <c r="AH29" s="167">
        <f t="shared" si="11"/>
        <v>263.85448670526534</v>
      </c>
      <c r="AI29" s="134"/>
    </row>
    <row r="30" spans="1:35" ht="18.75">
      <c r="A30" s="165" t="s">
        <v>179</v>
      </c>
      <c r="B30" s="149">
        <f t="shared" si="12"/>
        <v>163599.90436308127</v>
      </c>
      <c r="C30" s="141">
        <f t="shared" si="6"/>
        <v>0</v>
      </c>
      <c r="D30" s="141"/>
      <c r="E30" s="141">
        <f t="shared" si="32"/>
        <v>179882.92677560961</v>
      </c>
      <c r="F30" s="133">
        <f t="shared" si="13"/>
        <v>181494.69205558975</v>
      </c>
      <c r="G30" s="141">
        <f t="shared" si="14"/>
        <v>337386.82959898264</v>
      </c>
      <c r="H30" s="147">
        <v>0</v>
      </c>
      <c r="I30" s="180">
        <f t="shared" si="30"/>
        <v>333115.32769598521</v>
      </c>
      <c r="J30" s="175">
        <v>25000</v>
      </c>
      <c r="K30" s="175">
        <f t="shared" si="16"/>
        <v>317751.06823568972</v>
      </c>
      <c r="L30" s="150">
        <f t="shared" si="17"/>
        <v>333792.81912566884</v>
      </c>
      <c r="M30" s="139">
        <f t="shared" si="28"/>
        <v>38839.201527208177</v>
      </c>
      <c r="N30" s="171">
        <f t="shared" si="18"/>
        <v>283157.7908145882</v>
      </c>
      <c r="O30" s="147">
        <v>0</v>
      </c>
      <c r="P30" s="180">
        <f t="shared" si="31"/>
        <v>40658.775230005973</v>
      </c>
      <c r="Q30" s="170">
        <f t="shared" si="9"/>
        <v>24033.992012635634</v>
      </c>
      <c r="R30" s="171">
        <f t="shared" si="20"/>
        <v>240339.92012635633</v>
      </c>
      <c r="S30" s="153">
        <f t="shared" si="2"/>
        <v>0.84926801533892327</v>
      </c>
      <c r="T30" s="153">
        <f t="shared" si="3"/>
        <v>0.94216214561176226</v>
      </c>
      <c r="U30" s="153">
        <f t="shared" si="21"/>
        <v>0.64951418581087461</v>
      </c>
      <c r="V30" s="175">
        <f t="shared" si="22"/>
        <v>0.86350807556558873</v>
      </c>
      <c r="W30" s="175">
        <f t="shared" si="23"/>
        <v>0.94107391194645285</v>
      </c>
      <c r="X30" s="175">
        <f t="shared" si="24"/>
        <v>5.1532660081247341</v>
      </c>
      <c r="Y30" s="175">
        <f t="shared" si="25"/>
        <v>0.94132252890570145</v>
      </c>
      <c r="Z30" s="175">
        <f t="shared" si="26"/>
        <v>3.7351478260357829</v>
      </c>
      <c r="AA30" s="175">
        <f t="shared" si="27"/>
        <v>0.71910204167136704</v>
      </c>
      <c r="AB30" s="149">
        <f t="shared" si="4"/>
        <v>376.01061912586374</v>
      </c>
      <c r="AC30" s="167">
        <f t="shared" si="5"/>
        <v>358.66790255970034</v>
      </c>
      <c r="AD30" s="167">
        <f t="shared" si="5"/>
        <v>376.77535118934992</v>
      </c>
      <c r="AE30" s="149">
        <f t="shared" si="5"/>
        <v>43.840529085253948</v>
      </c>
      <c r="AF30" s="175">
        <f t="shared" si="5"/>
        <v>319.62004561877848</v>
      </c>
      <c r="AG30" s="149">
        <f t="shared" si="10"/>
        <v>45.894409461357654</v>
      </c>
      <c r="AH30" s="167">
        <f t="shared" si="11"/>
        <v>271.28851377817</v>
      </c>
      <c r="AI30" s="134"/>
    </row>
    <row r="31" spans="1:35">
      <c r="A31" t="s">
        <v>180</v>
      </c>
      <c r="B31" s="133">
        <f t="shared" si="12"/>
        <v>175716.30661747663</v>
      </c>
      <c r="C31" s="141">
        <f t="shared" si="6"/>
        <v>0</v>
      </c>
      <c r="D31" s="141"/>
      <c r="E31" s="141">
        <f t="shared" si="32"/>
        <v>185099.53165210228</v>
      </c>
      <c r="F31" s="133">
        <f t="shared" si="13"/>
        <v>186539.22736892322</v>
      </c>
      <c r="G31" s="141">
        <f t="shared" si="14"/>
        <v>347171.04765735311</v>
      </c>
      <c r="H31" s="147">
        <v>0</v>
      </c>
      <c r="I31" s="180">
        <f t="shared" si="30"/>
        <v>342867.17413999815</v>
      </c>
      <c r="J31" s="175">
        <v>0</v>
      </c>
      <c r="K31" s="175">
        <f t="shared" si="16"/>
        <v>318020.61750416853</v>
      </c>
      <c r="L31" s="150">
        <f t="shared" si="17"/>
        <v>343253.59727874637</v>
      </c>
      <c r="M31" s="139">
        <f t="shared" si="28"/>
        <v>38839.142876301252</v>
      </c>
      <c r="N31" s="171">
        <f t="shared" si="18"/>
        <v>291150.0758756022</v>
      </c>
      <c r="O31" s="147">
        <v>0</v>
      </c>
      <c r="P31" s="180">
        <f t="shared" si="31"/>
        <v>40669.273689714602</v>
      </c>
      <c r="Q31" s="170">
        <f t="shared" si="9"/>
        <v>24711.783511320722</v>
      </c>
      <c r="R31" s="171">
        <f t="shared" si="20"/>
        <v>247117.8351132072</v>
      </c>
      <c r="S31" s="153">
        <f t="shared" si="2"/>
        <v>0.88743703399201868</v>
      </c>
      <c r="T31" s="153">
        <f t="shared" si="3"/>
        <v>0.94209707594079006</v>
      </c>
      <c r="U31" s="153">
        <f t="shared" si="21"/>
        <v>0.65054788703249766</v>
      </c>
      <c r="V31" s="175">
        <f t="shared" si="22"/>
        <v>0.82533003342398115</v>
      </c>
      <c r="W31" s="175">
        <f t="shared" si="23"/>
        <v>0.94103580979551105</v>
      </c>
      <c r="X31" s="175">
        <f t="shared" si="24"/>
        <v>5.1532512135403525</v>
      </c>
      <c r="Y31" s="175">
        <f t="shared" si="25"/>
        <v>0.94127731664131276</v>
      </c>
      <c r="Z31" s="175">
        <f t="shared" si="26"/>
        <v>3.7369802874059865</v>
      </c>
      <c r="AA31" s="175">
        <f t="shared" si="27"/>
        <v>0.71904736579122264</v>
      </c>
      <c r="AB31" s="149">
        <f t="shared" si="4"/>
        <v>387.01821173469182</v>
      </c>
      <c r="AC31" s="167">
        <f t="shared" si="5"/>
        <v>358.97216171230872</v>
      </c>
      <c r="AD31" s="167">
        <f t="shared" si="5"/>
        <v>387.45439461660914</v>
      </c>
      <c r="AE31" s="149">
        <f t="shared" si="5"/>
        <v>43.84046288186434</v>
      </c>
      <c r="AF31" s="175">
        <f t="shared" si="5"/>
        <v>328.64149796324972</v>
      </c>
      <c r="AG31" s="149">
        <f t="shared" si="10"/>
        <v>45.906259808689953</v>
      </c>
      <c r="AH31" s="167">
        <f t="shared" si="11"/>
        <v>278.93922150217537</v>
      </c>
      <c r="AI31" s="134"/>
    </row>
    <row r="32" spans="1:35">
      <c r="A32" t="s">
        <v>181</v>
      </c>
      <c r="B32" s="133">
        <f t="shared" si="12"/>
        <v>185346.24051199973</v>
      </c>
      <c r="C32" s="141">
        <f t="shared" si="6"/>
        <v>0</v>
      </c>
      <c r="D32" s="141"/>
      <c r="E32" s="141">
        <f t="shared" si="32"/>
        <v>190467.41807001323</v>
      </c>
      <c r="F32" s="133">
        <f t="shared" si="13"/>
        <v>191729.88593185644</v>
      </c>
      <c r="G32" s="141">
        <f t="shared" si="14"/>
        <v>357239.00803941634</v>
      </c>
      <c r="H32" s="147">
        <v>0</v>
      </c>
      <c r="I32" s="180">
        <f t="shared" si="30"/>
        <v>352768.44034001732</v>
      </c>
      <c r="J32" s="175">
        <v>0</v>
      </c>
      <c r="K32" s="175">
        <f t="shared" si="16"/>
        <v>337940.98221049295</v>
      </c>
      <c r="L32" s="150">
        <f t="shared" si="17"/>
        <v>352988.73212333309</v>
      </c>
      <c r="M32" s="139">
        <f t="shared" si="28"/>
        <v>38839.112026027331</v>
      </c>
      <c r="N32" s="171">
        <f t="shared" si="18"/>
        <v>299374.16703188315</v>
      </c>
      <c r="O32" s="147">
        <v>0</v>
      </c>
      <c r="P32" s="180">
        <f t="shared" si="31"/>
        <v>40674.799036335717</v>
      </c>
      <c r="Q32" s="170">
        <f t="shared" si="9"/>
        <v>25409.29656807155</v>
      </c>
      <c r="R32" s="171">
        <f t="shared" si="20"/>
        <v>254092.96568071548</v>
      </c>
      <c r="S32" s="153">
        <f t="shared" si="2"/>
        <v>0.91066789650539881</v>
      </c>
      <c r="T32" s="153">
        <f t="shared" si="3"/>
        <v>0.94203287553318149</v>
      </c>
      <c r="U32" s="153">
        <f t="shared" si="21"/>
        <v>0.65111144951535771</v>
      </c>
      <c r="V32" s="175">
        <f t="shared" si="22"/>
        <v>0.87182477680343695</v>
      </c>
      <c r="W32" s="175">
        <f t="shared" si="23"/>
        <v>0.94099871003048186</v>
      </c>
      <c r="X32" s="175">
        <f t="shared" si="24"/>
        <v>5.1532434316384235</v>
      </c>
      <c r="Y32" s="175">
        <f t="shared" si="25"/>
        <v>0.94123348752177294</v>
      </c>
      <c r="Z32" s="175">
        <f t="shared" si="26"/>
        <v>3.7379452091665986</v>
      </c>
      <c r="AA32" s="175">
        <f t="shared" si="27"/>
        <v>0.71899697420869868</v>
      </c>
      <c r="AB32" s="149">
        <f t="shared" si="4"/>
        <v>398.19446489526968</v>
      </c>
      <c r="AC32" s="167">
        <f t="shared" si="5"/>
        <v>381.4576736166843</v>
      </c>
      <c r="AD32" s="167">
        <f t="shared" si="5"/>
        <v>398.44312367181362</v>
      </c>
      <c r="AE32" s="149">
        <f t="shared" si="5"/>
        <v>43.840428058997801</v>
      </c>
      <c r="AF32" s="175">
        <f t="shared" si="5"/>
        <v>337.92460609522664</v>
      </c>
      <c r="AG32" s="149">
        <f t="shared" si="10"/>
        <v>45.912496654704398</v>
      </c>
      <c r="AH32" s="167">
        <f t="shared" si="11"/>
        <v>286.81254027532452</v>
      </c>
      <c r="AI32" s="134"/>
    </row>
    <row r="33" spans="1:35">
      <c r="A33" t="s">
        <v>182</v>
      </c>
      <c r="B33" s="133">
        <f t="shared" si="12"/>
        <v>193362.96362611672</v>
      </c>
      <c r="C33" s="141">
        <f t="shared" si="6"/>
        <v>79069.256227856647</v>
      </c>
      <c r="D33" s="141">
        <v>253119</v>
      </c>
      <c r="E33" s="141">
        <f t="shared" si="32"/>
        <v>195990.97319404359</v>
      </c>
      <c r="F33" s="133">
        <f t="shared" si="13"/>
        <v>197070.97723577044</v>
      </c>
      <c r="G33" s="141">
        <f t="shared" si="14"/>
        <v>367598.93927255936</v>
      </c>
      <c r="H33" s="147">
        <v>0</v>
      </c>
      <c r="I33" s="180">
        <f t="shared" si="30"/>
        <v>362880.63177728502</v>
      </c>
      <c r="J33" s="175">
        <v>0</v>
      </c>
      <c r="K33" s="175">
        <f t="shared" si="16"/>
        <v>354202.38965762692</v>
      </c>
      <c r="L33" s="150">
        <f t="shared" si="17"/>
        <v>363006.18215604359</v>
      </c>
      <c r="M33" s="139">
        <f t="shared" si="28"/>
        <v>38839.095798811781</v>
      </c>
      <c r="N33" s="171">
        <f t="shared" si="18"/>
        <v>307836.77337569243</v>
      </c>
      <c r="O33" s="147">
        <v>0</v>
      </c>
      <c r="P33" s="180">
        <f t="shared" si="31"/>
        <v>40677.706242776643</v>
      </c>
      <c r="Q33" s="170">
        <f t="shared" si="9"/>
        <v>26127.081903263141</v>
      </c>
      <c r="R33" s="171">
        <f t="shared" si="20"/>
        <v>261270.81903263138</v>
      </c>
      <c r="S33" s="153">
        <f t="shared" si="2"/>
        <v>0.54630688233830749</v>
      </c>
      <c r="T33" s="153">
        <f t="shared" si="3"/>
        <v>0.94196989163968858</v>
      </c>
      <c r="U33" s="153">
        <f t="shared" si="21"/>
        <v>0.65141347352843992</v>
      </c>
      <c r="V33" s="175">
        <f t="shared" si="22"/>
        <v>0.90084978783298153</v>
      </c>
      <c r="W33" s="175">
        <f t="shared" si="23"/>
        <v>0.94096259755400657</v>
      </c>
      <c r="X33" s="175">
        <f t="shared" si="24"/>
        <v>5.1532393383716917</v>
      </c>
      <c r="Y33" s="175">
        <f t="shared" si="25"/>
        <v>0.94119092801648274</v>
      </c>
      <c r="Z33" s="175">
        <f t="shared" si="26"/>
        <v>3.7384530481579938</v>
      </c>
      <c r="AA33" s="175">
        <f t="shared" si="27"/>
        <v>0.71894979078612753</v>
      </c>
      <c r="AB33" s="149">
        <f t="shared" si="4"/>
        <v>409.60880415532444</v>
      </c>
      <c r="AC33" s="167">
        <f t="shared" si="5"/>
        <v>399.81306399858556</v>
      </c>
      <c r="AD33" s="167">
        <f t="shared" si="5"/>
        <v>409.75052166791994</v>
      </c>
      <c r="AE33" s="149">
        <f t="shared" si="5"/>
        <v>43.840409742202212</v>
      </c>
      <c r="AF33" s="175">
        <f t="shared" si="5"/>
        <v>347.47694303739888</v>
      </c>
      <c r="AG33" s="149">
        <f t="shared" si="10"/>
        <v>45.9157782223865</v>
      </c>
      <c r="AH33" s="167">
        <f t="shared" si="11"/>
        <v>294.91468646450176</v>
      </c>
      <c r="AI33" s="134"/>
    </row>
    <row r="34" spans="1:35">
      <c r="A34" t="s">
        <v>183</v>
      </c>
      <c r="B34" s="133">
        <f t="shared" si="12"/>
        <v>141715.57467446936</v>
      </c>
      <c r="C34" s="141">
        <f t="shared" si="6"/>
        <v>0</v>
      </c>
      <c r="D34" s="141"/>
      <c r="E34" s="141">
        <f t="shared" si="32"/>
        <v>201674.71141667085</v>
      </c>
      <c r="F34" s="133">
        <f t="shared" si="13"/>
        <v>202566.90473843325</v>
      </c>
      <c r="G34" s="141">
        <f t="shared" si="14"/>
        <v>378259.30851146358</v>
      </c>
      <c r="H34" s="147">
        <f>SUM(H8:H33)</f>
        <v>378043.86551194428</v>
      </c>
      <c r="I34" s="180">
        <f t="shared" si="30"/>
        <v>373242.59022977878</v>
      </c>
      <c r="J34" s="175">
        <v>0</v>
      </c>
      <c r="K34" s="175">
        <f t="shared" si="16"/>
        <v>368221.78990109946</v>
      </c>
      <c r="L34" s="150">
        <f t="shared" si="17"/>
        <v>373314.13575317332</v>
      </c>
      <c r="M34" s="139">
        <f t="shared" si="28"/>
        <v>38839.087263304289</v>
      </c>
      <c r="N34" s="171">
        <f t="shared" si="18"/>
        <v>316544.80429555045</v>
      </c>
      <c r="O34" s="147">
        <f>SUM(O8:O33)</f>
        <v>228998.64419451755</v>
      </c>
      <c r="P34" s="180">
        <f t="shared" si="31"/>
        <v>40679.235675314572</v>
      </c>
      <c r="Q34" s="170">
        <f t="shared" si="9"/>
        <v>26865.713047941666</v>
      </c>
      <c r="R34" s="171">
        <f t="shared" si="20"/>
        <v>268657.13047941664</v>
      </c>
      <c r="S34" s="153">
        <f t="shared" si="2"/>
        <v>0.65895796759517744</v>
      </c>
      <c r="T34" s="153">
        <f t="shared" si="3"/>
        <v>0.94190829875335791</v>
      </c>
      <c r="U34" s="153">
        <f t="shared" si="21"/>
        <v>0.65157048152102393</v>
      </c>
      <c r="V34" s="175">
        <f t="shared" si="22"/>
        <v>0.9181076484950792</v>
      </c>
      <c r="W34" s="175">
        <f t="shared" si="23"/>
        <v>0.9409274528345497</v>
      </c>
      <c r="X34" s="175">
        <f t="shared" si="24"/>
        <v>5.1532371853171757</v>
      </c>
      <c r="Y34" s="175">
        <f t="shared" si="25"/>
        <v>0.94114956245553827</v>
      </c>
      <c r="Z34" s="175">
        <f t="shared" si="26"/>
        <v>3.7387202518083669</v>
      </c>
      <c r="AA34" s="175">
        <f t="shared" si="27"/>
        <v>0.71890509664151736</v>
      </c>
      <c r="AB34" s="149">
        <f t="shared" si="4"/>
        <v>421.30507295216137</v>
      </c>
      <c r="AC34" s="167">
        <f t="shared" si="5"/>
        <v>415.63774370270392</v>
      </c>
      <c r="AD34" s="167">
        <f t="shared" si="5"/>
        <v>421.38583139919331</v>
      </c>
      <c r="AE34" s="149">
        <f t="shared" si="5"/>
        <v>43.840400107576635</v>
      </c>
      <c r="AF34" s="175">
        <f t="shared" si="5"/>
        <v>357.30630790088321</v>
      </c>
      <c r="AG34" s="149">
        <f t="shared" si="10"/>
        <v>45.91750460009321</v>
      </c>
      <c r="AH34" s="167">
        <f t="shared" si="11"/>
        <v>303.25213391662527</v>
      </c>
      <c r="AI34" s="134"/>
    </row>
    <row r="35" spans="1:35">
      <c r="A35" t="s">
        <v>184</v>
      </c>
      <c r="B35" s="133">
        <f t="shared" si="12"/>
        <v>166580.05039479773</v>
      </c>
      <c r="C35" s="141">
        <f t="shared" si="6"/>
        <v>0</v>
      </c>
      <c r="D35" s="141"/>
      <c r="E35" s="141">
        <f t="shared" si="32"/>
        <v>207523.27804775428</v>
      </c>
      <c r="F35" s="133">
        <f t="shared" si="13"/>
        <v>208222.18196816309</v>
      </c>
      <c r="G35" s="141">
        <f t="shared" si="14"/>
        <v>389228.82845829596</v>
      </c>
      <c r="H35" s="147"/>
      <c r="I35" s="180">
        <f t="shared" si="30"/>
        <v>383880.24972952105</v>
      </c>
      <c r="J35" s="175">
        <v>0</v>
      </c>
      <c r="K35" s="175">
        <f t="shared" si="16"/>
        <v>380994.77653259807</v>
      </c>
      <c r="L35" s="150">
        <f t="shared" si="17"/>
        <v>383921.01823162206</v>
      </c>
      <c r="M35" s="139">
        <f t="shared" si="28"/>
        <v>38839.082773629532</v>
      </c>
      <c r="N35" s="171">
        <f t="shared" si="18"/>
        <v>325505.37281544984</v>
      </c>
      <c r="O35" s="147"/>
      <c r="P35" s="180">
        <f t="shared" si="31"/>
        <v>40680.0402237862</v>
      </c>
      <c r="Q35" s="170">
        <f t="shared" si="9"/>
        <v>27625.784798754525</v>
      </c>
      <c r="R35" s="171">
        <f t="shared" si="20"/>
        <v>276257.84798754525</v>
      </c>
      <c r="S35" s="153">
        <f t="shared" si="2"/>
        <v>0.75348896626475681</v>
      </c>
      <c r="T35" s="153">
        <f t="shared" si="3"/>
        <v>0.94184817613359928</v>
      </c>
      <c r="U35" s="153">
        <f t="shared" si="21"/>
        <v>0.6516473116480398</v>
      </c>
      <c r="V35" s="175">
        <f t="shared" si="22"/>
        <v>0.92805861060843453</v>
      </c>
      <c r="W35" s="175">
        <f t="shared" si="23"/>
        <v>0.94089325414618563</v>
      </c>
      <c r="X35" s="175">
        <f t="shared" si="24"/>
        <v>5.1532360528115477</v>
      </c>
      <c r="Y35" s="175">
        <f t="shared" si="25"/>
        <v>0.94110933641928496</v>
      </c>
      <c r="Z35" s="175">
        <f t="shared" si="26"/>
        <v>3.7388608231662803</v>
      </c>
      <c r="AA35" s="175">
        <f t="shared" si="27"/>
        <v>0.71886240848974292</v>
      </c>
      <c r="AB35" s="149">
        <f t="shared" si="4"/>
        <v>433.31254484549515</v>
      </c>
      <c r="AC35" s="167">
        <f t="shared" si="5"/>
        <v>430.05550899923026</v>
      </c>
      <c r="AD35" s="167">
        <f t="shared" si="5"/>
        <v>433.35856311136678</v>
      </c>
      <c r="AE35" s="149">
        <f t="shared" si="5"/>
        <v>43.840395039766044</v>
      </c>
      <c r="AF35" s="175">
        <f t="shared" si="5"/>
        <v>367.42072965442685</v>
      </c>
      <c r="AG35" s="149">
        <f t="shared" si="10"/>
        <v>45.918412750345631</v>
      </c>
      <c r="AH35" s="167">
        <f t="shared" si="11"/>
        <v>311.83159651835973</v>
      </c>
      <c r="AI35" s="134"/>
    </row>
    <row r="36" spans="1:35">
      <c r="A36" t="s">
        <v>185</v>
      </c>
      <c r="B36" s="133">
        <f t="shared" si="12"/>
        <v>187227.07912426049</v>
      </c>
      <c r="C36" s="141">
        <f t="shared" si="6"/>
        <v>0</v>
      </c>
      <c r="D36" s="141"/>
      <c r="E36" s="141">
        <f t="shared" si="32"/>
        <v>213541.45311113913</v>
      </c>
      <c r="F36" s="133">
        <f t="shared" si="13"/>
        <v>214041.44332134427</v>
      </c>
      <c r="G36" s="141">
        <f t="shared" si="14"/>
        <v>400516.46448358649</v>
      </c>
      <c r="H36" s="147"/>
      <c r="I36" s="180">
        <f t="shared" si="30"/>
        <v>394812.26820484735</v>
      </c>
      <c r="J36" s="175">
        <v>25000</v>
      </c>
      <c r="K36" s="175">
        <f t="shared" si="16"/>
        <v>393160.21300280123</v>
      </c>
      <c r="L36" s="150">
        <f t="shared" si="17"/>
        <v>394835.4989447752</v>
      </c>
      <c r="M36" s="139">
        <f t="shared" si="28"/>
        <v>38839.080412061216</v>
      </c>
      <c r="N36" s="171">
        <f t="shared" si="18"/>
        <v>334725.80009463424</v>
      </c>
      <c r="O36" s="147"/>
      <c r="P36" s="180">
        <f t="shared" si="31"/>
        <v>40680.463434809753</v>
      </c>
      <c r="Q36" s="170">
        <f t="shared" si="9"/>
        <v>28407.912340226027</v>
      </c>
      <c r="R36" s="171">
        <f t="shared" si="20"/>
        <v>284079.12340226024</v>
      </c>
      <c r="S36" s="153">
        <f t="shared" si="2"/>
        <v>0.82380544622116525</v>
      </c>
      <c r="T36" s="153">
        <f t="shared" si="3"/>
        <v>0.94178955068852543</v>
      </c>
      <c r="U36" s="153">
        <f t="shared" si="21"/>
        <v>0.65167996406572937</v>
      </c>
      <c r="V36" s="175">
        <f t="shared" si="22"/>
        <v>0.93368875458850542</v>
      </c>
      <c r="W36" s="175">
        <f t="shared" si="23"/>
        <v>0.94085997880436523</v>
      </c>
      <c r="X36" s="175">
        <f t="shared" si="24"/>
        <v>5.1532354571138761</v>
      </c>
      <c r="Y36" s="175">
        <f t="shared" si="25"/>
        <v>0.94107020753775372</v>
      </c>
      <c r="Z36" s="175">
        <f t="shared" si="26"/>
        <v>3.7389347698545836</v>
      </c>
      <c r="AA36" s="175">
        <f t="shared" si="27"/>
        <v>0.71882139849738758</v>
      </c>
      <c r="AB36" s="149">
        <f t="shared" si="4"/>
        <v>445.65228034681166</v>
      </c>
      <c r="AC36" s="167">
        <f t="shared" si="5"/>
        <v>443.78748984423112</v>
      </c>
      <c r="AD36" s="167">
        <f t="shared" si="5"/>
        <v>445.67850251125975</v>
      </c>
      <c r="AE36" s="149">
        <f t="shared" si="5"/>
        <v>43.840392374098357</v>
      </c>
      <c r="AF36" s="175">
        <f t="shared" si="5"/>
        <v>377.82847220362362</v>
      </c>
      <c r="AG36" s="149">
        <f t="shared" si="10"/>
        <v>45.918890458291671</v>
      </c>
      <c r="AH36" s="167">
        <f t="shared" si="11"/>
        <v>320.66001828862682</v>
      </c>
      <c r="AI36" s="134"/>
    </row>
    <row r="37" spans="1:35">
      <c r="A37" t="s">
        <v>186</v>
      </c>
      <c r="B37" s="133">
        <f t="shared" si="12"/>
        <v>203535.09062375416</v>
      </c>
      <c r="C37" s="141">
        <f t="shared" si="6"/>
        <v>0</v>
      </c>
      <c r="D37" s="141"/>
      <c r="E37" s="141">
        <f t="shared" si="32"/>
        <v>219734.15525136213</v>
      </c>
      <c r="F37" s="133">
        <f t="shared" si="13"/>
        <v>220029.45189138746</v>
      </c>
      <c r="G37" s="141">
        <f t="shared" si="14"/>
        <v>412131.44195361045</v>
      </c>
      <c r="H37" s="147"/>
      <c r="I37" s="180">
        <f t="shared" si="30"/>
        <v>406053.2609512753</v>
      </c>
      <c r="J37" s="175">
        <v>25000</v>
      </c>
      <c r="K37" s="175">
        <f t="shared" si="16"/>
        <v>390213.75644537766</v>
      </c>
      <c r="L37" s="150">
        <f t="shared" si="17"/>
        <v>406066.49848747585</v>
      </c>
      <c r="M37" s="139">
        <f t="shared" si="28"/>
        <v>38839.079169876451</v>
      </c>
      <c r="N37" s="171">
        <f t="shared" si="18"/>
        <v>344213.62066332495</v>
      </c>
      <c r="O37" s="147"/>
      <c r="P37" s="180">
        <f t="shared" si="31"/>
        <v>40680.686048934571</v>
      </c>
      <c r="Q37" s="170">
        <f t="shared" si="9"/>
        <v>29212.730823769929</v>
      </c>
      <c r="R37" s="171">
        <f t="shared" si="20"/>
        <v>292127.30823769927</v>
      </c>
      <c r="S37" s="153">
        <f t="shared" si="2"/>
        <v>0.87113607720210073</v>
      </c>
      <c r="T37" s="153">
        <f t="shared" si="3"/>
        <v>0.94173242069552776</v>
      </c>
      <c r="U37" s="153">
        <f t="shared" si="21"/>
        <v>0.65168840120161575</v>
      </c>
      <c r="V37" s="175">
        <f t="shared" si="22"/>
        <v>0.87726481523686817</v>
      </c>
      <c r="W37" s="175">
        <f t="shared" si="23"/>
        <v>0.94082760384569153</v>
      </c>
      <c r="X37" s="175">
        <f t="shared" si="24"/>
        <v>5.1532351437769819</v>
      </c>
      <c r="Y37" s="175">
        <f t="shared" si="25"/>
        <v>0.94103214039218686</v>
      </c>
      <c r="Z37" s="175">
        <f t="shared" si="26"/>
        <v>3.738973667515507</v>
      </c>
      <c r="AA37" s="175">
        <f t="shared" si="27"/>
        <v>0.7187818414784497</v>
      </c>
      <c r="AB37" s="149">
        <f t="shared" si="4"/>
        <v>458.34077676457844</v>
      </c>
      <c r="AC37" s="167">
        <f t="shared" si="5"/>
        <v>440.46161780451695</v>
      </c>
      <c r="AD37" s="167">
        <f t="shared" si="5"/>
        <v>458.35571889953479</v>
      </c>
      <c r="AE37" s="149">
        <f t="shared" si="5"/>
        <v>43.840390971957348</v>
      </c>
      <c r="AF37" s="175">
        <f t="shared" si="5"/>
        <v>388.53804030084541</v>
      </c>
      <c r="AG37" s="149">
        <f t="shared" si="10"/>
        <v>45.919141738457846</v>
      </c>
      <c r="AH37" s="167">
        <f t="shared" si="11"/>
        <v>329.74456862662464</v>
      </c>
      <c r="AI37" s="134"/>
    </row>
    <row r="38" spans="1:35">
      <c r="A38" t="s">
        <v>187</v>
      </c>
      <c r="B38" s="133">
        <f t="shared" si="12"/>
        <v>216354.85889699863</v>
      </c>
      <c r="C38" s="141">
        <f t="shared" si="6"/>
        <v>0</v>
      </c>
      <c r="D38" s="141"/>
      <c r="E38" s="141">
        <f t="shared" si="32"/>
        <v>226106.44575365161</v>
      </c>
      <c r="F38" s="133">
        <f t="shared" si="13"/>
        <v>226191.10565929578</v>
      </c>
      <c r="G38" s="141">
        <f t="shared" si="14"/>
        <v>424083.25377026515</v>
      </c>
      <c r="H38" s="147"/>
      <c r="I38" s="180">
        <f t="shared" si="30"/>
        <v>417615.65273823612</v>
      </c>
      <c r="J38" s="175">
        <v>0</v>
      </c>
      <c r="K38" s="175">
        <f t="shared" si="16"/>
        <v>392842.76893296884</v>
      </c>
      <c r="L38" s="150">
        <f t="shared" si="17"/>
        <v>417623.19605488097</v>
      </c>
      <c r="M38" s="139">
        <f t="shared" si="28"/>
        <v>38839.078516487309</v>
      </c>
      <c r="N38" s="171">
        <f t="shared" si="18"/>
        <v>353976.58815492259</v>
      </c>
      <c r="O38" s="147"/>
      <c r="P38" s="180">
        <f t="shared" si="31"/>
        <v>40680.803145382633</v>
      </c>
      <c r="Q38" s="170">
        <f t="shared" si="9"/>
        <v>30040.895261031903</v>
      </c>
      <c r="R38" s="171">
        <f t="shared" si="20"/>
        <v>300408.95261031901</v>
      </c>
      <c r="S38" s="153">
        <f t="shared" si="2"/>
        <v>0.90072659520744658</v>
      </c>
      <c r="T38" s="153">
        <f t="shared" si="3"/>
        <v>0.94167676892202024</v>
      </c>
      <c r="U38" s="153">
        <f t="shared" si="21"/>
        <v>0.65168368251675357</v>
      </c>
      <c r="V38" s="175">
        <f t="shared" si="22"/>
        <v>0.84614633649235249</v>
      </c>
      <c r="W38" s="175">
        <f t="shared" si="23"/>
        <v>0.94079610639979716</v>
      </c>
      <c r="X38" s="175">
        <f t="shared" si="24"/>
        <v>5.1532349789617982</v>
      </c>
      <c r="Y38" s="175">
        <f t="shared" si="25"/>
        <v>0.94099510368757222</v>
      </c>
      <c r="Z38" s="175">
        <f t="shared" si="26"/>
        <v>3.7389941281563264</v>
      </c>
      <c r="AA38" s="175">
        <f t="shared" si="27"/>
        <v>0.7187435800995734</v>
      </c>
      <c r="AB38" s="149">
        <f t="shared" si="4"/>
        <v>471.39205880693083</v>
      </c>
      <c r="AC38" s="167">
        <f t="shared" si="5"/>
        <v>443.42916847228742</v>
      </c>
      <c r="AD38" s="167">
        <f t="shared" si="5"/>
        <v>471.40057347715481</v>
      </c>
      <c r="AE38" s="149">
        <f t="shared" si="5"/>
        <v>43.840390234431226</v>
      </c>
      <c r="AF38" s="175">
        <f t="shared" si="5"/>
        <v>399.55818601557996</v>
      </c>
      <c r="AG38" s="149">
        <f t="shared" si="10"/>
        <v>45.919273913426309</v>
      </c>
      <c r="AH38" s="167">
        <f t="shared" si="11"/>
        <v>339.09264110790934</v>
      </c>
      <c r="AI38" s="134"/>
    </row>
    <row r="39" spans="1:35">
      <c r="A39" t="s">
        <v>188</v>
      </c>
      <c r="B39" s="133">
        <f t="shared" si="12"/>
        <v>226778.89654769597</v>
      </c>
      <c r="C39" s="141">
        <f t="shared" si="6"/>
        <v>0</v>
      </c>
      <c r="D39" s="141"/>
      <c r="E39" s="141">
        <f t="shared" si="32"/>
        <v>232663.53268050749</v>
      </c>
      <c r="F39" s="133">
        <f t="shared" si="13"/>
        <v>232531.44280327298</v>
      </c>
      <c r="G39" s="141">
        <f t="shared" si="14"/>
        <v>436381.6681296028</v>
      </c>
      <c r="H39" s="147"/>
      <c r="I39" s="180">
        <f t="shared" si="30"/>
        <v>429510.7383415419</v>
      </c>
      <c r="J39" s="175">
        <v>0</v>
      </c>
      <c r="K39" s="175">
        <f t="shared" si="16"/>
        <v>414862.13487718703</v>
      </c>
      <c r="L39" s="150">
        <f t="shared" si="17"/>
        <v>429515.03698336903</v>
      </c>
      <c r="M39" s="139">
        <f t="shared" si="28"/>
        <v>38839.078172804635</v>
      </c>
      <c r="N39" s="171">
        <f t="shared" si="18"/>
        <v>364022.68140063249</v>
      </c>
      <c r="O39" s="147"/>
      <c r="P39" s="180">
        <f t="shared" si="31"/>
        <v>40680.86473850676</v>
      </c>
      <c r="Q39" s="170">
        <f t="shared" si="9"/>
        <v>30893.080635298393</v>
      </c>
      <c r="R39" s="171">
        <f t="shared" si="20"/>
        <v>308930.80635298393</v>
      </c>
      <c r="S39" s="153">
        <f t="shared" si="2"/>
        <v>0.91832796798556182</v>
      </c>
      <c r="T39" s="153">
        <f t="shared" si="3"/>
        <v>0.94162256988215376</v>
      </c>
      <c r="U39" s="153">
        <f t="shared" si="21"/>
        <v>0.65167193012265967</v>
      </c>
      <c r="V39" s="175">
        <f t="shared" si="22"/>
        <v>0.88494344481470932</v>
      </c>
      <c r="W39" s="175">
        <f t="shared" si="23"/>
        <v>0.94076546389070914</v>
      </c>
      <c r="X39" s="175">
        <f t="shared" si="24"/>
        <v>5.1532348922690172</v>
      </c>
      <c r="Y39" s="175">
        <f t="shared" si="25"/>
        <v>0.94095906868250256</v>
      </c>
      <c r="Z39" s="175">
        <f t="shared" si="26"/>
        <v>3.7390048905837645</v>
      </c>
      <c r="AA39" s="175">
        <f t="shared" si="27"/>
        <v>0.71870650194961128</v>
      </c>
      <c r="AB39" s="149">
        <f t="shared" si="4"/>
        <v>484.81887567900253</v>
      </c>
      <c r="AC39" s="167">
        <f t="shared" si="5"/>
        <v>468.28397019729437</v>
      </c>
      <c r="AD39" s="167">
        <f t="shared" si="5"/>
        <v>484.82372785733367</v>
      </c>
      <c r="AE39" s="149">
        <f t="shared" si="5"/>
        <v>43.840389846492499</v>
      </c>
      <c r="AF39" s="175">
        <f t="shared" si="5"/>
        <v>410.89791561386187</v>
      </c>
      <c r="AG39" s="149">
        <f t="shared" si="10"/>
        <v>45.919343437902704</v>
      </c>
      <c r="AH39" s="167">
        <f t="shared" si="11"/>
        <v>348.71185474194505</v>
      </c>
      <c r="AI39" s="134"/>
    </row>
    <row r="40" spans="1:35">
      <c r="A40" t="s">
        <v>189</v>
      </c>
      <c r="B40" s="133">
        <f t="shared" si="12"/>
        <v>235730.23094097144</v>
      </c>
      <c r="C40" s="141">
        <f t="shared" si="6"/>
        <v>79069.256227856647</v>
      </c>
      <c r="D40" s="141">
        <v>253119</v>
      </c>
      <c r="E40" s="141">
        <f t="shared" si="32"/>
        <v>239410.77512824218</v>
      </c>
      <c r="F40" s="133">
        <f t="shared" si="13"/>
        <v>239055.64655937548</v>
      </c>
      <c r="G40" s="141">
        <f t="shared" si="14"/>
        <v>449036.73650536122</v>
      </c>
      <c r="H40" s="147"/>
      <c r="I40" s="180">
        <f t="shared" si="30"/>
        <v>441749.2907792824</v>
      </c>
      <c r="J40" s="175">
        <v>0</v>
      </c>
      <c r="K40" s="175">
        <f t="shared" si="16"/>
        <v>433221.75434497226</v>
      </c>
      <c r="L40" s="150">
        <f t="shared" si="17"/>
        <v>441751.74049227667</v>
      </c>
      <c r="M40" s="139">
        <f t="shared" si="28"/>
        <v>38839.077992027553</v>
      </c>
      <c r="N40" s="171">
        <f t="shared" si="18"/>
        <v>374360.1108125266</v>
      </c>
      <c r="O40" s="147"/>
      <c r="P40" s="180">
        <f t="shared" si="31"/>
        <v>40680.897136598629</v>
      </c>
      <c r="Q40" s="170">
        <f t="shared" si="9"/>
        <v>31769.982165940241</v>
      </c>
      <c r="R40" s="171">
        <f t="shared" si="20"/>
        <v>317699.8216594024</v>
      </c>
      <c r="S40" s="153">
        <f t="shared" si="2"/>
        <v>0.61704144531970373</v>
      </c>
      <c r="T40" s="153">
        <f t="shared" si="3"/>
        <v>0.94156979384914308</v>
      </c>
      <c r="U40" s="153">
        <f t="shared" si="21"/>
        <v>0.65165652952639008</v>
      </c>
      <c r="V40" s="175">
        <f t="shared" si="22"/>
        <v>0.90864246470675247</v>
      </c>
      <c r="W40" s="175">
        <f t="shared" si="23"/>
        <v>0.94073565414379146</v>
      </c>
      <c r="X40" s="175">
        <f t="shared" si="24"/>
        <v>5.1532348466686164</v>
      </c>
      <c r="Y40" s="175">
        <f t="shared" si="25"/>
        <v>0.94092400831517142</v>
      </c>
      <c r="Z40" s="175">
        <f t="shared" si="26"/>
        <v>3.7390105516566665</v>
      </c>
      <c r="AA40" s="175">
        <f t="shared" si="27"/>
        <v>0.71867052442591106</v>
      </c>
      <c r="AB40" s="149">
        <f t="shared" si="4"/>
        <v>498.63338764141503</v>
      </c>
      <c r="AC40" s="167">
        <f t="shared" si="5"/>
        <v>489.00775955500751</v>
      </c>
      <c r="AD40" s="167">
        <f t="shared" si="5"/>
        <v>498.63615280417724</v>
      </c>
      <c r="AE40" s="149">
        <f t="shared" si="5"/>
        <v>43.84038964243674</v>
      </c>
      <c r="AF40" s="175">
        <f t="shared" si="5"/>
        <v>422.5664967632818</v>
      </c>
      <c r="AG40" s="149">
        <f t="shared" si="10"/>
        <v>45.919380007899846</v>
      </c>
      <c r="AH40" s="167">
        <f t="shared" si="11"/>
        <v>358.61005695706433</v>
      </c>
      <c r="AI40" s="134"/>
    </row>
    <row r="41" spans="1:35">
      <c r="A41" t="s">
        <v>190</v>
      </c>
      <c r="B41" s="133">
        <f t="shared" si="12"/>
        <v>187842.98518381844</v>
      </c>
      <c r="C41" s="141">
        <f t="shared" si="6"/>
        <v>0</v>
      </c>
      <c r="D41" s="141"/>
      <c r="E41" s="141">
        <f t="shared" si="32"/>
        <v>246353.68760696118</v>
      </c>
      <c r="F41" s="133">
        <f t="shared" si="13"/>
        <v>245769.04988029308</v>
      </c>
      <c r="G41" s="141">
        <f t="shared" si="14"/>
        <v>462058.80186401663</v>
      </c>
      <c r="H41" s="147"/>
      <c r="I41" s="180">
        <f t="shared" si="30"/>
        <v>454341.91154590581</v>
      </c>
      <c r="J41" s="175">
        <v>0</v>
      </c>
      <c r="K41" s="175">
        <f t="shared" si="16"/>
        <v>449423.10271301703</v>
      </c>
      <c r="L41" s="150">
        <f t="shared" si="17"/>
        <v>454343.30763997621</v>
      </c>
      <c r="M41" s="139">
        <f t="shared" si="28"/>
        <v>38839.077896938805</v>
      </c>
      <c r="N41" s="171">
        <f t="shared" si="18"/>
        <v>384997.32501530362</v>
      </c>
      <c r="O41" s="147"/>
      <c r="P41" s="180">
        <f t="shared" si="31"/>
        <v>40680.914178024992</v>
      </c>
      <c r="Q41" s="170">
        <f t="shared" si="9"/>
        <v>32672.315682005337</v>
      </c>
      <c r="R41" s="171">
        <f t="shared" si="20"/>
        <v>326723.15682005335</v>
      </c>
      <c r="S41" s="153">
        <f t="shared" si="2"/>
        <v>0.71960903397647702</v>
      </c>
      <c r="T41" s="153">
        <f t="shared" si="3"/>
        <v>0.94151840907237427</v>
      </c>
      <c r="U41" s="153">
        <f t="shared" si="21"/>
        <v>0.65163934992099026</v>
      </c>
      <c r="V41" s="175">
        <f t="shared" si="22"/>
        <v>0.9225421209200847</v>
      </c>
      <c r="W41" s="175">
        <f t="shared" si="23"/>
        <v>0.94070665544040544</v>
      </c>
      <c r="X41" s="175">
        <f t="shared" si="24"/>
        <v>5.1532348226828057</v>
      </c>
      <c r="Y41" s="175">
        <f t="shared" si="25"/>
        <v>0.94088989671480372</v>
      </c>
      <c r="Z41" s="175">
        <f t="shared" si="26"/>
        <v>3.7390135293909932</v>
      </c>
      <c r="AA41" s="175">
        <f t="shared" si="27"/>
        <v>0.7186355847709669</v>
      </c>
      <c r="AB41" s="149">
        <f t="shared" si="4"/>
        <v>512.84756134403312</v>
      </c>
      <c r="AC41" s="167">
        <f t="shared" si="5"/>
        <v>507.29535704467338</v>
      </c>
      <c r="AD41" s="167">
        <f t="shared" si="5"/>
        <v>512.84913721326552</v>
      </c>
      <c r="AE41" s="149">
        <f t="shared" si="5"/>
        <v>43.840389535103405</v>
      </c>
      <c r="AF41" s="175">
        <f t="shared" si="5"/>
        <v>434.5734660187191</v>
      </c>
      <c r="AG41" s="149">
        <f t="shared" si="10"/>
        <v>45.919399243752252</v>
      </c>
      <c r="AH41" s="167">
        <f t="shared" si="11"/>
        <v>368.79532781747037</v>
      </c>
      <c r="AI41" s="134"/>
    </row>
    <row r="42" spans="1:35">
      <c r="A42" t="s">
        <v>191</v>
      </c>
      <c r="B42" s="133">
        <f t="shared" si="12"/>
        <v>214543.33513644576</v>
      </c>
      <c r="C42" s="141">
        <f t="shared" si="6"/>
        <v>0</v>
      </c>
      <c r="D42" s="141"/>
      <c r="E42" s="141">
        <f t="shared" si="32"/>
        <v>253497.94454756303</v>
      </c>
      <c r="F42" s="133">
        <f t="shared" si="13"/>
        <v>252677.14003428191</v>
      </c>
      <c r="G42" s="141">
        <f t="shared" si="14"/>
        <v>475458.50711807306</v>
      </c>
      <c r="H42" s="147"/>
      <c r="I42" s="180">
        <f t="shared" si="30"/>
        <v>467299.23384076462</v>
      </c>
      <c r="J42" s="175">
        <v>0</v>
      </c>
      <c r="K42" s="175">
        <f t="shared" si="16"/>
        <v>464476.86619089375</v>
      </c>
      <c r="L42" s="150">
        <f t="shared" si="17"/>
        <v>467300.02950488485</v>
      </c>
      <c r="M42" s="139">
        <f t="shared" si="28"/>
        <v>38839.077846922126</v>
      </c>
      <c r="N42" s="171">
        <f t="shared" si="18"/>
        <v>395943.01770657767</v>
      </c>
      <c r="O42" s="147"/>
      <c r="P42" s="180">
        <f t="shared" si="31"/>
        <v>40680.923141823565</v>
      </c>
      <c r="Q42" s="170">
        <f t="shared" si="9"/>
        <v>33600.818075395662</v>
      </c>
      <c r="R42" s="171">
        <f t="shared" si="20"/>
        <v>336008.18075395661</v>
      </c>
      <c r="S42" s="153">
        <f t="shared" si="2"/>
        <v>0.7993828281701757</v>
      </c>
      <c r="T42" s="153">
        <f t="shared" si="3"/>
        <v>0.94146838300102131</v>
      </c>
      <c r="U42" s="153">
        <f t="shared" si="21"/>
        <v>0.65162142051798244</v>
      </c>
      <c r="V42" s="175">
        <f t="shared" si="22"/>
        <v>0.93049158861145054</v>
      </c>
      <c r="W42" s="175">
        <f t="shared" si="23"/>
        <v>0.94067844654363741</v>
      </c>
      <c r="X42" s="175">
        <f t="shared" si="24"/>
        <v>5.1532348100662695</v>
      </c>
      <c r="Y42" s="175">
        <f t="shared" si="25"/>
        <v>0.94085670892649753</v>
      </c>
      <c r="Z42" s="175">
        <f t="shared" si="26"/>
        <v>3.7390150956820092</v>
      </c>
      <c r="AA42" s="175">
        <f t="shared" si="27"/>
        <v>0.71860163350281725</v>
      </c>
      <c r="AB42" s="149">
        <f t="shared" si="4"/>
        <v>527.47339922426931</v>
      </c>
      <c r="AC42" s="167">
        <f t="shared" si="5"/>
        <v>524.28759503216293</v>
      </c>
      <c r="AD42" s="167">
        <f t="shared" si="5"/>
        <v>527.47429734613161</v>
      </c>
      <c r="AE42" s="149">
        <f t="shared" si="5"/>
        <v>43.840389478646074</v>
      </c>
      <c r="AF42" s="175">
        <f t="shared" si="5"/>
        <v>446.92863656603043</v>
      </c>
      <c r="AG42" s="149">
        <f t="shared" si="10"/>
        <v>45.919409361819994</v>
      </c>
      <c r="AH42" s="167">
        <f t="shared" si="11"/>
        <v>379.27598513856401</v>
      </c>
      <c r="AI42" s="134"/>
    </row>
    <row r="43" spans="1:35">
      <c r="A43" t="s">
        <v>192</v>
      </c>
      <c r="B43" s="133">
        <f t="shared" si="12"/>
        <v>235946.31162212061</v>
      </c>
      <c r="C43" s="141">
        <f t="shared" si="6"/>
        <v>0</v>
      </c>
      <c r="D43" s="141"/>
      <c r="E43" s="141">
        <f t="shared" si="32"/>
        <v>260849.38493944233</v>
      </c>
      <c r="F43" s="133">
        <f t="shared" si="13"/>
        <v>259785.56322659514</v>
      </c>
      <c r="G43" s="141">
        <f t="shared" si="14"/>
        <v>489246.80382449715</v>
      </c>
      <c r="H43" s="147"/>
      <c r="I43" s="180">
        <f t="shared" si="30"/>
        <v>480632.04211812926</v>
      </c>
      <c r="J43" s="175">
        <v>25000</v>
      </c>
      <c r="K43" s="175">
        <f t="shared" si="16"/>
        <v>479017.3713964643</v>
      </c>
      <c r="L43" s="150">
        <f t="shared" si="17"/>
        <v>480632.495600425</v>
      </c>
      <c r="M43" s="139">
        <f t="shared" si="28"/>
        <v>38839.077820613355</v>
      </c>
      <c r="N43" s="171">
        <f t="shared" si="18"/>
        <v>407206.13473673194</v>
      </c>
      <c r="O43" s="147"/>
      <c r="P43" s="180">
        <f t="shared" si="31"/>
        <v>40680.927856783921</v>
      </c>
      <c r="Q43" s="170">
        <f t="shared" si="9"/>
        <v>34556.247813766604</v>
      </c>
      <c r="R43" s="171">
        <f t="shared" si="20"/>
        <v>345562.47813766601</v>
      </c>
      <c r="S43" s="153">
        <f t="shared" si="2"/>
        <v>0.85503019922859158</v>
      </c>
      <c r="T43" s="153">
        <f t="shared" si="3"/>
        <v>0.94141968295775114</v>
      </c>
      <c r="U43" s="153">
        <f t="shared" si="21"/>
        <v>0.65160330530778787</v>
      </c>
      <c r="V43" s="175">
        <f t="shared" si="22"/>
        <v>0.9349681236655758</v>
      </c>
      <c r="W43" s="175">
        <f t="shared" si="23"/>
        <v>0.94065100670801971</v>
      </c>
      <c r="X43" s="175">
        <f t="shared" si="24"/>
        <v>5.1532348034299718</v>
      </c>
      <c r="Y43" s="175">
        <f t="shared" si="25"/>
        <v>0.94082442075424166</v>
      </c>
      <c r="Z43" s="175">
        <f t="shared" si="26"/>
        <v>3.7390159195518478</v>
      </c>
      <c r="AA43" s="175">
        <f t="shared" si="27"/>
        <v>0.71856863008181415</v>
      </c>
      <c r="AB43" s="149">
        <f t="shared" si="4"/>
        <v>542.52307445156362</v>
      </c>
      <c r="AC43" s="167">
        <f t="shared" si="5"/>
        <v>540.70048243234635</v>
      </c>
      <c r="AD43" s="167">
        <f t="shared" si="5"/>
        <v>542.52358632881635</v>
      </c>
      <c r="AE43" s="149">
        <f t="shared" si="5"/>
        <v>43.840389448949516</v>
      </c>
      <c r="AF43" s="175">
        <f t="shared" si="5"/>
        <v>459.64210621357682</v>
      </c>
      <c r="AG43" s="149">
        <f t="shared" si="10"/>
        <v>45.919414683926227</v>
      </c>
      <c r="AH43" s="167">
        <f t="shared" si="11"/>
        <v>390.06059027639742</v>
      </c>
      <c r="AI43" s="134"/>
    </row>
    <row r="44" spans="1:35">
      <c r="A44" t="s">
        <v>210</v>
      </c>
      <c r="B44" s="133">
        <f t="shared" si="12"/>
        <v>252729.55681032385</v>
      </c>
      <c r="C44" s="141">
        <f t="shared" si="6"/>
        <v>0</v>
      </c>
      <c r="D44" s="141"/>
      <c r="E44" s="141">
        <f t="shared" si="32"/>
        <v>268414.01710268616</v>
      </c>
      <c r="F44" s="133">
        <f t="shared" si="13"/>
        <v>267100.12929187546</v>
      </c>
      <c r="G44" s="141">
        <f t="shared" si="14"/>
        <v>503434.9611354075</v>
      </c>
      <c r="H44" s="147"/>
      <c r="I44" s="180">
        <f t="shared" si="30"/>
        <v>494351.34406454262</v>
      </c>
      <c r="J44" s="175">
        <v>25000</v>
      </c>
      <c r="K44" s="175">
        <f t="shared" si="16"/>
        <v>478649.64469633484</v>
      </c>
      <c r="L44" s="150">
        <f t="shared" si="17"/>
        <v>494351.602532138</v>
      </c>
      <c r="M44" s="139">
        <f t="shared" si="28"/>
        <v>38839.077806774942</v>
      </c>
      <c r="N44" s="171">
        <f t="shared" si="18"/>
        <v>418795.88140582759</v>
      </c>
      <c r="O44" s="147"/>
      <c r="P44" s="180">
        <f t="shared" si="31"/>
        <v>40680.930336853708</v>
      </c>
      <c r="Q44" s="170">
        <f t="shared" si="9"/>
        <v>35539.385499861652</v>
      </c>
      <c r="R44" s="171">
        <f t="shared" si="20"/>
        <v>355393.8549986165</v>
      </c>
      <c r="S44" s="153">
        <f t="shared" si="2"/>
        <v>0.89072438439519397</v>
      </c>
      <c r="T44" s="153">
        <f t="shared" si="3"/>
        <v>0.94137227650796051</v>
      </c>
      <c r="U44" s="153">
        <f t="shared" si="21"/>
        <v>0.65158531069158054</v>
      </c>
      <c r="V44" s="175">
        <f t="shared" si="22"/>
        <v>0.88853704896362229</v>
      </c>
      <c r="W44" s="175">
        <f t="shared" si="23"/>
        <v>0.94062431568042104</v>
      </c>
      <c r="X44" s="175">
        <f t="shared" si="24"/>
        <v>5.1532347999392787</v>
      </c>
      <c r="Y44" s="175">
        <f t="shared" si="25"/>
        <v>0.94079300866936921</v>
      </c>
      <c r="Z44" s="175">
        <f t="shared" si="26"/>
        <v>3.7390163529075946</v>
      </c>
      <c r="AA44" s="175">
        <f t="shared" si="27"/>
        <v>0.71853654005116574</v>
      </c>
      <c r="AB44" s="149">
        <f t="shared" si="4"/>
        <v>558.00901217326918</v>
      </c>
      <c r="AC44" s="167">
        <f t="shared" si="5"/>
        <v>540.2854035311708</v>
      </c>
      <c r="AD44" s="167">
        <f t="shared" si="5"/>
        <v>558.00930392376063</v>
      </c>
      <c r="AE44" s="149">
        <f t="shared" si="5"/>
        <v>43.840389433329129</v>
      </c>
      <c r="AF44" s="175">
        <f t="shared" si="5"/>
        <v>472.72426562875609</v>
      </c>
      <c r="AG44" s="149">
        <f t="shared" si="10"/>
        <v>45.919417483354827</v>
      </c>
      <c r="AH44" s="167">
        <f t="shared" si="11"/>
        <v>401.15795444127747</v>
      </c>
      <c r="AI44" s="134"/>
    </row>
    <row r="45" spans="1:35">
      <c r="A45" t="s">
        <v>211</v>
      </c>
      <c r="B45" s="133">
        <f t="shared" si="12"/>
        <v>266165.05220940185</v>
      </c>
      <c r="C45" s="141">
        <f t="shared" si="6"/>
        <v>0</v>
      </c>
      <c r="D45" s="141"/>
      <c r="E45" s="141">
        <f t="shared" si="32"/>
        <v>276198.02359866403</v>
      </c>
      <c r="F45" s="133">
        <f t="shared" si="13"/>
        <v>274626.81648675801</v>
      </c>
      <c r="G45" s="141">
        <f t="shared" si="14"/>
        <v>518034.5750083343</v>
      </c>
      <c r="H45" s="147"/>
      <c r="I45" s="180">
        <f t="shared" si="30"/>
        <v>508468.41558307654</v>
      </c>
      <c r="J45" s="175">
        <v>0</v>
      </c>
      <c r="K45" s="175">
        <f t="shared" si="16"/>
        <v>484050.70956203056</v>
      </c>
      <c r="L45" s="150">
        <f t="shared" si="17"/>
        <v>508468.5629047837</v>
      </c>
      <c r="M45" s="139">
        <f t="shared" si="28"/>
        <v>38839.077799495935</v>
      </c>
      <c r="N45" s="171">
        <f t="shared" si="18"/>
        <v>430721.72997880907</v>
      </c>
      <c r="O45" s="147"/>
      <c r="P45" s="180">
        <f t="shared" si="31"/>
        <v>40680.931641370589</v>
      </c>
      <c r="Q45" s="170">
        <f t="shared" si="9"/>
        <v>36551.034468454396</v>
      </c>
      <c r="R45" s="171">
        <f t="shared" si="20"/>
        <v>365510.34468454396</v>
      </c>
      <c r="S45" s="153">
        <f t="shared" si="2"/>
        <v>0.91232211837382027</v>
      </c>
      <c r="T45" s="153">
        <f t="shared" si="3"/>
        <v>0.94132613166037293</v>
      </c>
      <c r="U45" s="153">
        <f t="shared" si="21"/>
        <v>0.65156760051024398</v>
      </c>
      <c r="V45" s="175">
        <f t="shared" si="22"/>
        <v>0.86315510412134488</v>
      </c>
      <c r="W45" s="175">
        <f t="shared" si="23"/>
        <v>0.94059835369607359</v>
      </c>
      <c r="X45" s="175">
        <f t="shared" si="24"/>
        <v>5.153234798103175</v>
      </c>
      <c r="Y45" s="175">
        <f t="shared" si="25"/>
        <v>0.94076244975525913</v>
      </c>
      <c r="Z45" s="175">
        <f t="shared" si="26"/>
        <v>3.739016580852776</v>
      </c>
      <c r="AA45" s="175">
        <f t="shared" si="27"/>
        <v>0.71850533314874721</v>
      </c>
      <c r="AB45" s="149">
        <f t="shared" si="4"/>
        <v>573.94394029153489</v>
      </c>
      <c r="AC45" s="167">
        <f t="shared" si="5"/>
        <v>546.3819640171015</v>
      </c>
      <c r="AD45" s="167">
        <f t="shared" si="5"/>
        <v>573.94410658387187</v>
      </c>
      <c r="AE45" s="149">
        <f t="shared" si="5"/>
        <v>43.840389425112804</v>
      </c>
      <c r="AF45" s="175">
        <f t="shared" si="5"/>
        <v>486.18580682094216</v>
      </c>
      <c r="AG45" s="149">
        <f t="shared" si="10"/>
        <v>45.919418955854468</v>
      </c>
      <c r="AH45" s="167">
        <f t="shared" si="11"/>
        <v>412.57714543586775</v>
      </c>
      <c r="AI45" s="134"/>
    </row>
    <row r="46" spans="1:35">
      <c r="A46" t="s">
        <v>212</v>
      </c>
      <c r="B46" s="133">
        <f t="shared" si="12"/>
        <v>277459.76433086762</v>
      </c>
      <c r="C46" s="141">
        <f t="shared" si="6"/>
        <v>0</v>
      </c>
      <c r="D46" s="141"/>
      <c r="E46" s="141">
        <f t="shared" si="32"/>
        <v>284207.76628302527</v>
      </c>
      <c r="F46" s="133">
        <f t="shared" si="13"/>
        <v>282371.776401054</v>
      </c>
      <c r="G46" s="141">
        <f t="shared" si="14"/>
        <v>533057.57768357592</v>
      </c>
      <c r="H46" s="147"/>
      <c r="I46" s="180">
        <f t="shared" si="30"/>
        <v>522994.83051370439</v>
      </c>
      <c r="J46" s="175">
        <v>0</v>
      </c>
      <c r="K46" s="175">
        <f t="shared" si="16"/>
        <v>508653.94080478087</v>
      </c>
      <c r="L46" s="150">
        <f t="shared" si="17"/>
        <v>522994.91448713554</v>
      </c>
      <c r="M46" s="139">
        <f t="shared" si="28"/>
        <v>38839.077795667181</v>
      </c>
      <c r="N46" s="171">
        <f t="shared" si="18"/>
        <v>442993.42742245796</v>
      </c>
      <c r="O46" s="147"/>
      <c r="P46" s="180">
        <f t="shared" si="31"/>
        <v>40680.932327546514</v>
      </c>
      <c r="Q46" s="170">
        <f t="shared" si="9"/>
        <v>37592.02141509459</v>
      </c>
      <c r="R46" s="171">
        <f t="shared" si="20"/>
        <v>375920.21415094589</v>
      </c>
      <c r="S46" s="153">
        <f t="shared" si="2"/>
        <v>0.92490711344956733</v>
      </c>
      <c r="T46" s="153">
        <f t="shared" si="3"/>
        <v>0.94128121697417011</v>
      </c>
      <c r="U46" s="153">
        <f t="shared" si="21"/>
        <v>0.6515502597686389</v>
      </c>
      <c r="V46" s="175">
        <f t="shared" si="22"/>
        <v>0.89540457439787191</v>
      </c>
      <c r="W46" s="175">
        <f t="shared" si="23"/>
        <v>0.94057310147194639</v>
      </c>
      <c r="X46" s="175">
        <f t="shared" si="24"/>
        <v>5.153234797137384</v>
      </c>
      <c r="Y46" s="175">
        <f t="shared" si="25"/>
        <v>0.94073272167211874</v>
      </c>
      <c r="Z46" s="175">
        <f t="shared" si="26"/>
        <v>3.7390167007519572</v>
      </c>
      <c r="AA46" s="175">
        <f t="shared" si="27"/>
        <v>0.71847498205904292</v>
      </c>
      <c r="AB46" s="149">
        <f t="shared" si="4"/>
        <v>590.34092301077351</v>
      </c>
      <c r="AC46" s="167">
        <f t="shared" si="5"/>
        <v>574.15335561312634</v>
      </c>
      <c r="AD46" s="167">
        <f t="shared" si="5"/>
        <v>590.34101779747107</v>
      </c>
      <c r="AE46" s="149">
        <f t="shared" si="5"/>
        <v>43.84038942079102</v>
      </c>
      <c r="AF46" s="175">
        <f t="shared" si="5"/>
        <v>500.03773187472683</v>
      </c>
      <c r="AG46" s="149">
        <f t="shared" si="10"/>
        <v>45.919419730389329</v>
      </c>
      <c r="AH46" s="167">
        <f t="shared" si="11"/>
        <v>424.32749475228678</v>
      </c>
      <c r="AI46" s="134"/>
    </row>
    <row r="47" spans="1:35">
      <c r="A47" t="s">
        <v>213</v>
      </c>
      <c r="B47" s="133">
        <f t="shared" si="12"/>
        <v>287513.54078087013</v>
      </c>
      <c r="C47" s="141">
        <f t="shared" si="6"/>
        <v>79069.256227856647</v>
      </c>
      <c r="D47" s="141">
        <v>253119</v>
      </c>
      <c r="E47" s="141">
        <f t="shared" si="32"/>
        <v>292449.79150523298</v>
      </c>
      <c r="F47" s="133">
        <f t="shared" si="13"/>
        <v>290341.33899975073</v>
      </c>
      <c r="G47" s="141">
        <f t="shared" si="14"/>
        <v>548516.24743639957</v>
      </c>
      <c r="H47" s="147"/>
      <c r="I47" s="180">
        <f t="shared" si="30"/>
        <v>537942.48177575925</v>
      </c>
      <c r="J47" s="175">
        <v>0</v>
      </c>
      <c r="K47" s="175">
        <f t="shared" si="16"/>
        <v>529626.83180037595</v>
      </c>
      <c r="L47" s="150">
        <f t="shared" si="17"/>
        <v>537942.52964220697</v>
      </c>
      <c r="M47" s="139">
        <f t="shared" si="28"/>
        <v>38839.077793653254</v>
      </c>
      <c r="N47" s="171">
        <f t="shared" si="18"/>
        <v>455621.0033688866</v>
      </c>
      <c r="O47" s="147"/>
      <c r="P47" s="180">
        <f t="shared" si="31"/>
        <v>40680.932688475063</v>
      </c>
      <c r="Q47" s="170">
        <f t="shared" si="9"/>
        <v>38663.197052909534</v>
      </c>
      <c r="R47" s="171">
        <f t="shared" si="20"/>
        <v>386631.97052909533</v>
      </c>
      <c r="S47" s="153">
        <f t="shared" si="2"/>
        <v>0.67574110629358919</v>
      </c>
      <c r="T47" s="153">
        <f t="shared" si="3"/>
        <v>0.94123750161427566</v>
      </c>
      <c r="U47" s="153">
        <f t="shared" si="21"/>
        <v>0.65153332993669866</v>
      </c>
      <c r="V47" s="175">
        <f t="shared" si="22"/>
        <v>0.91475788432740857</v>
      </c>
      <c r="W47" s="175">
        <f t="shared" si="23"/>
        <v>0.94054854019868717</v>
      </c>
      <c r="X47" s="175">
        <f t="shared" si="24"/>
        <v>5.1532347966293788</v>
      </c>
      <c r="Y47" s="175">
        <f t="shared" si="25"/>
        <v>0.94070380263291031</v>
      </c>
      <c r="Z47" s="175">
        <f t="shared" si="26"/>
        <v>3.7390167638189316</v>
      </c>
      <c r="AA47" s="175">
        <f t="shared" si="27"/>
        <v>0.71844546158700107</v>
      </c>
      <c r="AB47" s="149">
        <f t="shared" si="4"/>
        <v>607.21338470263595</v>
      </c>
      <c r="AC47" s="167">
        <f t="shared" si="5"/>
        <v>597.82692771398774</v>
      </c>
      <c r="AD47" s="167">
        <f t="shared" si="5"/>
        <v>607.21343873285059</v>
      </c>
      <c r="AE47" s="149">
        <f t="shared" si="5"/>
        <v>43.840389418517759</v>
      </c>
      <c r="AF47" s="175">
        <f t="shared" si="5"/>
        <v>514.29136193887325</v>
      </c>
      <c r="AG47" s="149">
        <f t="shared" si="10"/>
        <v>45.919420137794681</v>
      </c>
      <c r="AH47" s="167">
        <f t="shared" si="11"/>
        <v>436.41860498588511</v>
      </c>
      <c r="AI47" s="134"/>
    </row>
    <row r="48" spans="1:35">
      <c r="A48" t="s">
        <v>214</v>
      </c>
      <c r="B48" s="133">
        <f t="shared" si="12"/>
        <v>243075.1125634425</v>
      </c>
      <c r="C48" s="141">
        <f t="shared" si="6"/>
        <v>0</v>
      </c>
      <c r="D48" s="141"/>
      <c r="E48" s="141">
        <f t="shared" si="32"/>
        <v>300930.83545888471</v>
      </c>
      <c r="F48" s="133">
        <f t="shared" si="13"/>
        <v>298542.01780462457</v>
      </c>
      <c r="G48" s="141">
        <f t="shared" si="14"/>
        <v>564423.21861205506</v>
      </c>
      <c r="H48" s="147"/>
      <c r="I48" s="180">
        <f t="shared" si="30"/>
        <v>553323.59774510888</v>
      </c>
      <c r="J48" s="175">
        <v>0</v>
      </c>
      <c r="K48" s="175">
        <f t="shared" si="16"/>
        <v>548537.38963069906</v>
      </c>
      <c r="L48" s="150">
        <f t="shared" si="17"/>
        <v>553323.62503075681</v>
      </c>
      <c r="M48" s="139">
        <f t="shared" si="28"/>
        <v>38839.077792593926</v>
      </c>
      <c r="N48" s="171">
        <f t="shared" si="18"/>
        <v>468614.77831120847</v>
      </c>
      <c r="O48" s="147"/>
      <c r="P48" s="180">
        <f t="shared" si="31"/>
        <v>40680.932878323489</v>
      </c>
      <c r="Q48" s="170">
        <f t="shared" si="9"/>
        <v>39765.436795109359</v>
      </c>
      <c r="R48" s="171">
        <f t="shared" si="20"/>
        <v>397654.36795109359</v>
      </c>
      <c r="S48" s="153">
        <f t="shared" si="2"/>
        <v>0.76632787372775368</v>
      </c>
      <c r="T48" s="153">
        <f t="shared" si="3"/>
        <v>0.94119495537783349</v>
      </c>
      <c r="U48" s="153">
        <f t="shared" si="21"/>
        <v>0.65151682850402304</v>
      </c>
      <c r="V48" s="175">
        <f t="shared" si="22"/>
        <v>0.9259857028821612</v>
      </c>
      <c r="W48" s="175">
        <f t="shared" si="23"/>
        <v>0.94052465153181319</v>
      </c>
      <c r="X48" s="175">
        <f t="shared" si="24"/>
        <v>5.1532347963621667</v>
      </c>
      <c r="Y48" s="175">
        <f t="shared" si="25"/>
        <v>0.94067567138546315</v>
      </c>
      <c r="Z48" s="175">
        <f t="shared" si="26"/>
        <v>3.7390167969921602</v>
      </c>
      <c r="AA48" s="175">
        <f t="shared" si="27"/>
        <v>0.71841674810999201</v>
      </c>
      <c r="AB48" s="149">
        <f t="shared" si="4"/>
        <v>624.57512839207709</v>
      </c>
      <c r="AC48" s="167">
        <f t="shared" si="5"/>
        <v>619.17259981792836</v>
      </c>
      <c r="AD48" s="167">
        <f t="shared" si="5"/>
        <v>624.57515919130037</v>
      </c>
      <c r="AE48" s="149">
        <f t="shared" si="5"/>
        <v>43.840389417322022</v>
      </c>
      <c r="AF48" s="175">
        <f t="shared" si="5"/>
        <v>528.95834647734387</v>
      </c>
      <c r="AG48" s="149">
        <f t="shared" si="10"/>
        <v>45.919420352089908</v>
      </c>
      <c r="AH48" s="167">
        <f t="shared" si="11"/>
        <v>448.8603575391611</v>
      </c>
      <c r="AI48" s="134"/>
    </row>
    <row r="49" spans="1:35">
      <c r="A49" t="s">
        <v>215</v>
      </c>
      <c r="B49" s="133">
        <f t="shared" si="12"/>
        <v>271545.87359799165</v>
      </c>
      <c r="C49" s="141">
        <f t="shared" si="6"/>
        <v>0</v>
      </c>
      <c r="D49" s="141"/>
      <c r="E49" s="141">
        <f t="shared" si="32"/>
        <v>309657.82968719234</v>
      </c>
      <c r="F49" s="133">
        <f t="shared" si="13"/>
        <v>306980.51522236248</v>
      </c>
      <c r="G49" s="141">
        <f t="shared" si="14"/>
        <v>580791.49195180461</v>
      </c>
      <c r="H49" s="147"/>
      <c r="I49" s="180">
        <f t="shared" si="30"/>
        <v>569150.75604177313</v>
      </c>
      <c r="J49" s="175">
        <v>0</v>
      </c>
      <c r="K49" s="175">
        <f t="shared" si="16"/>
        <v>566407.57211240462</v>
      </c>
      <c r="L49" s="150">
        <f t="shared" si="17"/>
        <v>569150.77159608295</v>
      </c>
      <c r="M49" s="139">
        <f t="shared" si="28"/>
        <v>38839.077792036718</v>
      </c>
      <c r="N49" s="171">
        <f t="shared" si="18"/>
        <v>481985.37203758647</v>
      </c>
      <c r="O49" s="147"/>
      <c r="P49" s="180">
        <f t="shared" si="31"/>
        <v>40680.932978183759</v>
      </c>
      <c r="Q49" s="170">
        <f t="shared" si="9"/>
        <v>40899.641461796513</v>
      </c>
      <c r="R49" s="171">
        <f t="shared" si="20"/>
        <v>408996.41461796511</v>
      </c>
      <c r="S49" s="153">
        <f t="shared" si="2"/>
        <v>0.83251656017233899</v>
      </c>
      <c r="T49" s="153">
        <f t="shared" si="3"/>
        <v>0.94115354870464774</v>
      </c>
      <c r="U49" s="153">
        <f t="shared" si="21"/>
        <v>0.65150075981081246</v>
      </c>
      <c r="V49" s="175">
        <f t="shared" si="22"/>
        <v>0.93236610404267362</v>
      </c>
      <c r="W49" s="175">
        <f t="shared" si="23"/>
        <v>0.94050141758253525</v>
      </c>
      <c r="X49" s="175">
        <f t="shared" si="24"/>
        <v>5.1532347962216134</v>
      </c>
      <c r="Y49" s="175">
        <f t="shared" si="25"/>
        <v>0.94064830719804315</v>
      </c>
      <c r="Z49" s="175">
        <f t="shared" si="26"/>
        <v>3.7390168144412801</v>
      </c>
      <c r="AA49" s="175">
        <f t="shared" si="27"/>
        <v>0.71838881921309128</v>
      </c>
      <c r="AB49" s="149">
        <f t="shared" si="4"/>
        <v>642.44035132040494</v>
      </c>
      <c r="AC49" s="167">
        <f t="shared" si="5"/>
        <v>639.34392734378343</v>
      </c>
      <c r="AD49" s="167">
        <f t="shared" si="5"/>
        <v>642.44036887764469</v>
      </c>
      <c r="AE49" s="149">
        <f t="shared" si="5"/>
        <v>43.840389416693064</v>
      </c>
      <c r="AF49" s="175">
        <f t="shared" si="5"/>
        <v>544.05067278940135</v>
      </c>
      <c r="AG49" s="149">
        <f t="shared" si="10"/>
        <v>45.919420464809193</v>
      </c>
      <c r="AH49" s="167">
        <f t="shared" si="11"/>
        <v>461.66292060001484</v>
      </c>
      <c r="AI49" s="134"/>
    </row>
    <row r="50" spans="1:35">
      <c r="A50" t="s">
        <v>216</v>
      </c>
      <c r="B50" s="133">
        <f t="shared" si="12"/>
        <v>293981.91125669493</v>
      </c>
      <c r="C50" s="141">
        <f t="shared" si="6"/>
        <v>0</v>
      </c>
      <c r="D50" s="141"/>
      <c r="E50" s="141">
        <f t="shared" si="32"/>
        <v>318637.90674812091</v>
      </c>
      <c r="F50" s="133">
        <f t="shared" si="13"/>
        <v>315663.72802506085</v>
      </c>
      <c r="G50" s="141">
        <f t="shared" si="14"/>
        <v>597634.44521840685</v>
      </c>
      <c r="H50" s="147"/>
      <c r="I50" s="180">
        <f t="shared" si="30"/>
        <v>585436.89597123826</v>
      </c>
      <c r="J50" s="175">
        <v>0</v>
      </c>
      <c r="K50" s="175">
        <f t="shared" si="16"/>
        <v>583868.36742803699</v>
      </c>
      <c r="L50" s="150">
        <f t="shared" si="17"/>
        <v>585436.90483831079</v>
      </c>
      <c r="M50" s="139">
        <f t="shared" si="28"/>
        <v>38839.077791743628</v>
      </c>
      <c r="N50" s="171">
        <f t="shared" si="18"/>
        <v>495743.71231026866</v>
      </c>
      <c r="O50" s="147"/>
      <c r="P50" s="180">
        <f t="shared" si="31"/>
        <v>40680.933030710257</v>
      </c>
      <c r="Q50" s="170">
        <f t="shared" si="9"/>
        <v>42066.738010330817</v>
      </c>
      <c r="R50" s="171">
        <f t="shared" si="20"/>
        <v>420667.38010330813</v>
      </c>
      <c r="S50" s="153">
        <f t="shared" si="2"/>
        <v>0.87647153653812715</v>
      </c>
      <c r="T50" s="153">
        <f t="shared" si="3"/>
        <v>0.94111325267866419</v>
      </c>
      <c r="U50" s="153">
        <f t="shared" si="21"/>
        <v>0.65148512104577405</v>
      </c>
      <c r="V50" s="175">
        <f t="shared" si="22"/>
        <v>0.93594589019009811</v>
      </c>
      <c r="W50" s="175">
        <f t="shared" si="23"/>
        <v>0.94047882090842327</v>
      </c>
      <c r="X50" s="175">
        <f t="shared" si="24"/>
        <v>5.1532347961476823</v>
      </c>
      <c r="Y50" s="175">
        <f t="shared" si="25"/>
        <v>0.94062168984686467</v>
      </c>
      <c r="Z50" s="175">
        <f t="shared" si="26"/>
        <v>3.7390168236195165</v>
      </c>
      <c r="AA50" s="175">
        <f t="shared" si="27"/>
        <v>0.71836165344522662</v>
      </c>
      <c r="AB50" s="149">
        <f t="shared" si="4"/>
        <v>660.82365898866522</v>
      </c>
      <c r="AC50" s="167">
        <f t="shared" si="5"/>
        <v>659.05315088048246</v>
      </c>
      <c r="AD50" s="167">
        <f t="shared" si="5"/>
        <v>660.82366899755152</v>
      </c>
      <c r="AE50" s="149">
        <f t="shared" si="5"/>
        <v>43.840389416362235</v>
      </c>
      <c r="AF50" s="175">
        <f t="shared" si="5"/>
        <v>559.58067580624515</v>
      </c>
      <c r="AG50" s="149">
        <f t="shared" si="10"/>
        <v>45.919420524099536</v>
      </c>
      <c r="AH50" s="167">
        <f t="shared" si="11"/>
        <v>474.83675738589056</v>
      </c>
      <c r="AI50" s="134"/>
    </row>
    <row r="51" spans="1:35">
      <c r="A51" t="s">
        <v>217</v>
      </c>
      <c r="B51" s="133">
        <f t="shared" si="12"/>
        <v>311709.2090057357</v>
      </c>
      <c r="C51" s="141">
        <f t="shared" si="6"/>
        <v>0</v>
      </c>
      <c r="D51" s="141"/>
      <c r="E51" s="141">
        <f t="shared" si="32"/>
        <v>327878.40604381636</v>
      </c>
      <c r="F51" s="133">
        <f t="shared" si="13"/>
        <v>324598.75298844173</v>
      </c>
      <c r="G51" s="141">
        <f t="shared" si="14"/>
        <v>614965.84412974061</v>
      </c>
      <c r="H51" s="147"/>
      <c r="I51" s="180">
        <f t="shared" si="30"/>
        <v>602195.33033158362</v>
      </c>
      <c r="J51" s="175">
        <v>0</v>
      </c>
      <c r="K51" s="175">
        <f t="shared" si="16"/>
        <v>601299.63194411306</v>
      </c>
      <c r="L51" s="150">
        <f t="shared" si="17"/>
        <v>602195.33538659872</v>
      </c>
      <c r="M51" s="139">
        <f t="shared" si="28"/>
        <v>38839.077791589458</v>
      </c>
      <c r="N51" s="171">
        <f t="shared" si="18"/>
        <v>509901.04379654519</v>
      </c>
      <c r="O51" s="147"/>
      <c r="P51" s="180">
        <f t="shared" si="31"/>
        <v>40680.9330583392</v>
      </c>
      <c r="Q51" s="170">
        <f t="shared" si="9"/>
        <v>43267.680288947995</v>
      </c>
      <c r="R51" s="171">
        <f t="shared" si="20"/>
        <v>432676.80288947991</v>
      </c>
      <c r="S51" s="153">
        <f t="shared" si="2"/>
        <v>0.90370477896007229</v>
      </c>
      <c r="T51" s="153">
        <f t="shared" si="3"/>
        <v>0.94107403902442011</v>
      </c>
      <c r="U51" s="153">
        <f t="shared" si="21"/>
        <v>0.65146990556641793</v>
      </c>
      <c r="V51" s="175">
        <f t="shared" si="22"/>
        <v>0.93793711653478673</v>
      </c>
      <c r="W51" s="175">
        <f t="shared" si="23"/>
        <v>0.94045684450403744</v>
      </c>
      <c r="X51" s="175">
        <f t="shared" si="24"/>
        <v>5.1532347961087943</v>
      </c>
      <c r="Y51" s="175">
        <f t="shared" si="25"/>
        <v>0.94059579960471051</v>
      </c>
      <c r="Z51" s="175">
        <f t="shared" si="26"/>
        <v>3.7390168284472685</v>
      </c>
      <c r="AA51" s="175">
        <f t="shared" si="27"/>
        <v>0.71833523015501988</v>
      </c>
      <c r="AB51" s="149">
        <f t="shared" si="4"/>
        <v>679.74007848517203</v>
      </c>
      <c r="AC51" s="167">
        <f t="shared" si="5"/>
        <v>678.72904093384625</v>
      </c>
      <c r="AD51" s="167">
        <f t="shared" si="5"/>
        <v>679.74008419112192</v>
      </c>
      <c r="AE51" s="149">
        <f t="shared" si="5"/>
        <v>43.840389416188209</v>
      </c>
      <c r="AF51" s="175">
        <f t="shared" si="5"/>
        <v>575.56104817200787</v>
      </c>
      <c r="AG51" s="149">
        <f t="shared" si="10"/>
        <v>45.919420555286258</v>
      </c>
      <c r="AH51" s="167">
        <f t="shared" si="11"/>
        <v>488.39263465039727</v>
      </c>
      <c r="AI51" s="134"/>
    </row>
    <row r="52" spans="1:35">
      <c r="A52" t="s">
        <v>218</v>
      </c>
      <c r="B52" s="133">
        <f t="shared" si="12"/>
        <v>326266.54355372617</v>
      </c>
      <c r="C52" s="141">
        <f t="shared" si="6"/>
        <v>0</v>
      </c>
      <c r="D52" s="141"/>
      <c r="E52" s="141">
        <f t="shared" si="32"/>
        <v>337386.87981908699</v>
      </c>
      <c r="F52" s="133">
        <f t="shared" si="13"/>
        <v>333792.89269288455</v>
      </c>
      <c r="G52" s="141">
        <f t="shared" si="14"/>
        <v>632799.85360950301</v>
      </c>
      <c r="H52" s="147"/>
      <c r="I52" s="180">
        <f t="shared" si="30"/>
        <v>619439.75699603022</v>
      </c>
      <c r="J52" s="175">
        <v>0</v>
      </c>
      <c r="K52" s="175">
        <f t="shared" si="16"/>
        <v>618928.64033950388</v>
      </c>
      <c r="L52" s="150">
        <f t="shared" si="17"/>
        <v>619439.75987791747</v>
      </c>
      <c r="M52" s="139">
        <f t="shared" si="28"/>
        <v>38839.077791508367</v>
      </c>
      <c r="N52" s="171">
        <f t="shared" si="18"/>
        <v>524468.93725883216</v>
      </c>
      <c r="O52" s="147"/>
      <c r="P52" s="180">
        <f t="shared" si="31"/>
        <v>40680.933072872023</v>
      </c>
      <c r="Q52" s="170">
        <f t="shared" si="9"/>
        <v>44503.449813638254</v>
      </c>
      <c r="R52" s="171">
        <f t="shared" si="20"/>
        <v>445034.49813638249</v>
      </c>
      <c r="S52" s="153">
        <f t="shared" si="2"/>
        <v>0.91981743974089913</v>
      </c>
      <c r="T52" s="153">
        <f t="shared" si="3"/>
        <v>0.94103588010064987</v>
      </c>
      <c r="U52" s="153">
        <f t="shared" si="21"/>
        <v>0.65145510473587709</v>
      </c>
      <c r="V52" s="175">
        <f t="shared" si="22"/>
        <v>0.93903667103704969</v>
      </c>
      <c r="W52" s="175">
        <f t="shared" si="23"/>
        <v>0.94043547179158993</v>
      </c>
      <c r="X52" s="175">
        <f t="shared" si="24"/>
        <v>5.1532347960883387</v>
      </c>
      <c r="Y52" s="175">
        <f t="shared" si="25"/>
        <v>0.94057061723020619</v>
      </c>
      <c r="Z52" s="175">
        <f t="shared" si="26"/>
        <v>3.7390168309866669</v>
      </c>
      <c r="AA52" s="175">
        <f t="shared" si="27"/>
        <v>0.71830952937919235</v>
      </c>
      <c r="AB52" s="149">
        <f t="shared" si="4"/>
        <v>699.20507155954294</v>
      </c>
      <c r="AC52" s="167">
        <f t="shared" si="5"/>
        <v>698.62813836407793</v>
      </c>
      <c r="AD52" s="167">
        <f t="shared" si="5"/>
        <v>699.20507481253105</v>
      </c>
      <c r="AE52" s="149">
        <f t="shared" si="5"/>
        <v>43.840389416096677</v>
      </c>
      <c r="AF52" s="175">
        <f t="shared" si="5"/>
        <v>592.00485061724783</v>
      </c>
      <c r="AG52" s="149">
        <f t="shared" si="10"/>
        <v>45.919420571690473</v>
      </c>
      <c r="AH52" s="167">
        <f t="shared" si="11"/>
        <v>502.34163145248164</v>
      </c>
      <c r="AI52" s="134"/>
    </row>
    <row r="53" spans="1:35">
      <c r="A53" t="s">
        <v>219</v>
      </c>
      <c r="B53" s="133">
        <f t="shared" si="12"/>
        <v>338905.46328546689</v>
      </c>
      <c r="C53" s="141">
        <f t="shared" si="6"/>
        <v>0</v>
      </c>
      <c r="D53" s="141"/>
      <c r="E53" s="141">
        <f t="shared" si="32"/>
        <v>347171.09933384048</v>
      </c>
      <c r="F53" s="133">
        <f t="shared" si="13"/>
        <v>343253.6614922937</v>
      </c>
      <c r="G53" s="141">
        <f t="shared" si="14"/>
        <v>651151.04936417856</v>
      </c>
      <c r="H53" s="147"/>
      <c r="I53" s="180">
        <f t="shared" si="30"/>
        <v>637184.27050827921</v>
      </c>
      <c r="J53" s="175">
        <v>0</v>
      </c>
      <c r="K53" s="175">
        <f t="shared" si="16"/>
        <v>636892.72220061079</v>
      </c>
      <c r="L53" s="150">
        <f t="shared" si="17"/>
        <v>637184.27215130173</v>
      </c>
      <c r="M53" s="139">
        <f t="shared" si="28"/>
        <v>38839.077791465716</v>
      </c>
      <c r="N53" s="171">
        <f t="shared" si="18"/>
        <v>539459.29901134223</v>
      </c>
      <c r="O53" s="147"/>
      <c r="P53" s="180">
        <f t="shared" si="31"/>
        <v>40680.93308051629</v>
      </c>
      <c r="Q53" s="170">
        <f t="shared" si="9"/>
        <v>45775.056568506952</v>
      </c>
      <c r="R53" s="171">
        <f t="shared" si="20"/>
        <v>457750.56568506948</v>
      </c>
      <c r="S53" s="153">
        <f t="shared" si="2"/>
        <v>0.9290785582822908</v>
      </c>
      <c r="T53" s="153">
        <f t="shared" si="3"/>
        <v>0.94099874889226476</v>
      </c>
      <c r="U53" s="153">
        <f t="shared" si="21"/>
        <v>0.6514407089378359</v>
      </c>
      <c r="V53" s="175">
        <f t="shared" si="22"/>
        <v>0.93963872040532614</v>
      </c>
      <c r="W53" s="175">
        <f t="shared" si="23"/>
        <v>0.94041468661168182</v>
      </c>
      <c r="X53" s="175">
        <f t="shared" si="24"/>
        <v>5.1532347960775802</v>
      </c>
      <c r="Y53" s="175">
        <f t="shared" si="25"/>
        <v>0.94054612395749448</v>
      </c>
      <c r="Z53" s="175">
        <f t="shared" si="26"/>
        <v>3.73901683232239</v>
      </c>
      <c r="AA53" s="175">
        <f t="shared" si="27"/>
        <v>0.71828453176565132</v>
      </c>
      <c r="AB53" s="149">
        <f t="shared" si="4"/>
        <v>719.2345477111694</v>
      </c>
      <c r="AC53" s="167">
        <f t="shared" si="5"/>
        <v>718.90545670106872</v>
      </c>
      <c r="AD53" s="167">
        <f t="shared" si="5"/>
        <v>719.23454956576415</v>
      </c>
      <c r="AE53" s="149">
        <f t="shared" si="5"/>
        <v>43.840389416048531</v>
      </c>
      <c r="AF53" s="175">
        <f t="shared" si="5"/>
        <v>608.9255226333554</v>
      </c>
      <c r="AG53" s="149">
        <f t="shared" si="10"/>
        <v>45.919420580319091</v>
      </c>
      <c r="AH53" s="167">
        <f t="shared" si="11"/>
        <v>516.69514819066001</v>
      </c>
      <c r="AI53" s="134"/>
    </row>
    <row r="54" spans="1:35">
      <c r="A54" t="s">
        <v>253</v>
      </c>
      <c r="B54" s="133">
        <f t="shared" si="12"/>
        <v>350492.02832717251</v>
      </c>
      <c r="C54" s="141">
        <f t="shared" si="6"/>
        <v>79069.256227856647</v>
      </c>
      <c r="D54" s="141">
        <v>253119</v>
      </c>
      <c r="E54" s="141">
        <f t="shared" si="32"/>
        <v>357239.06121452182</v>
      </c>
      <c r="F54" s="133">
        <f t="shared" si="13"/>
        <v>352988.79165583831</v>
      </c>
      <c r="G54" s="141">
        <f t="shared" si="14"/>
        <v>670034.42979573971</v>
      </c>
      <c r="H54" s="147"/>
      <c r="I54" s="180">
        <f t="shared" si="30"/>
        <v>655443.37382998166</v>
      </c>
      <c r="J54" s="175">
        <v>1</v>
      </c>
      <c r="K54" s="175">
        <f t="shared" si="16"/>
        <v>655277.10420578404</v>
      </c>
      <c r="L54" s="150">
        <f t="shared" si="17"/>
        <v>655443.37476672744</v>
      </c>
      <c r="M54" s="139">
        <f t="shared" si="28"/>
        <v>38839.077791443284</v>
      </c>
      <c r="N54" s="171">
        <f t="shared" si="18"/>
        <v>554884.38065104035</v>
      </c>
      <c r="O54" s="147"/>
      <c r="P54" s="180">
        <f t="shared" si="31"/>
        <v>40680.933084537181</v>
      </c>
      <c r="Q54" s="170">
        <f t="shared" si="9"/>
        <v>47083.539829991474</v>
      </c>
      <c r="R54" s="171">
        <f t="shared" si="20"/>
        <v>470835.39829991473</v>
      </c>
      <c r="S54" s="153">
        <f t="shared" si="2"/>
        <v>0.72353198891425918</v>
      </c>
      <c r="T54" s="153">
        <f t="shared" si="3"/>
        <v>0.94096261900139022</v>
      </c>
      <c r="U54" s="153">
        <f t="shared" si="21"/>
        <v>0.65142670813610815</v>
      </c>
      <c r="V54" s="175">
        <f t="shared" si="22"/>
        <v>0.93996418644423418</v>
      </c>
      <c r="W54" s="175">
        <f t="shared" si="23"/>
        <v>0.94039447321413505</v>
      </c>
      <c r="X54" s="175">
        <f t="shared" si="24"/>
        <v>5.1532347960719207</v>
      </c>
      <c r="Y54" s="175">
        <f t="shared" si="25"/>
        <v>0.94052230148617655</v>
      </c>
      <c r="Z54" s="175">
        <f t="shared" si="26"/>
        <v>3.7390168330249804</v>
      </c>
      <c r="AA54" s="175">
        <f t="shared" si="27"/>
        <v>0.71826021851947364</v>
      </c>
      <c r="AB54" s="149">
        <f t="shared" si="4"/>
        <v>739.84487744941043</v>
      </c>
      <c r="AC54" s="167">
        <f t="shared" ref="AC54:AF69" si="33">K54/$T$3</f>
        <v>739.65719727039016</v>
      </c>
      <c r="AD54" s="167">
        <f t="shared" si="33"/>
        <v>739.84487850678101</v>
      </c>
      <c r="AE54" s="149">
        <f t="shared" si="33"/>
        <v>43.840389416023214</v>
      </c>
      <c r="AF54" s="175">
        <f t="shared" si="33"/>
        <v>626.33689345656535</v>
      </c>
      <c r="AG54" s="149">
        <f t="shared" si="10"/>
        <v>45.919420584857754</v>
      </c>
      <c r="AH54" s="167">
        <f t="shared" si="11"/>
        <v>531.46491590653193</v>
      </c>
      <c r="AI54" s="134"/>
    </row>
    <row r="55" spans="1:35">
      <c r="A55" t="s">
        <v>254</v>
      </c>
      <c r="B55" s="133">
        <f t="shared" si="12"/>
        <v>309427.39828499837</v>
      </c>
      <c r="C55" s="141">
        <f t="shared" si="6"/>
        <v>0</v>
      </c>
      <c r="D55" s="141"/>
      <c r="E55" s="141">
        <f t="shared" si="32"/>
        <v>367598.99398974294</v>
      </c>
      <c r="F55" s="133">
        <f t="shared" si="13"/>
        <v>363006.23968767573</v>
      </c>
      <c r="G55" s="141">
        <f t="shared" si="14"/>
        <v>689465.42825981614</v>
      </c>
      <c r="H55" s="147"/>
      <c r="I55" s="180">
        <f t="shared" si="30"/>
        <v>674231.99032394716</v>
      </c>
      <c r="J55" s="175">
        <v>2</v>
      </c>
      <c r="K55" s="175">
        <f t="shared" si="16"/>
        <v>674136.6062443906</v>
      </c>
      <c r="L55" s="150">
        <f t="shared" si="17"/>
        <v>674231.9908580333</v>
      </c>
      <c r="M55" s="139">
        <f t="shared" si="28"/>
        <v>38839.077791431482</v>
      </c>
      <c r="N55" s="171">
        <f t="shared" si="18"/>
        <v>570756.78907082172</v>
      </c>
      <c r="O55" s="147"/>
      <c r="P55" s="180">
        <f t="shared" si="31"/>
        <v>40680.933086652163</v>
      </c>
      <c r="Q55" s="170">
        <f t="shared" si="9"/>
        <v>48429.96901541829</v>
      </c>
      <c r="R55" s="171">
        <f t="shared" si="20"/>
        <v>484299.6901541829</v>
      </c>
      <c r="S55" s="153">
        <f t="shared" si="2"/>
        <v>0.80204885075333765</v>
      </c>
      <c r="T55" s="153">
        <f t="shared" si="3"/>
        <v>0.94092746463785393</v>
      </c>
      <c r="U55" s="153">
        <f t="shared" si="21"/>
        <v>0.65141309218195376</v>
      </c>
      <c r="V55" s="175">
        <f t="shared" si="22"/>
        <v>0.94013483057043501</v>
      </c>
      <c r="W55" s="175">
        <f t="shared" si="23"/>
        <v>0.94037481624893393</v>
      </c>
      <c r="X55" s="175">
        <f t="shared" si="24"/>
        <v>5.1532347960689444</v>
      </c>
      <c r="Y55" s="175">
        <f t="shared" si="25"/>
        <v>0.94049913197144408</v>
      </c>
      <c r="Z55" s="175">
        <f t="shared" si="26"/>
        <v>3.7390168333945439</v>
      </c>
      <c r="AA55" s="175">
        <f t="shared" si="27"/>
        <v>0.71823657136401653</v>
      </c>
      <c r="AB55" s="149">
        <f t="shared" si="4"/>
        <v>761.05290581987902</v>
      </c>
      <c r="AC55" s="167">
        <f t="shared" si="33"/>
        <v>760.94523912361228</v>
      </c>
      <c r="AD55" s="167">
        <f t="shared" si="33"/>
        <v>761.0529064227394</v>
      </c>
      <c r="AE55" s="149">
        <f t="shared" si="33"/>
        <v>43.840389416009891</v>
      </c>
      <c r="AF55" s="175">
        <f t="shared" si="33"/>
        <v>644.25319337053202</v>
      </c>
      <c r="AG55" s="149">
        <f t="shared" si="10"/>
        <v>45.919420587245085</v>
      </c>
      <c r="AH55" s="167">
        <f t="shared" si="11"/>
        <v>546.66300586303828</v>
      </c>
      <c r="AI55" s="134"/>
    </row>
    <row r="56" spans="1:35">
      <c r="A56" t="s">
        <v>255</v>
      </c>
      <c r="B56" s="133">
        <f t="shared" si="12"/>
        <v>339866.30915593624</v>
      </c>
      <c r="C56" s="141">
        <f t="shared" si="6"/>
        <v>0</v>
      </c>
      <c r="D56" s="141"/>
      <c r="E56" s="141">
        <f t="shared" si="32"/>
        <v>378259.36481544544</v>
      </c>
      <c r="F56" s="133">
        <f t="shared" si="13"/>
        <v>373314.19282987283</v>
      </c>
      <c r="G56" s="141">
        <f t="shared" si="14"/>
        <v>709459.92567935074</v>
      </c>
      <c r="H56" s="147"/>
      <c r="I56" s="180">
        <f t="shared" si="30"/>
        <v>693565.47602505714</v>
      </c>
      <c r="J56" s="175">
        <v>3</v>
      </c>
      <c r="K56" s="175">
        <f t="shared" si="16"/>
        <v>693509.94601577276</v>
      </c>
      <c r="L56" s="150">
        <f t="shared" si="17"/>
        <v>693565.47632957436</v>
      </c>
      <c r="M56" s="139">
        <f t="shared" si="28"/>
        <v>38839.077791425276</v>
      </c>
      <c r="N56" s="171">
        <f t="shared" si="18"/>
        <v>587089.49676308513</v>
      </c>
      <c r="O56" s="147"/>
      <c r="P56" s="180">
        <f t="shared" si="31"/>
        <v>40680.93308776465</v>
      </c>
      <c r="Q56" s="170">
        <f t="shared" si="9"/>
        <v>49815.444556464929</v>
      </c>
      <c r="R56" s="171">
        <f t="shared" si="20"/>
        <v>498154.44556464924</v>
      </c>
      <c r="S56" s="153">
        <f t="shared" si="2"/>
        <v>0.85659191623266251</v>
      </c>
      <c r="T56" s="153">
        <f t="shared" si="3"/>
        <v>0.94089326060933887</v>
      </c>
      <c r="U56" s="153">
        <f t="shared" si="21"/>
        <v>0.6513998509816562</v>
      </c>
      <c r="V56" s="175">
        <f t="shared" si="22"/>
        <v>0.94021987780933225</v>
      </c>
      <c r="W56" s="175">
        <f t="shared" si="23"/>
        <v>0.9403557007572888</v>
      </c>
      <c r="X56" s="175">
        <f t="shared" si="24"/>
        <v>5.1532347960673786</v>
      </c>
      <c r="Y56" s="175">
        <f t="shared" si="25"/>
        <v>0.94047659801437156</v>
      </c>
      <c r="Z56" s="175">
        <f t="shared" si="26"/>
        <v>3.7390168335889338</v>
      </c>
      <c r="AA56" s="175">
        <f t="shared" si="27"/>
        <v>0.71821357251204432</v>
      </c>
      <c r="AB56" s="149">
        <f t="shared" si="4"/>
        <v>782.87596625548258</v>
      </c>
      <c r="AC56" s="167">
        <f t="shared" si="33"/>
        <v>782.81328564178796</v>
      </c>
      <c r="AD56" s="167">
        <f t="shared" si="33"/>
        <v>782.87596659921257</v>
      </c>
      <c r="AE56" s="149">
        <f t="shared" si="33"/>
        <v>43.840389416002886</v>
      </c>
      <c r="AF56" s="175">
        <f t="shared" si="33"/>
        <v>662.68906533669542</v>
      </c>
      <c r="AG56" s="149">
        <f t="shared" si="10"/>
        <v>45.919420588500827</v>
      </c>
      <c r="AH56" s="167">
        <f t="shared" si="11"/>
        <v>562.30183940383927</v>
      </c>
      <c r="AI56" s="134"/>
    </row>
    <row r="57" spans="1:35">
      <c r="A57" t="s">
        <v>256</v>
      </c>
      <c r="B57" s="133">
        <f t="shared" si="12"/>
        <v>363772.16946973745</v>
      </c>
      <c r="C57" s="141">
        <f t="shared" si="6"/>
        <v>0</v>
      </c>
      <c r="D57" s="141"/>
      <c r="E57" s="141">
        <f t="shared" si="32"/>
        <v>389228.88639509334</v>
      </c>
      <c r="F57" s="133">
        <f t="shared" si="13"/>
        <v>383921.07575387222</v>
      </c>
      <c r="G57" s="141">
        <f t="shared" si="14"/>
        <v>730034.26352405187</v>
      </c>
      <c r="H57" s="147"/>
      <c r="I57" s="180">
        <f t="shared" si="30"/>
        <v>713459.63223294786</v>
      </c>
      <c r="J57" s="175">
        <v>4</v>
      </c>
      <c r="K57" s="175">
        <f t="shared" si="16"/>
        <v>713426.257883613</v>
      </c>
      <c r="L57" s="150">
        <f t="shared" si="17"/>
        <v>713459.63240657735</v>
      </c>
      <c r="M57" s="139">
        <f t="shared" si="28"/>
        <v>38839.077791422009</v>
      </c>
      <c r="N57" s="171">
        <f t="shared" si="18"/>
        <v>603895.85242211737</v>
      </c>
      <c r="O57" s="147"/>
      <c r="P57" s="180">
        <f t="shared" si="31"/>
        <v>40680.933088349819</v>
      </c>
      <c r="Q57" s="170">
        <f t="shared" si="9"/>
        <v>51241.098798153609</v>
      </c>
      <c r="R57" s="171">
        <f t="shared" si="20"/>
        <v>512410.98798153608</v>
      </c>
      <c r="S57" s="153">
        <f t="shared" si="2"/>
        <v>0.89148186579909094</v>
      </c>
      <c r="T57" s="153">
        <f t="shared" si="3"/>
        <v>0.94085998231134327</v>
      </c>
      <c r="U57" s="153">
        <f t="shared" si="21"/>
        <v>0.65138697458671246</v>
      </c>
      <c r="V57" s="175">
        <f t="shared" si="22"/>
        <v>0.94025775667566014</v>
      </c>
      <c r="W57" s="175">
        <f t="shared" si="23"/>
        <v>0.94033711216282401</v>
      </c>
      <c r="X57" s="175">
        <f t="shared" si="24"/>
        <v>5.1532347960665552</v>
      </c>
      <c r="Y57" s="175">
        <f t="shared" si="25"/>
        <v>0.94045468265234167</v>
      </c>
      <c r="Z57" s="175">
        <f t="shared" si="26"/>
        <v>3.7390168336911831</v>
      </c>
      <c r="AA57" s="175">
        <f t="shared" si="27"/>
        <v>0.71819120464348907</v>
      </c>
      <c r="AB57" s="149">
        <f t="shared" si="4"/>
        <v>805.33189479066721</v>
      </c>
      <c r="AC57" s="167">
        <f t="shared" si="33"/>
        <v>805.29422282329449</v>
      </c>
      <c r="AD57" s="167">
        <f t="shared" si="33"/>
        <v>805.33189498665502</v>
      </c>
      <c r="AE57" s="149">
        <f t="shared" si="33"/>
        <v>43.840389415999198</v>
      </c>
      <c r="AF57" s="175">
        <f t="shared" si="33"/>
        <v>681.65957696193493</v>
      </c>
      <c r="AG57" s="149">
        <f t="shared" si="10"/>
        <v>45.919420589161348</v>
      </c>
      <c r="AH57" s="167">
        <f t="shared" si="11"/>
        <v>578.39419810088509</v>
      </c>
      <c r="AI57" s="134"/>
    </row>
    <row r="58" spans="1:35">
      <c r="A58" t="s">
        <v>257</v>
      </c>
      <c r="B58" s="133">
        <f t="shared" si="12"/>
        <v>382973.33265947405</v>
      </c>
      <c r="C58" s="141">
        <f t="shared" si="6"/>
        <v>0</v>
      </c>
      <c r="D58" s="141"/>
      <c r="E58" s="141">
        <f t="shared" si="32"/>
        <v>400516.52410055103</v>
      </c>
      <c r="F58" s="133">
        <f t="shared" si="13"/>
        <v>394835.55744598579</v>
      </c>
      <c r="G58" s="141">
        <f t="shared" si="14"/>
        <v>751205.25716624933</v>
      </c>
      <c r="H58" s="147"/>
      <c r="I58" s="180">
        <f t="shared" si="30"/>
        <v>733930.71845045243</v>
      </c>
      <c r="J58" s="175">
        <v>5</v>
      </c>
      <c r="K58" s="175">
        <f t="shared" si="16"/>
        <v>733909.40716714843</v>
      </c>
      <c r="L58" s="150">
        <f t="shared" si="17"/>
        <v>733930.7185494547</v>
      </c>
      <c r="M58" s="139">
        <f t="shared" si="28"/>
        <v>38839.077791420292</v>
      </c>
      <c r="N58" s="171">
        <f t="shared" si="18"/>
        <v>621189.59185395192</v>
      </c>
      <c r="O58" s="147"/>
      <c r="P58" s="180">
        <f t="shared" si="31"/>
        <v>40680.933088657606</v>
      </c>
      <c r="Q58" s="170">
        <f t="shared" si="9"/>
        <v>52708.096924052261</v>
      </c>
      <c r="R58" s="171">
        <f t="shared" si="20"/>
        <v>527080.96924052259</v>
      </c>
      <c r="S58" s="153">
        <f t="shared" si="2"/>
        <v>0.91256189272864652</v>
      </c>
      <c r="T58" s="153">
        <f t="shared" si="3"/>
        <v>0.9408276057170154</v>
      </c>
      <c r="U58" s="153">
        <f t="shared" si="21"/>
        <v>0.65137445324117993</v>
      </c>
      <c r="V58" s="175">
        <f t="shared" si="22"/>
        <v>0.9402697777291027</v>
      </c>
      <c r="W58" s="175">
        <f t="shared" si="23"/>
        <v>0.94031903626289814</v>
      </c>
      <c r="X58" s="175">
        <f t="shared" si="24"/>
        <v>5.1532347960661218</v>
      </c>
      <c r="Y58" s="175">
        <f t="shared" si="25"/>
        <v>0.94043336934960065</v>
      </c>
      <c r="Z58" s="175">
        <f t="shared" si="26"/>
        <v>3.7390168337449663</v>
      </c>
      <c r="AA58" s="175">
        <f t="shared" si="27"/>
        <v>0.71816945088763162</v>
      </c>
      <c r="AB58" s="149">
        <f t="shared" si="4"/>
        <v>828.43904466594324</v>
      </c>
      <c r="AC58" s="167">
        <f t="shared" si="33"/>
        <v>828.41498912672523</v>
      </c>
      <c r="AD58" s="167">
        <f t="shared" si="33"/>
        <v>828.43904477769411</v>
      </c>
      <c r="AE58" s="149">
        <f t="shared" si="33"/>
        <v>43.840389415997258</v>
      </c>
      <c r="AF58" s="175">
        <f t="shared" si="33"/>
        <v>701.18023281329238</v>
      </c>
      <c r="AG58" s="149">
        <f t="shared" si="10"/>
        <v>45.919420589508768</v>
      </c>
      <c r="AH58" s="167">
        <f t="shared" si="11"/>
        <v>594.95323419780868</v>
      </c>
      <c r="AI58" s="134"/>
    </row>
    <row r="59" spans="1:35">
      <c r="A59" t="s">
        <v>263</v>
      </c>
      <c r="B59" s="133">
        <f t="shared" si="12"/>
        <v>399179.43280568166</v>
      </c>
      <c r="C59" s="141">
        <f t="shared" si="6"/>
        <v>0</v>
      </c>
      <c r="D59" s="141"/>
      <c r="E59" s="141">
        <f t="shared" si="32"/>
        <v>412131.50329946697</v>
      </c>
      <c r="F59" s="133">
        <f t="shared" si="13"/>
        <v>406066.5582925551</v>
      </c>
      <c r="G59" s="141">
        <f t="shared" si="14"/>
        <v>772990.20962407044</v>
      </c>
      <c r="H59" s="147"/>
      <c r="I59" s="180">
        <f t="shared" si="30"/>
        <v>754995.46568618272</v>
      </c>
      <c r="J59" s="175">
        <v>6</v>
      </c>
      <c r="K59" s="175">
        <f t="shared" si="16"/>
        <v>754980.46249473607</v>
      </c>
      <c r="L59" s="150">
        <f t="shared" si="17"/>
        <v>754995.46574263449</v>
      </c>
      <c r="M59" s="139">
        <f t="shared" si="28"/>
        <v>38839.07779141939</v>
      </c>
      <c r="N59" s="171">
        <f t="shared" si="18"/>
        <v>638984.84920261486</v>
      </c>
      <c r="O59" s="147"/>
      <c r="P59" s="180">
        <f t="shared" si="31"/>
        <v>40680.933088819504</v>
      </c>
      <c r="Q59" s="170">
        <f t="shared" si="9"/>
        <v>54217.637908398734</v>
      </c>
      <c r="R59" s="171">
        <f t="shared" si="20"/>
        <v>542176.37908398733</v>
      </c>
      <c r="S59" s="153">
        <f t="shared" si="2"/>
        <v>0.92483965708389082</v>
      </c>
      <c r="T59" s="153">
        <f t="shared" si="3"/>
        <v>0.94079610736692521</v>
      </c>
      <c r="U59" s="153">
        <f t="shared" si="21"/>
        <v>0.65136227740532726</v>
      </c>
      <c r="V59" s="175">
        <f t="shared" si="22"/>
        <v>0.94026774945624392</v>
      </c>
      <c r="W59" s="175">
        <f t="shared" si="23"/>
        <v>0.94030145922005592</v>
      </c>
      <c r="X59" s="175">
        <f t="shared" si="24"/>
        <v>5.1532347960658935</v>
      </c>
      <c r="Y59" s="175">
        <f t="shared" si="25"/>
        <v>0.94041264198794206</v>
      </c>
      <c r="Z59" s="175">
        <f t="shared" si="26"/>
        <v>3.7390168337732552</v>
      </c>
      <c r="AA59" s="175">
        <f t="shared" si="27"/>
        <v>0.7181482948082375</v>
      </c>
      <c r="AB59" s="149">
        <f t="shared" si="4"/>
        <v>852.21630134344275</v>
      </c>
      <c r="AC59" s="167">
        <f t="shared" si="33"/>
        <v>852.19936618965153</v>
      </c>
      <c r="AD59" s="167">
        <f t="shared" si="33"/>
        <v>852.21630140716377</v>
      </c>
      <c r="AE59" s="149">
        <f t="shared" si="33"/>
        <v>43.840389415996242</v>
      </c>
      <c r="AF59" s="175">
        <f t="shared" si="33"/>
        <v>721.26698708982178</v>
      </c>
      <c r="AG59" s="149">
        <f t="shared" si="10"/>
        <v>45.919420589691512</v>
      </c>
      <c r="AH59" s="167">
        <f t="shared" si="11"/>
        <v>611.99248135721894</v>
      </c>
      <c r="AI59" s="134"/>
    </row>
    <row r="60" spans="1:35">
      <c r="A60" t="s">
        <v>264</v>
      </c>
      <c r="B60" s="133">
        <f t="shared" si="12"/>
        <v>413656.95723299519</v>
      </c>
      <c r="C60" s="141">
        <f t="shared" si="6"/>
        <v>0</v>
      </c>
      <c r="D60" s="141"/>
      <c r="E60" s="141">
        <f t="shared" si="32"/>
        <v>424083.31689515145</v>
      </c>
      <c r="F60" s="133">
        <f t="shared" si="13"/>
        <v>417623.25737057312</v>
      </c>
      <c r="G60" s="141">
        <f t="shared" si="14"/>
        <v>795406.92570316838</v>
      </c>
      <c r="H60" s="147"/>
      <c r="I60" s="180">
        <f t="shared" si="30"/>
        <v>776671.09013657505</v>
      </c>
      <c r="J60" s="175">
        <v>7</v>
      </c>
      <c r="K60" s="175">
        <f t="shared" si="16"/>
        <v>776659.11350755219</v>
      </c>
      <c r="L60" s="150">
        <f t="shared" si="17"/>
        <v>776671.09016876481</v>
      </c>
      <c r="M60" s="139">
        <f t="shared" si="28"/>
        <v>38839.077791418917</v>
      </c>
      <c r="N60" s="171">
        <f t="shared" si="18"/>
        <v>657296.16850193369</v>
      </c>
      <c r="O60" s="147"/>
      <c r="P60" s="180">
        <f t="shared" si="31"/>
        <v>40680.933088904669</v>
      </c>
      <c r="Q60" s="170">
        <f t="shared" si="9"/>
        <v>55770.955495899478</v>
      </c>
      <c r="R60" s="171">
        <f t="shared" si="20"/>
        <v>557709.55495899473</v>
      </c>
      <c r="S60" s="153">
        <f t="shared" si="2"/>
        <v>0.93183071725154176</v>
      </c>
      <c r="T60" s="153">
        <f t="shared" si="3"/>
        <v>0.94076546435879849</v>
      </c>
      <c r="U60" s="153">
        <f t="shared" si="21"/>
        <v>0.65135043776619495</v>
      </c>
      <c r="V60" s="175">
        <f t="shared" si="22"/>
        <v>0.9402582097466341</v>
      </c>
      <c r="W60" s="175">
        <f t="shared" si="23"/>
        <v>0.94028436755361811</v>
      </c>
      <c r="X60" s="175">
        <f t="shared" si="24"/>
        <v>5.1532347960657745</v>
      </c>
      <c r="Y60" s="175">
        <f t="shared" si="25"/>
        <v>0.94039248485751259</v>
      </c>
      <c r="Z60" s="175">
        <f t="shared" si="26"/>
        <v>3.7390168337881353</v>
      </c>
      <c r="AA60" s="175">
        <f t="shared" si="27"/>
        <v>0.71812772039067896</v>
      </c>
      <c r="AB60" s="149">
        <f t="shared" si="4"/>
        <v>876.68309795080268</v>
      </c>
      <c r="AC60" s="167">
        <f t="shared" si="33"/>
        <v>876.66957909015741</v>
      </c>
      <c r="AD60" s="167">
        <f t="shared" si="33"/>
        <v>876.68309798713744</v>
      </c>
      <c r="AE60" s="149">
        <f t="shared" si="33"/>
        <v>43.840389415995709</v>
      </c>
      <c r="AF60" s="175">
        <f t="shared" si="33"/>
        <v>741.93625666192622</v>
      </c>
      <c r="AG60" s="149">
        <f t="shared" si="10"/>
        <v>45.919420589787649</v>
      </c>
      <c r="AH60" s="167">
        <f t="shared" si="11"/>
        <v>629.52586572037512</v>
      </c>
      <c r="AI60" s="134"/>
    </row>
    <row r="61" spans="1:35">
      <c r="A61" t="s">
        <v>265</v>
      </c>
      <c r="B61" s="133">
        <f t="shared" si="12"/>
        <v>427241.43058379705</v>
      </c>
      <c r="C61" s="141">
        <f t="shared" si="6"/>
        <v>79069.256227856647</v>
      </c>
      <c r="D61" s="141">
        <v>253119</v>
      </c>
      <c r="E61" s="141">
        <f t="shared" si="32"/>
        <v>436381.73308511078</v>
      </c>
      <c r="F61" s="133">
        <f t="shared" si="13"/>
        <v>429515.09994973004</v>
      </c>
      <c r="G61" s="141">
        <f t="shared" si="14"/>
        <v>818473.7265485602</v>
      </c>
      <c r="H61" s="147"/>
      <c r="I61" s="180">
        <f t="shared" si="30"/>
        <v>798975.30726111471</v>
      </c>
      <c r="J61" s="175">
        <v>8</v>
      </c>
      <c r="K61" s="175">
        <f t="shared" si="16"/>
        <v>798964.48602064082</v>
      </c>
      <c r="L61" s="150">
        <f t="shared" si="17"/>
        <v>798975.30727947038</v>
      </c>
      <c r="M61" s="139">
        <f t="shared" si="28"/>
        <v>38839.077791418662</v>
      </c>
      <c r="N61" s="171">
        <f t="shared" si="18"/>
        <v>676138.51556234946</v>
      </c>
      <c r="O61" s="147"/>
      <c r="P61" s="180">
        <f t="shared" si="31"/>
        <v>40680.933088949467</v>
      </c>
      <c r="Q61" s="170">
        <f t="shared" si="9"/>
        <v>57369.319209984867</v>
      </c>
      <c r="R61" s="171">
        <f t="shared" si="20"/>
        <v>573693.19209984865</v>
      </c>
      <c r="S61" s="153">
        <f t="shared" si="2"/>
        <v>0.76257616624675506</v>
      </c>
      <c r="T61" s="153">
        <f t="shared" si="3"/>
        <v>0.94073565433724504</v>
      </c>
      <c r="U61" s="153">
        <f t="shared" si="21"/>
        <v>0.65133892524094639</v>
      </c>
      <c r="V61" s="175">
        <f t="shared" si="22"/>
        <v>0.94024477425902964</v>
      </c>
      <c r="W61" s="175">
        <f t="shared" si="23"/>
        <v>0.9402677481314079</v>
      </c>
      <c r="X61" s="175">
        <f t="shared" si="24"/>
        <v>5.1532347960657114</v>
      </c>
      <c r="Y61" s="175">
        <f t="shared" si="25"/>
        <v>0.9403728826477471</v>
      </c>
      <c r="Z61" s="175">
        <f t="shared" si="26"/>
        <v>3.7390168337959633</v>
      </c>
      <c r="AA61" s="175">
        <f t="shared" si="27"/>
        <v>0.71810771203041812</v>
      </c>
      <c r="AB61" s="149">
        <f t="shared" si="4"/>
        <v>901.85943116885812</v>
      </c>
      <c r="AC61" s="167">
        <f t="shared" si="33"/>
        <v>901.84721647625167</v>
      </c>
      <c r="AD61" s="167">
        <f t="shared" si="33"/>
        <v>901.85943118957744</v>
      </c>
      <c r="AE61" s="149">
        <f t="shared" si="33"/>
        <v>43.840389415995425</v>
      </c>
      <c r="AF61" s="175">
        <f t="shared" si="33"/>
        <v>763.20493448883587</v>
      </c>
      <c r="AG61" s="149">
        <f t="shared" si="10"/>
        <v>45.919420589838211</v>
      </c>
      <c r="AH61" s="167">
        <f t="shared" si="11"/>
        <v>647.56771728807189</v>
      </c>
      <c r="AI61" s="134"/>
    </row>
    <row r="62" spans="1:35">
      <c r="A62" t="s">
        <v>266</v>
      </c>
      <c r="B62" s="133">
        <f t="shared" si="12"/>
        <v>389644.97675418633</v>
      </c>
      <c r="C62" s="141">
        <f t="shared" si="6"/>
        <v>0</v>
      </c>
      <c r="D62" s="141"/>
      <c r="E62" s="141">
        <f t="shared" si="32"/>
        <v>449036.80334457895</v>
      </c>
      <c r="F62" s="133">
        <f t="shared" si="13"/>
        <v>441751.80521201569</v>
      </c>
      <c r="G62" s="141">
        <f t="shared" si="14"/>
        <v>842209.46461846842</v>
      </c>
      <c r="H62" s="147"/>
      <c r="I62" s="180">
        <f t="shared" si="30"/>
        <v>821926.34626369318</v>
      </c>
      <c r="J62" s="175">
        <v>9</v>
      </c>
      <c r="K62" s="175">
        <f t="shared" si="16"/>
        <v>821915.61340740894</v>
      </c>
      <c r="L62" s="150">
        <f t="shared" si="17"/>
        <v>821926.34627416043</v>
      </c>
      <c r="M62" s="139">
        <f t="shared" si="28"/>
        <v>38839.077791418531</v>
      </c>
      <c r="N62" s="171">
        <f t="shared" si="18"/>
        <v>695527.29020244686</v>
      </c>
      <c r="O62" s="147"/>
      <c r="P62" s="180">
        <f t="shared" si="31"/>
        <v>40680.933088973026</v>
      </c>
      <c r="Q62" s="170">
        <f t="shared" si="9"/>
        <v>59014.035390332763</v>
      </c>
      <c r="R62" s="171">
        <f t="shared" si="20"/>
        <v>590140.3539033276</v>
      </c>
      <c r="S62" s="153">
        <f t="shared" si="2"/>
        <v>0.82974561412930981</v>
      </c>
      <c r="T62" s="153">
        <f t="shared" si="3"/>
        <v>0.94070665548349608</v>
      </c>
      <c r="U62" s="153">
        <f t="shared" si="21"/>
        <v>0.65132773097626573</v>
      </c>
      <c r="V62" s="175">
        <f t="shared" si="22"/>
        <v>0.94022943889324195</v>
      </c>
      <c r="W62" s="175">
        <f t="shared" si="23"/>
        <v>0.94025158816161658</v>
      </c>
      <c r="X62" s="175">
        <f t="shared" si="24"/>
        <v>5.1532347960656777</v>
      </c>
      <c r="Y62" s="175">
        <f t="shared" si="25"/>
        <v>0.94035382043843352</v>
      </c>
      <c r="Z62" s="175">
        <f t="shared" si="26"/>
        <v>3.7390168338000804</v>
      </c>
      <c r="AA62" s="175">
        <f t="shared" si="27"/>
        <v>0.71808825452242586</v>
      </c>
      <c r="AB62" s="149">
        <f t="shared" si="4"/>
        <v>927.76587757776463</v>
      </c>
      <c r="AC62" s="167">
        <f t="shared" si="33"/>
        <v>927.7537626505881</v>
      </c>
      <c r="AD62" s="167">
        <f t="shared" si="33"/>
        <v>927.76587758957976</v>
      </c>
      <c r="AE62" s="149">
        <f t="shared" si="33"/>
        <v>43.840389415995276</v>
      </c>
      <c r="AF62" s="175">
        <f t="shared" si="33"/>
        <v>785.0904034251929</v>
      </c>
      <c r="AG62" s="149">
        <f t="shared" si="10"/>
        <v>45.919420589864806</v>
      </c>
      <c r="AH62" s="167">
        <f t="shared" si="11"/>
        <v>666.13278163189409</v>
      </c>
      <c r="AI62" s="134"/>
    </row>
    <row r="63" spans="1:35">
      <c r="A63" t="s">
        <v>267</v>
      </c>
      <c r="B63" s="133">
        <f t="shared" si="12"/>
        <v>422393.18041980476</v>
      </c>
      <c r="C63" s="141">
        <f t="shared" si="6"/>
        <v>0</v>
      </c>
      <c r="D63" s="141"/>
      <c r="E63" s="141">
        <f t="shared" si="32"/>
        <v>462058.8706415717</v>
      </c>
      <c r="F63" s="133">
        <f t="shared" si="13"/>
        <v>454343.37419518846</v>
      </c>
      <c r="G63" s="141">
        <f t="shared" si="14"/>
        <v>866633.53909240395</v>
      </c>
      <c r="H63" s="147"/>
      <c r="I63" s="180">
        <f t="shared" si="30"/>
        <v>845542.96499275358</v>
      </c>
      <c r="J63" s="175">
        <v>10</v>
      </c>
      <c r="K63" s="175">
        <f t="shared" si="16"/>
        <v>845531.71204725327</v>
      </c>
      <c r="L63" s="150">
        <f t="shared" si="17"/>
        <v>845542.96499872266</v>
      </c>
      <c r="M63" s="139">
        <f t="shared" si="28"/>
        <v>38839.077791418465</v>
      </c>
      <c r="N63" s="171">
        <f t="shared" si="18"/>
        <v>715478.3388351982</v>
      </c>
      <c r="O63" s="147"/>
      <c r="P63" s="180">
        <f t="shared" si="31"/>
        <v>40680.933088985417</v>
      </c>
      <c r="Q63" s="170">
        <f t="shared" si="9"/>
        <v>60706.448260499834</v>
      </c>
      <c r="R63" s="171">
        <f t="shared" si="20"/>
        <v>607064.48260499828</v>
      </c>
      <c r="S63" s="153">
        <f t="shared" si="2"/>
        <v>0.87452834868673801</v>
      </c>
      <c r="T63" s="153">
        <f t="shared" si="3"/>
        <v>0.94067844650516741</v>
      </c>
      <c r="U63" s="153">
        <f t="shared" si="21"/>
        <v>0.6513168463456106</v>
      </c>
      <c r="V63" s="175">
        <f t="shared" si="22"/>
        <v>0.94021330193439134</v>
      </c>
      <c r="W63" s="175">
        <f t="shared" si="23"/>
        <v>0.94023587518480978</v>
      </c>
      <c r="X63" s="175">
        <f t="shared" si="24"/>
        <v>5.1532347960656599</v>
      </c>
      <c r="Y63" s="175">
        <f t="shared" si="25"/>
        <v>0.94033528369090902</v>
      </c>
      <c r="Z63" s="175">
        <f t="shared" si="26"/>
        <v>3.7390168338022458</v>
      </c>
      <c r="AA63" s="175">
        <f t="shared" si="27"/>
        <v>0.71806933305126552</v>
      </c>
      <c r="AB63" s="149">
        <f t="shared" si="4"/>
        <v>954.42361047583711</v>
      </c>
      <c r="AC63" s="167">
        <f t="shared" si="33"/>
        <v>954.41090848750821</v>
      </c>
      <c r="AD63" s="167">
        <f t="shared" si="33"/>
        <v>954.42361048257487</v>
      </c>
      <c r="AE63" s="149">
        <f t="shared" si="33"/>
        <v>43.840389415995197</v>
      </c>
      <c r="AF63" s="175">
        <f t="shared" si="33"/>
        <v>807.61055042802764</v>
      </c>
      <c r="AG63" s="149">
        <f t="shared" si="10"/>
        <v>45.91942058987879</v>
      </c>
      <c r="AH63" s="167">
        <f t="shared" si="11"/>
        <v>685.23623194532047</v>
      </c>
      <c r="AI63" s="134"/>
    </row>
    <row r="64" spans="1:35">
      <c r="A64" t="s">
        <v>268</v>
      </c>
      <c r="B64" s="133">
        <f t="shared" si="12"/>
        <v>448276.46441205667</v>
      </c>
      <c r="C64" s="141">
        <f t="shared" si="6"/>
        <v>0</v>
      </c>
      <c r="D64" s="141"/>
      <c r="E64" s="141">
        <f t="shared" si="32"/>
        <v>475458.57789017726</v>
      </c>
      <c r="F64" s="133">
        <f t="shared" si="13"/>
        <v>467300.09796660446</v>
      </c>
      <c r="G64" s="141">
        <f t="shared" si="14"/>
        <v>891765.91172608361</v>
      </c>
      <c r="H64" s="147"/>
      <c r="I64" s="180">
        <f t="shared" si="30"/>
        <v>869844.46527287364</v>
      </c>
      <c r="J64" s="175">
        <v>11</v>
      </c>
      <c r="K64" s="175">
        <f t="shared" si="16"/>
        <v>869832.34521996742</v>
      </c>
      <c r="L64" s="150">
        <f t="shared" si="17"/>
        <v>869844.46527627774</v>
      </c>
      <c r="M64" s="139">
        <f t="shared" si="28"/>
        <v>38839.077791418429</v>
      </c>
      <c r="N64" s="171">
        <f t="shared" si="18"/>
        <v>736007.96741920873</v>
      </c>
      <c r="O64" s="147"/>
      <c r="P64" s="180">
        <f t="shared" si="31"/>
        <v>40680.933088991937</v>
      </c>
      <c r="Q64" s="170">
        <f t="shared" si="9"/>
        <v>62447.941026527405</v>
      </c>
      <c r="R64" s="171">
        <f t="shared" si="20"/>
        <v>624479.410265274</v>
      </c>
      <c r="S64" s="153">
        <f t="shared" si="2"/>
        <v>0.90235741300038852</v>
      </c>
      <c r="T64" s="153">
        <f t="shared" si="3"/>
        <v>0.94065100662606227</v>
      </c>
      <c r="U64" s="153">
        <f t="shared" si="21"/>
        <v>0.65130626294531691</v>
      </c>
      <c r="V64" s="175">
        <f t="shared" si="22"/>
        <v>0.94019696436667588</v>
      </c>
      <c r="W64" s="175">
        <f t="shared" si="23"/>
        <v>0.94022059706607397</v>
      </c>
      <c r="X64" s="175">
        <f t="shared" si="24"/>
        <v>5.1532347960656519</v>
      </c>
      <c r="Y64" s="175">
        <f t="shared" si="25"/>
        <v>0.94031725823938839</v>
      </c>
      <c r="Z64" s="175">
        <f t="shared" si="26"/>
        <v>3.7390168338033845</v>
      </c>
      <c r="AA64" s="175">
        <f t="shared" si="27"/>
        <v>0.71805093318166324</v>
      </c>
      <c r="AB64" s="149">
        <f t="shared" si="4"/>
        <v>981.85441718538209</v>
      </c>
      <c r="AC64" s="167">
        <f t="shared" si="33"/>
        <v>981.84073643214674</v>
      </c>
      <c r="AD64" s="167">
        <f t="shared" si="33"/>
        <v>981.85441718922448</v>
      </c>
      <c r="AE64" s="149">
        <f t="shared" si="33"/>
        <v>43.840389415995162</v>
      </c>
      <c r="AF64" s="175">
        <f t="shared" si="33"/>
        <v>830.78378117573686</v>
      </c>
      <c r="AG64" s="149">
        <f t="shared" si="10"/>
        <v>45.919420589886151</v>
      </c>
      <c r="AH64" s="167">
        <f t="shared" si="11"/>
        <v>704.8936814444578</v>
      </c>
      <c r="AI64" s="134"/>
    </row>
    <row r="65" spans="1:35">
      <c r="A65" t="s">
        <v>269</v>
      </c>
      <c r="B65" s="133">
        <f t="shared" si="12"/>
        <v>469511.47365641518</v>
      </c>
      <c r="C65" s="141">
        <f t="shared" si="6"/>
        <v>0</v>
      </c>
      <c r="D65" s="141"/>
      <c r="E65" s="141">
        <f t="shared" si="32"/>
        <v>489246.87664899236</v>
      </c>
      <c r="F65" s="133">
        <f t="shared" si="13"/>
        <v>480632.5660340871</v>
      </c>
      <c r="G65" s="141">
        <f t="shared" si="14"/>
        <v>917627.12316613994</v>
      </c>
      <c r="H65" s="147"/>
      <c r="I65" s="180">
        <f t="shared" si="30"/>
        <v>894850.70868058596</v>
      </c>
      <c r="J65" s="175">
        <v>12</v>
      </c>
      <c r="K65" s="175">
        <f t="shared" si="16"/>
        <v>894837.52358821034</v>
      </c>
      <c r="L65" s="150">
        <f t="shared" si="17"/>
        <v>894850.70868252707</v>
      </c>
      <c r="M65" s="139">
        <f t="shared" si="28"/>
        <v>38839.077791418407</v>
      </c>
      <c r="N65" s="171">
        <f t="shared" si="18"/>
        <v>757132.95478554838</v>
      </c>
      <c r="O65" s="147"/>
      <c r="P65" s="180">
        <f t="shared" si="31"/>
        <v>40680.933088995364</v>
      </c>
      <c r="Q65" s="170">
        <f t="shared" si="9"/>
        <v>64239.937007415923</v>
      </c>
      <c r="R65" s="171">
        <f t="shared" si="20"/>
        <v>642399.37007415923</v>
      </c>
      <c r="S65" s="153">
        <f t="shared" si="2"/>
        <v>0.91885972731160181</v>
      </c>
      <c r="T65" s="153">
        <f t="shared" si="3"/>
        <v>0.94062431557602566</v>
      </c>
      <c r="U65" s="153">
        <f t="shared" si="21"/>
        <v>0.65129597259011374</v>
      </c>
      <c r="V65" s="175">
        <f t="shared" si="22"/>
        <v>0.94018075176138871</v>
      </c>
      <c r="W65" s="175">
        <f t="shared" si="23"/>
        <v>0.94020574198730356</v>
      </c>
      <c r="X65" s="175">
        <f t="shared" si="24"/>
        <v>5.1532347960656466</v>
      </c>
      <c r="Y65" s="175">
        <f t="shared" si="25"/>
        <v>0.94029973028242908</v>
      </c>
      <c r="Z65" s="175">
        <f t="shared" si="26"/>
        <v>3.739016833803984</v>
      </c>
      <c r="AA65" s="175">
        <f t="shared" si="27"/>
        <v>0.71803304084944097</v>
      </c>
      <c r="AB65" s="149">
        <f t="shared" si="4"/>
        <v>1010.0807168599715</v>
      </c>
      <c r="AC65" s="167">
        <f t="shared" si="33"/>
        <v>1010.0658339220363</v>
      </c>
      <c r="AD65" s="167">
        <f t="shared" si="33"/>
        <v>1010.0807168621626</v>
      </c>
      <c r="AE65" s="149">
        <f t="shared" si="33"/>
        <v>43.840389415995134</v>
      </c>
      <c r="AF65" s="175">
        <f t="shared" si="33"/>
        <v>854.62903511101274</v>
      </c>
      <c r="AG65" s="149">
        <f t="shared" si="10"/>
        <v>45.919420589890017</v>
      </c>
      <c r="AH65" s="167">
        <f t="shared" si="11"/>
        <v>725.12119612849835</v>
      </c>
      <c r="AI65" s="134"/>
    </row>
    <row r="66" spans="1:35">
      <c r="A66" t="s">
        <v>270</v>
      </c>
      <c r="B66" s="133">
        <f t="shared" si="12"/>
        <v>487920.86247189005</v>
      </c>
      <c r="C66" s="141">
        <f t="shared" si="6"/>
        <v>0</v>
      </c>
      <c r="D66" s="141"/>
      <c r="E66" s="141">
        <f t="shared" si="32"/>
        <v>503435.03607181308</v>
      </c>
      <c r="F66" s="133">
        <f t="shared" si="13"/>
        <v>494351.67500071099</v>
      </c>
      <c r="G66" s="141">
        <f t="shared" si="14"/>
        <v>944238.3097379579</v>
      </c>
      <c r="H66" s="147"/>
      <c r="I66" s="180">
        <f t="shared" si="30"/>
        <v>920582.13277747831</v>
      </c>
      <c r="J66" s="175">
        <v>13</v>
      </c>
      <c r="K66" s="175">
        <f t="shared" si="16"/>
        <v>920567.76972779515</v>
      </c>
      <c r="L66" s="150">
        <f t="shared" si="17"/>
        <v>920582.13277858519</v>
      </c>
      <c r="M66" s="139">
        <f t="shared" si="28"/>
        <v>38839.077791418393</v>
      </c>
      <c r="N66" s="171">
        <f t="shared" si="18"/>
        <v>778870.56635106087</v>
      </c>
      <c r="O66" s="147"/>
      <c r="P66" s="180">
        <f t="shared" si="31"/>
        <v>40680.933088997168</v>
      </c>
      <c r="Q66" s="170">
        <f t="shared" si="9"/>
        <v>66083.900798389193</v>
      </c>
      <c r="R66" s="171">
        <f t="shared" si="20"/>
        <v>660839.00798389188</v>
      </c>
      <c r="S66" s="153">
        <f t="shared" si="2"/>
        <v>0.92836250614130622</v>
      </c>
      <c r="T66" s="153">
        <f t="shared" si="3"/>
        <v>0.94059835358085919</v>
      </c>
      <c r="U66" s="153">
        <f t="shared" si="21"/>
        <v>0.65128596730835353</v>
      </c>
      <c r="V66" s="175">
        <f t="shared" si="22"/>
        <v>0.9401648372586795</v>
      </c>
      <c r="W66" s="175">
        <f t="shared" si="23"/>
        <v>0.94019129843963101</v>
      </c>
      <c r="X66" s="175">
        <f t="shared" si="24"/>
        <v>5.1532347960656439</v>
      </c>
      <c r="Y66" s="175">
        <f t="shared" si="25"/>
        <v>0.94028268637453294</v>
      </c>
      <c r="Z66" s="175">
        <f t="shared" si="26"/>
        <v>3.7390168338042988</v>
      </c>
      <c r="AA66" s="175">
        <f t="shared" si="27"/>
        <v>0.71801564235274107</v>
      </c>
      <c r="AB66" s="149">
        <f t="shared" si="4"/>
        <v>1039.1255788078815</v>
      </c>
      <c r="AC66" s="167">
        <f t="shared" si="33"/>
        <v>1039.1093662269677</v>
      </c>
      <c r="AD66" s="167">
        <f t="shared" si="33"/>
        <v>1039.125578809131</v>
      </c>
      <c r="AE66" s="149">
        <f t="shared" si="33"/>
        <v>43.840389415995119</v>
      </c>
      <c r="AF66" s="175">
        <f t="shared" si="33"/>
        <v>879.16580092001641</v>
      </c>
      <c r="AG66" s="149">
        <f t="shared" si="10"/>
        <v>45.919420589892056</v>
      </c>
      <c r="AH66" s="167">
        <f t="shared" si="11"/>
        <v>745.93530791029877</v>
      </c>
      <c r="AI66" s="134"/>
    </row>
    <row r="67" spans="1:35">
      <c r="A67" t="s">
        <v>271</v>
      </c>
      <c r="B67" s="133">
        <f t="shared" si="12"/>
        <v>504773.28997129388</v>
      </c>
      <c r="C67" s="141">
        <f t="shared" si="6"/>
        <v>0</v>
      </c>
      <c r="D67" s="141"/>
      <c r="E67" s="141">
        <f t="shared" si="32"/>
        <v>518034.6521178956</v>
      </c>
      <c r="F67" s="133">
        <f t="shared" si="13"/>
        <v>508468.63747057517</v>
      </c>
      <c r="G67" s="141">
        <f t="shared" si="14"/>
        <v>971621.22072035854</v>
      </c>
      <c r="H67" s="147"/>
      <c r="I67" s="180">
        <f t="shared" si="30"/>
        <v>947059.76781393134</v>
      </c>
      <c r="J67" s="175">
        <v>14</v>
      </c>
      <c r="K67" s="175">
        <f t="shared" si="16"/>
        <v>947044.16236928094</v>
      </c>
      <c r="L67" s="150">
        <f t="shared" si="17"/>
        <v>947059.76781456277</v>
      </c>
      <c r="M67" s="139">
        <f t="shared" si="28"/>
        <v>38839.077791418385</v>
      </c>
      <c r="N67" s="171">
        <f t="shared" si="18"/>
        <v>801238.56822935957</v>
      </c>
      <c r="O67" s="147"/>
      <c r="P67" s="180">
        <f t="shared" si="31"/>
        <v>40680.933088998114</v>
      </c>
      <c r="Q67" s="170">
        <f t="shared" si="9"/>
        <v>67981.339467897385</v>
      </c>
      <c r="R67" s="171">
        <f t="shared" si="20"/>
        <v>679813.39467897383</v>
      </c>
      <c r="S67" s="153">
        <f t="shared" si="2"/>
        <v>0.93373739074631268</v>
      </c>
      <c r="T67" s="153">
        <f t="shared" si="3"/>
        <v>0.94057310135230776</v>
      </c>
      <c r="U67" s="153">
        <f t="shared" si="21"/>
        <v>0.65127623933712975</v>
      </c>
      <c r="V67" s="175">
        <f t="shared" si="22"/>
        <v>0.94014930972686606</v>
      </c>
      <c r="W67" s="175">
        <f t="shared" si="23"/>
        <v>0.94017725521599749</v>
      </c>
      <c r="X67" s="175">
        <f t="shared" si="24"/>
        <v>5.1532347960656422</v>
      </c>
      <c r="Y67" s="175">
        <f t="shared" si="25"/>
        <v>0.9402661134178858</v>
      </c>
      <c r="Z67" s="175">
        <f t="shared" si="26"/>
        <v>3.7390168338044649</v>
      </c>
      <c r="AA67" s="175">
        <f t="shared" si="27"/>
        <v>0.71799872434348666</v>
      </c>
      <c r="AB67" s="149">
        <f t="shared" si="4"/>
        <v>1069.012741346771</v>
      </c>
      <c r="AC67" s="167">
        <f t="shared" si="33"/>
        <v>1068.9951263875755</v>
      </c>
      <c r="AD67" s="167">
        <f t="shared" si="33"/>
        <v>1069.0127413474838</v>
      </c>
      <c r="AE67" s="149">
        <f t="shared" si="33"/>
        <v>43.840389415995112</v>
      </c>
      <c r="AF67" s="175">
        <f t="shared" si="33"/>
        <v>904.41413246044749</v>
      </c>
      <c r="AG67" s="149">
        <f t="shared" si="10"/>
        <v>45.919420589893122</v>
      </c>
      <c r="AH67" s="167">
        <f t="shared" si="11"/>
        <v>767.35302812779241</v>
      </c>
      <c r="AI67" s="134"/>
    </row>
    <row r="68" spans="1:35">
      <c r="A68" t="s">
        <v>272</v>
      </c>
      <c r="B68" s="133">
        <f t="shared" si="12"/>
        <v>520879.05490759586</v>
      </c>
      <c r="C68" s="141">
        <f t="shared" si="6"/>
        <v>79069.256227856647</v>
      </c>
      <c r="D68" s="141">
        <v>253119</v>
      </c>
      <c r="E68" s="141">
        <f t="shared" si="32"/>
        <v>533057.65702931455</v>
      </c>
      <c r="F68" s="133">
        <f t="shared" si="13"/>
        <v>522994.99121284269</v>
      </c>
      <c r="G68" s="141">
        <f t="shared" si="14"/>
        <v>999798.2361212488</v>
      </c>
      <c r="H68" s="147"/>
      <c r="I68" s="180">
        <f t="shared" si="30"/>
        <v>974305.25391719455</v>
      </c>
      <c r="J68" s="175">
        <v>15</v>
      </c>
      <c r="K68" s="175">
        <f t="shared" si="16"/>
        <v>974288.36928772379</v>
      </c>
      <c r="L68" s="150">
        <f t="shared" si="17"/>
        <v>974305.25391755463</v>
      </c>
      <c r="M68" s="139">
        <f t="shared" si="28"/>
        <v>38839.077791418385</v>
      </c>
      <c r="N68" s="171">
        <f t="shared" si="18"/>
        <v>824255.2417510408</v>
      </c>
      <c r="O68" s="147"/>
      <c r="P68" s="180">
        <f t="shared" si="31"/>
        <v>40680.933088998609</v>
      </c>
      <c r="Q68" s="170">
        <f t="shared" si="9"/>
        <v>69933.803789336031</v>
      </c>
      <c r="R68" s="171">
        <f t="shared" si="20"/>
        <v>699338.03789336025</v>
      </c>
      <c r="S68" s="153">
        <f t="shared" si="2"/>
        <v>0.79454596721238224</v>
      </c>
      <c r="T68" s="153">
        <f t="shared" si="3"/>
        <v>0.94054854007812583</v>
      </c>
      <c r="U68" s="153">
        <f t="shared" si="21"/>
        <v>0.65126678111737168</v>
      </c>
      <c r="V68" s="175">
        <f t="shared" si="22"/>
        <v>0.94013421153534271</v>
      </c>
      <c r="W68" s="175">
        <f t="shared" si="23"/>
        <v>0.94016360140386346</v>
      </c>
      <c r="X68" s="175">
        <f t="shared" si="24"/>
        <v>5.1532347960656413</v>
      </c>
      <c r="Y68" s="175">
        <f t="shared" si="25"/>
        <v>0.94024999865423764</v>
      </c>
      <c r="Z68" s="175">
        <f t="shared" si="26"/>
        <v>3.739016833804552</v>
      </c>
      <c r="AA68" s="175">
        <f t="shared" si="27"/>
        <v>0.717982273819048</v>
      </c>
      <c r="AB68" s="149">
        <f t="shared" si="4"/>
        <v>1099.766631205069</v>
      </c>
      <c r="AC68" s="167">
        <f t="shared" si="33"/>
        <v>1099.7475723403059</v>
      </c>
      <c r="AD68" s="167">
        <f t="shared" si="33"/>
        <v>1099.7666312054753</v>
      </c>
      <c r="AE68" s="149">
        <f t="shared" si="33"/>
        <v>43.840389415995112</v>
      </c>
      <c r="AF68" s="175">
        <f t="shared" si="33"/>
        <v>930.39466515152708</v>
      </c>
      <c r="AG68" s="149">
        <f t="shared" si="10"/>
        <v>45.919420589893683</v>
      </c>
      <c r="AH68" s="167">
        <f t="shared" si="11"/>
        <v>789.3918614472642</v>
      </c>
    </row>
    <row r="69" spans="1:35">
      <c r="A69" t="s">
        <v>273</v>
      </c>
      <c r="B69" s="133">
        <f t="shared" si="12"/>
        <v>487000.2718401826</v>
      </c>
      <c r="C69" s="141">
        <f t="shared" si="6"/>
        <v>0</v>
      </c>
      <c r="D69" s="141"/>
      <c r="E69" s="141">
        <f t="shared" si="32"/>
        <v>548516.32908316457</v>
      </c>
      <c r="F69" s="133">
        <f t="shared" si="13"/>
        <v>537942.60859153781</v>
      </c>
      <c r="G69" s="141">
        <f t="shared" si="14"/>
        <v>1028792.384968765</v>
      </c>
      <c r="H69" s="147"/>
      <c r="I69" s="180">
        <f t="shared" si="30"/>
        <v>1002340.8587778743</v>
      </c>
      <c r="J69" s="175">
        <v>16</v>
      </c>
      <c r="K69" s="175">
        <f t="shared" si="16"/>
        <v>1002322.673942224</v>
      </c>
      <c r="L69" s="150">
        <f t="shared" si="17"/>
        <v>1002340.8587780795</v>
      </c>
      <c r="M69" s="139">
        <f t="shared" si="28"/>
        <v>38839.077791418385</v>
      </c>
      <c r="N69" s="171">
        <f t="shared" si="18"/>
        <v>847939.39840498427</v>
      </c>
      <c r="O69" s="147"/>
      <c r="P69" s="180">
        <f t="shared" si="31"/>
        <v>40680.933088998871</v>
      </c>
      <c r="Q69" s="170">
        <f t="shared" si="9"/>
        <v>71942.88950848658</v>
      </c>
      <c r="R69" s="171">
        <f t="shared" si="20"/>
        <v>719428.89508486574</v>
      </c>
      <c r="S69" s="153">
        <f t="shared" si="2"/>
        <v>0.85145841507032782</v>
      </c>
      <c r="T69" s="153">
        <f t="shared" si="3"/>
        <v>0.94052465141222896</v>
      </c>
      <c r="U69" s="153">
        <f t="shared" si="21"/>
        <v>0.65125758528897648</v>
      </c>
      <c r="V69" s="175">
        <f t="shared" si="22"/>
        <v>0.94011955948542469</v>
      </c>
      <c r="W69" s="175">
        <f t="shared" si="23"/>
        <v>0.94015032637806062</v>
      </c>
      <c r="X69" s="175">
        <f t="shared" si="24"/>
        <v>5.1532347960656413</v>
      </c>
      <c r="Y69" s="175">
        <f t="shared" si="25"/>
        <v>0.94023432965692155</v>
      </c>
      <c r="Z69" s="175">
        <f t="shared" si="26"/>
        <v>3.7390168338045973</v>
      </c>
      <c r="AA69" s="175">
        <f t="shared" si="27"/>
        <v>0.71796627811409142</v>
      </c>
      <c r="AB69" s="149">
        <f t="shared" si="4"/>
        <v>1131.4123834859518</v>
      </c>
      <c r="AC69" s="167">
        <f t="shared" si="33"/>
        <v>1131.3918569873397</v>
      </c>
      <c r="AD69" s="167">
        <f t="shared" si="33"/>
        <v>1131.4123834861834</v>
      </c>
      <c r="AE69" s="149">
        <f t="shared" si="33"/>
        <v>43.840389415995112</v>
      </c>
      <c r="AF69" s="175">
        <f t="shared" si="33"/>
        <v>957.12863283929062</v>
      </c>
      <c r="AG69" s="149">
        <f t="shared" si="10"/>
        <v>45.919420589893974</v>
      </c>
      <c r="AH69" s="167">
        <f t="shared" si="11"/>
        <v>812.06982016984125</v>
      </c>
    </row>
    <row r="70" spans="1:35">
      <c r="A70" t="s">
        <v>274</v>
      </c>
      <c r="B70" s="133">
        <f t="shared" si="12"/>
        <v>522525.29415459087</v>
      </c>
      <c r="C70" s="141">
        <f t="shared" si="6"/>
        <v>0</v>
      </c>
      <c r="D70" s="141"/>
      <c r="E70" s="141">
        <f t="shared" si="32"/>
        <v>564423.30262657627</v>
      </c>
      <c r="F70" s="133">
        <f t="shared" si="13"/>
        <v>553323.70626880659</v>
      </c>
      <c r="G70" s="141">
        <f t="shared" si="14"/>
        <v>1058627.364132859</v>
      </c>
      <c r="H70" s="147"/>
      <c r="I70" s="180">
        <f t="shared" si="30"/>
        <v>1031189.4958493084</v>
      </c>
      <c r="J70" s="175">
        <v>17</v>
      </c>
      <c r="K70" s="175">
        <f t="shared" si="16"/>
        <v>1031169.998780436</v>
      </c>
      <c r="L70" s="150">
        <f t="shared" si="17"/>
        <v>1031189.4958494254</v>
      </c>
      <c r="M70" s="139">
        <f t="shared" si="28"/>
        <v>38839.077791418385</v>
      </c>
      <c r="N70" s="171">
        <f t="shared" si="18"/>
        <v>872310.39521295123</v>
      </c>
      <c r="O70" s="147"/>
      <c r="P70" s="180">
        <f t="shared" si="31"/>
        <v>40680.933088999016</v>
      </c>
      <c r="Q70" s="170">
        <f t="shared" si="9"/>
        <v>74010.238647714214</v>
      </c>
      <c r="R70" s="171">
        <f t="shared" si="20"/>
        <v>740102.38647714211</v>
      </c>
      <c r="S70" s="153">
        <f t="shared" si="2"/>
        <v>0.88815240382080562</v>
      </c>
      <c r="T70" s="153">
        <f t="shared" si="3"/>
        <v>0.94050141746494098</v>
      </c>
      <c r="U70" s="153">
        <f t="shared" si="21"/>
        <v>0.65124864468599786</v>
      </c>
      <c r="V70" s="175">
        <f t="shared" si="22"/>
        <v>0.94010535640627035</v>
      </c>
      <c r="W70" s="175">
        <f t="shared" si="23"/>
        <v>0.94013741979378551</v>
      </c>
      <c r="X70" s="175">
        <f t="shared" si="24"/>
        <v>5.1532347960656413</v>
      </c>
      <c r="Y70" s="175">
        <f t="shared" si="25"/>
        <v>0.94021909432301465</v>
      </c>
      <c r="Z70" s="175">
        <f t="shared" si="26"/>
        <v>3.7390168338046212</v>
      </c>
      <c r="AA70" s="175">
        <f t="shared" si="27"/>
        <v>0.71795072489259526</v>
      </c>
      <c r="AB70" s="149">
        <f t="shared" si="4"/>
        <v>1163.9758622102543</v>
      </c>
      <c r="AC70" s="167">
        <f t="shared" ref="AC70:AF83" si="34">K70/$T$3</f>
        <v>1163.9538545020273</v>
      </c>
      <c r="AD70" s="167">
        <f t="shared" si="34"/>
        <v>1163.9758622103864</v>
      </c>
      <c r="AE70" s="149">
        <f t="shared" si="34"/>
        <v>43.840389415995112</v>
      </c>
      <c r="AF70" s="175">
        <f t="shared" si="34"/>
        <v>984.6378851509744</v>
      </c>
      <c r="AG70" s="149">
        <f t="shared" si="10"/>
        <v>45.919420589894145</v>
      </c>
      <c r="AH70" s="167">
        <f t="shared" si="11"/>
        <v>835.40543895288761</v>
      </c>
    </row>
    <row r="71" spans="1:35">
      <c r="A71" t="s">
        <v>275</v>
      </c>
      <c r="B71" s="133">
        <f t="shared" si="12"/>
        <v>550974.84410091571</v>
      </c>
      <c r="C71" s="141">
        <f t="shared" si="6"/>
        <v>0</v>
      </c>
      <c r="D71" s="141"/>
      <c r="E71" s="141">
        <f t="shared" si="32"/>
        <v>580791.57840274693</v>
      </c>
      <c r="F71" s="133">
        <f t="shared" si="13"/>
        <v>569150.85518957232</v>
      </c>
      <c r="G71" s="141">
        <f t="shared" si="14"/>
        <v>1089327.5576927119</v>
      </c>
      <c r="H71" s="147"/>
      <c r="I71" s="180">
        <f t="shared" si="30"/>
        <v>1060874.7430747105</v>
      </c>
      <c r="J71" s="175">
        <v>18</v>
      </c>
      <c r="K71" s="175">
        <f t="shared" si="16"/>
        <v>1060853.9268767883</v>
      </c>
      <c r="L71" s="150">
        <f t="shared" si="17"/>
        <v>1060874.7430747768</v>
      </c>
      <c r="M71" s="139">
        <f t="shared" si="28"/>
        <v>38839.077791418385</v>
      </c>
      <c r="N71" s="171">
        <f t="shared" si="18"/>
        <v>897388.15055004437</v>
      </c>
      <c r="O71" s="147"/>
      <c r="P71" s="180">
        <f t="shared" si="31"/>
        <v>40680.933088999089</v>
      </c>
      <c r="Q71" s="170">
        <f t="shared" si="9"/>
        <v>76137.540847988028</v>
      </c>
      <c r="R71" s="171">
        <f t="shared" si="20"/>
        <v>761375.40847988019</v>
      </c>
      <c r="S71" s="153">
        <f t="shared" si="2"/>
        <v>0.9104443346469705</v>
      </c>
      <c r="T71" s="153">
        <f t="shared" si="3"/>
        <v>0.94047882079334166</v>
      </c>
      <c r="U71" s="153">
        <f t="shared" si="21"/>
        <v>0.65123995233191279</v>
      </c>
      <c r="V71" s="175">
        <f t="shared" si="22"/>
        <v>0.94009159757680849</v>
      </c>
      <c r="W71" s="175">
        <f t="shared" si="23"/>
        <v>0.94012487157972924</v>
      </c>
      <c r="X71" s="175">
        <f t="shared" si="24"/>
        <v>5.1532347960656413</v>
      </c>
      <c r="Y71" s="175">
        <f t="shared" si="25"/>
        <v>0.94020428086564101</v>
      </c>
      <c r="Z71" s="175">
        <f t="shared" si="26"/>
        <v>3.739016833804635</v>
      </c>
      <c r="AA71" s="175">
        <f t="shared" si="27"/>
        <v>0.71793560214002972</v>
      </c>
      <c r="AB71" s="149">
        <f t="shared" si="4"/>
        <v>1197.4836814551095</v>
      </c>
      <c r="AC71" s="167">
        <f t="shared" si="34"/>
        <v>1197.4601847534634</v>
      </c>
      <c r="AD71" s="167">
        <f t="shared" si="34"/>
        <v>1197.4836814551843</v>
      </c>
      <c r="AE71" s="149">
        <f t="shared" si="34"/>
        <v>43.840389415995112</v>
      </c>
      <c r="AF71" s="175">
        <f t="shared" si="34"/>
        <v>1012.9449053526779</v>
      </c>
      <c r="AG71" s="149">
        <f t="shared" si="10"/>
        <v>45.919420589894223</v>
      </c>
      <c r="AH71" s="167">
        <f t="shared" si="11"/>
        <v>859.41778995832601</v>
      </c>
    </row>
    <row r="72" spans="1:35">
      <c r="A72" t="s">
        <v>276</v>
      </c>
      <c r="B72" s="133">
        <f t="shared" si="12"/>
        <v>574866.9015852029</v>
      </c>
      <c r="C72" s="141">
        <f t="shared" si="6"/>
        <v>0</v>
      </c>
      <c r="D72" s="141"/>
      <c r="E72" s="141">
        <f t="shared" si="32"/>
        <v>597634.53417642659</v>
      </c>
      <c r="F72" s="133">
        <f t="shared" si="13"/>
        <v>585436.99085574562</v>
      </c>
      <c r="G72" s="141">
        <f t="shared" si="14"/>
        <v>1120918.0568658004</v>
      </c>
      <c r="H72" s="147"/>
      <c r="I72" s="180">
        <f t="shared" si="30"/>
        <v>1091420.8621573898</v>
      </c>
      <c r="J72" s="175">
        <v>19</v>
      </c>
      <c r="K72" s="175">
        <f t="shared" si="16"/>
        <v>1091398.7228627207</v>
      </c>
      <c r="L72" s="150">
        <f t="shared" si="17"/>
        <v>1091420.8621574277</v>
      </c>
      <c r="M72" s="139">
        <f t="shared" si="28"/>
        <v>38839.077791418385</v>
      </c>
      <c r="N72" s="171">
        <f t="shared" si="18"/>
        <v>923193.1604239624</v>
      </c>
      <c r="O72" s="147"/>
      <c r="P72" s="180">
        <f t="shared" si="31"/>
        <v>40680.933088999125</v>
      </c>
      <c r="Q72" s="170">
        <f t="shared" si="9"/>
        <v>78326.534749820508</v>
      </c>
      <c r="R72" s="171">
        <f t="shared" si="20"/>
        <v>783265.34749820502</v>
      </c>
      <c r="S72" s="153">
        <f t="shared" ref="S72:S83" si="35">(B72-C72)/($F$4*$F$5*E72+$F$6*$W$3)</f>
        <v>0.92347685686858316</v>
      </c>
      <c r="T72" s="153">
        <f t="shared" ref="T72:T83" si="36">F72/($F$4*$F$5*E72+$F$6*$W$3)</f>
        <v>0.94045684439172006</v>
      </c>
      <c r="U72" s="153">
        <f t="shared" si="21"/>
        <v>0.65123150143497466</v>
      </c>
      <c r="V72" s="175">
        <f t="shared" si="22"/>
        <v>0.94007827427993562</v>
      </c>
      <c r="W72" s="175">
        <f t="shared" si="23"/>
        <v>0.94011267193134873</v>
      </c>
      <c r="X72" s="175">
        <f t="shared" si="24"/>
        <v>5.1532347960656413</v>
      </c>
      <c r="Y72" s="175">
        <f t="shared" si="25"/>
        <v>0.94018987780641283</v>
      </c>
      <c r="Z72" s="175">
        <f t="shared" si="26"/>
        <v>3.7390168338046417</v>
      </c>
      <c r="AA72" s="175">
        <f t="shared" si="27"/>
        <v>0.7179208981556835</v>
      </c>
      <c r="AB72" s="149">
        <f t="shared" ref="AB72:AB83" si="37">I72/$T$3</f>
        <v>1231.9632271055962</v>
      </c>
      <c r="AC72" s="167">
        <f t="shared" si="34"/>
        <v>1231.9382369319135</v>
      </c>
      <c r="AD72" s="167">
        <f t="shared" si="34"/>
        <v>1231.9632271056391</v>
      </c>
      <c r="AE72" s="149">
        <f t="shared" si="34"/>
        <v>43.840389415995112</v>
      </c>
      <c r="AF72" s="175">
        <f t="shared" si="34"/>
        <v>1042.072828724899</v>
      </c>
      <c r="AG72" s="149">
        <f t="shared" si="10"/>
        <v>45.919420589894266</v>
      </c>
      <c r="AH72" s="167">
        <f t="shared" si="11"/>
        <v>884.12649844027123</v>
      </c>
    </row>
    <row r="73" spans="1:35">
      <c r="A73" t="s">
        <v>277</v>
      </c>
      <c r="B73" s="133">
        <f t="shared" si="12"/>
        <v>596101.23399812635</v>
      </c>
      <c r="C73" s="141">
        <f t="shared" ref="C73:C83" si="38">$M$3*D73</f>
        <v>0</v>
      </c>
      <c r="D73" s="141"/>
      <c r="E73" s="141">
        <f t="shared" si="32"/>
        <v>614965.93566754286</v>
      </c>
      <c r="F73" s="133">
        <f t="shared" si="13"/>
        <v>602195.42389838642</v>
      </c>
      <c r="G73" s="141">
        <f t="shared" si="14"/>
        <v>1153424.6805149086</v>
      </c>
      <c r="H73" s="147"/>
      <c r="I73" s="180">
        <f t="shared" si="30"/>
        <v>1122852.8183898085</v>
      </c>
      <c r="J73" s="175">
        <v>20</v>
      </c>
      <c r="K73" s="175">
        <f t="shared" si="16"/>
        <v>1122829.3537023677</v>
      </c>
      <c r="L73" s="150">
        <f t="shared" si="17"/>
        <v>1122852.8183898304</v>
      </c>
      <c r="M73" s="139">
        <f t="shared" si="28"/>
        <v>38839.077791418385</v>
      </c>
      <c r="N73" s="171">
        <f t="shared" si="18"/>
        <v>949746.51522635238</v>
      </c>
      <c r="O73" s="147"/>
      <c r="P73" s="180">
        <f t="shared" si="31"/>
        <v>40680.93308899914</v>
      </c>
      <c r="Q73" s="170">
        <f t="shared" ref="Q73:Q83" si="39">$J$6*R73</f>
        <v>80579.009414254615</v>
      </c>
      <c r="R73" s="171">
        <f t="shared" si="20"/>
        <v>805790.09414254606</v>
      </c>
      <c r="S73" s="153">
        <f t="shared" si="35"/>
        <v>0.93091830810711607</v>
      </c>
      <c r="T73" s="153">
        <f t="shared" si="36"/>
        <v>0.9404354716821397</v>
      </c>
      <c r="U73" s="153">
        <f t="shared" si="21"/>
        <v>0.65122328538365215</v>
      </c>
      <c r="V73" s="175">
        <f t="shared" si="22"/>
        <v>0.94006537576728477</v>
      </c>
      <c r="W73" s="175">
        <f t="shared" si="23"/>
        <v>0.94010081130427281</v>
      </c>
      <c r="X73" s="175">
        <f t="shared" si="24"/>
        <v>5.1532347960656413</v>
      </c>
      <c r="Y73" s="175">
        <f t="shared" si="25"/>
        <v>0.94017587396801683</v>
      </c>
      <c r="Z73" s="175">
        <f t="shared" si="26"/>
        <v>3.7390168338046443</v>
      </c>
      <c r="AA73" s="175">
        <f t="shared" si="27"/>
        <v>0.71790660154514496</v>
      </c>
      <c r="AB73" s="149">
        <f t="shared" si="37"/>
        <v>1267.4426792371869</v>
      </c>
      <c r="AC73" s="167">
        <f t="shared" si="34"/>
        <v>1267.4161929997831</v>
      </c>
      <c r="AD73" s="167">
        <f t="shared" si="34"/>
        <v>1267.4426792372115</v>
      </c>
      <c r="AE73" s="149">
        <f t="shared" si="34"/>
        <v>43.840389415995112</v>
      </c>
      <c r="AF73" s="175">
        <f t="shared" si="34"/>
        <v>1072.0454614709595</v>
      </c>
      <c r="AG73" s="149">
        <f t="shared" ref="AG73:AG83" si="40">P73/$T$3</f>
        <v>45.91942058989428</v>
      </c>
      <c r="AH73" s="167">
        <f t="shared" ref="AH73:AH83" si="41">R73/$T$3</f>
        <v>909.55175878470527</v>
      </c>
    </row>
    <row r="74" spans="1:35">
      <c r="A74" t="s">
        <v>278</v>
      </c>
      <c r="B74" s="133">
        <f t="shared" ref="B74:B83" si="42">(B73-C73)*EXP($F$3*(1-(B73-C73)/($F$4*$F$5*E73+$F$6*$W$3)))</f>
        <v>615943.49492006365</v>
      </c>
      <c r="C74" s="141">
        <f t="shared" si="38"/>
        <v>0</v>
      </c>
      <c r="D74" s="141"/>
      <c r="E74" s="141">
        <f t="shared" si="32"/>
        <v>632799.94780190149</v>
      </c>
      <c r="F74" s="133">
        <f t="shared" ref="F74:F83" si="43">F73*EXP($F$3*(1-F73/($F$4*$F$5*E73+$F$6*$W$3)))</f>
        <v>619439.85095645895</v>
      </c>
      <c r="G74" s="141">
        <f t="shared" ref="G74:G83" si="44">$F$4*G73</f>
        <v>1186873.9962498408</v>
      </c>
      <c r="H74" s="147"/>
      <c r="I74" s="180">
        <f t="shared" si="30"/>
        <v>1155196.3010576754</v>
      </c>
      <c r="J74" s="175">
        <v>21</v>
      </c>
      <c r="K74" s="175">
        <f t="shared" ref="K74:K83" si="45">(K73-J73)*EXP($F$3*(1-(K73-J73)/($F$4*$F$5*G73+$F$6*$W$3)))</f>
        <v>1155171.5096364873</v>
      </c>
      <c r="L74" s="150">
        <f t="shared" ref="L74:L83" si="46">L73*EXP($F$3*(1-(L73/($F$4*$F$5*G73+$F$6*$W$3))))</f>
        <v>1155196.3010576877</v>
      </c>
      <c r="M74" s="139">
        <f t="shared" si="28"/>
        <v>38839.077791418385</v>
      </c>
      <c r="N74" s="171">
        <f t="shared" ref="N74:N83" si="47">N73*EXP($F$3*(1-(N73/($F$4*$K$5*G73+$F$6*$W$3))))</f>
        <v>977069.91696995101</v>
      </c>
      <c r="O74" s="147"/>
      <c r="P74" s="180">
        <f t="shared" si="31"/>
        <v>40680.933088999147</v>
      </c>
      <c r="Q74" s="170">
        <f t="shared" si="39"/>
        <v>82896.805785059696</v>
      </c>
      <c r="R74" s="171">
        <f t="shared" ref="R74:R83" si="48">(R73-$J$6*R73)*EXP($F$3*(1-(R73-$J$6*R73)/($F$4*$K$5*G73+$F$6*$W$3)))</f>
        <v>828968.05785059696</v>
      </c>
      <c r="S74" s="153">
        <f t="shared" si="35"/>
        <v>0.93510662542251444</v>
      </c>
      <c r="T74" s="153">
        <f t="shared" si="36"/>
        <v>0.94041468650512006</v>
      </c>
      <c r="U74" s="153">
        <f t="shared" ref="U74:U83" si="49">(I73-$H$6*I73)/($F$4*$F$5*G73+$F$6*$W$3)</f>
        <v>0.65121529774216247</v>
      </c>
      <c r="V74" s="175">
        <f t="shared" ref="V74:V83" si="50">(K73-J73)/($F$4*$F$5*G73+$F$6*$W$3)</f>
        <v>0.9400528903431018</v>
      </c>
      <c r="W74" s="175">
        <f t="shared" ref="W74:W83" si="51">L73/($F$4*$F$5*G73+$F$6*$W$3)</f>
        <v>0.94008928040784656</v>
      </c>
      <c r="X74" s="175">
        <f t="shared" ref="X74:X83" si="52">M73/($F$4*$I$5*G73+$F$6*$W$3)</f>
        <v>5.1532347960656413</v>
      </c>
      <c r="Y74" s="175">
        <f t="shared" ref="Y74:Y83" si="53">N73/($F$4*$K$5*G73+$F$6*$W$3)</f>
        <v>0.94016225846693868</v>
      </c>
      <c r="Z74" s="175">
        <f t="shared" ref="Z74:Z83" si="54">(P73-$H$6*P73)/($F$4*$I$5*G73+$F$6*$W$3)</f>
        <v>3.7390168338046466</v>
      </c>
      <c r="AA74" s="175">
        <f t="shared" ref="AA74:AA83" si="55">(R73-$J$6*R73)/($F$4*$K$5*G73+$F$6*$W$3)</f>
        <v>0.71789270121292548</v>
      </c>
      <c r="AB74" s="149">
        <f t="shared" si="37"/>
        <v>1303.9510351472768</v>
      </c>
      <c r="AC74" s="167">
        <f t="shared" si="34"/>
        <v>1303.923051332499</v>
      </c>
      <c r="AD74" s="167">
        <f t="shared" si="34"/>
        <v>1303.9510351472907</v>
      </c>
      <c r="AE74" s="149">
        <f t="shared" si="34"/>
        <v>43.840389415995112</v>
      </c>
      <c r="AF74" s="175">
        <f t="shared" si="34"/>
        <v>1102.8873001737754</v>
      </c>
      <c r="AG74" s="149">
        <f t="shared" si="40"/>
        <v>45.919420589894287</v>
      </c>
      <c r="AH74" s="167">
        <f t="shared" si="41"/>
        <v>935.71435101430939</v>
      </c>
    </row>
    <row r="75" spans="1:35">
      <c r="A75" t="s">
        <v>279</v>
      </c>
      <c r="B75" s="133">
        <f t="shared" si="42"/>
        <v>635183.98040534218</v>
      </c>
      <c r="C75" s="141">
        <f t="shared" si="38"/>
        <v>79069.256227856647</v>
      </c>
      <c r="D75" s="141">
        <v>253119</v>
      </c>
      <c r="E75" s="141">
        <f t="shared" si="32"/>
        <v>651151.14628815663</v>
      </c>
      <c r="F75" s="133">
        <f t="shared" si="43"/>
        <v>637184.36587106949</v>
      </c>
      <c r="G75" s="141">
        <f t="shared" si="44"/>
        <v>1221293.342141086</v>
      </c>
      <c r="H75" s="147"/>
      <c r="I75" s="180">
        <f t="shared" si="30"/>
        <v>1188477.7444357565</v>
      </c>
      <c r="J75" s="175">
        <v>22</v>
      </c>
      <c r="K75" s="175">
        <f t="shared" si="45"/>
        <v>1188451.6254861318</v>
      </c>
      <c r="L75" s="150">
        <f t="shared" si="46"/>
        <v>1188477.7444357635</v>
      </c>
      <c r="M75" s="139">
        <f t="shared" si="28"/>
        <v>38839.077791418385</v>
      </c>
      <c r="N75" s="171">
        <f t="shared" si="47"/>
        <v>1005185.6970256026</v>
      </c>
      <c r="O75" s="147"/>
      <c r="P75" s="180">
        <f t="shared" si="31"/>
        <v>40680.933088999154</v>
      </c>
      <c r="Q75" s="170">
        <f t="shared" si="39"/>
        <v>85281.818193331317</v>
      </c>
      <c r="R75" s="171">
        <f t="shared" si="48"/>
        <v>852818.18193331314</v>
      </c>
      <c r="S75" s="153">
        <f t="shared" si="35"/>
        <v>0.8207470883516037</v>
      </c>
      <c r="T75" s="153">
        <f t="shared" si="36"/>
        <v>0.94039447311043833</v>
      </c>
      <c r="U75" s="153">
        <f t="shared" si="49"/>
        <v>0.65120753224609418</v>
      </c>
      <c r="V75" s="175">
        <f t="shared" si="50"/>
        <v>0.9400408059599652</v>
      </c>
      <c r="W75" s="175">
        <f t="shared" si="51"/>
        <v>0.94007807019880862</v>
      </c>
      <c r="X75" s="175">
        <f t="shared" si="52"/>
        <v>5.1532347960656413</v>
      </c>
      <c r="Y75" s="175">
        <f t="shared" si="53"/>
        <v>0.94014902070633011</v>
      </c>
      <c r="Z75" s="175">
        <f t="shared" si="54"/>
        <v>3.7390168338046466</v>
      </c>
      <c r="AA75" s="175">
        <f t="shared" si="55"/>
        <v>0.71787918635522985</v>
      </c>
      <c r="AB75" s="149">
        <f t="shared" si="37"/>
        <v>1341.5181330546286</v>
      </c>
      <c r="AC75" s="167">
        <f t="shared" si="34"/>
        <v>1341.4886507654548</v>
      </c>
      <c r="AD75" s="167">
        <f t="shared" si="34"/>
        <v>1341.5181330546363</v>
      </c>
      <c r="AE75" s="149">
        <f t="shared" si="34"/>
        <v>43.840389415995112</v>
      </c>
      <c r="AF75" s="175">
        <f t="shared" si="34"/>
        <v>1134.6235518168712</v>
      </c>
      <c r="AG75" s="149">
        <f t="shared" si="40"/>
        <v>45.919420589894301</v>
      </c>
      <c r="AH75" s="167">
        <f t="shared" si="41"/>
        <v>962.6356577719356</v>
      </c>
    </row>
    <row r="76" spans="1:35">
      <c r="A76" t="s">
        <v>280</v>
      </c>
      <c r="B76" s="133">
        <f t="shared" si="42"/>
        <v>605430.93367189204</v>
      </c>
      <c r="C76" s="141">
        <f t="shared" si="38"/>
        <v>0</v>
      </c>
      <c r="D76" s="141"/>
      <c r="E76" s="141">
        <f t="shared" si="32"/>
        <v>670034.5295305131</v>
      </c>
      <c r="F76" s="133">
        <f t="shared" si="43"/>
        <v>655443.47120433813</v>
      </c>
      <c r="G76" s="141">
        <f t="shared" si="44"/>
        <v>1256710.8490631774</v>
      </c>
      <c r="H76" s="147"/>
      <c r="I76" s="180">
        <f t="shared" si="30"/>
        <v>1222724.3493925664</v>
      </c>
      <c r="J76" s="175">
        <v>23</v>
      </c>
      <c r="K76" s="175">
        <f t="shared" si="45"/>
        <v>1222696.9024329085</v>
      </c>
      <c r="L76" s="150">
        <f t="shared" si="46"/>
        <v>1222724.3493925703</v>
      </c>
      <c r="M76" s="139">
        <f t="shared" si="28"/>
        <v>38839.077791418385</v>
      </c>
      <c r="N76" s="171">
        <f t="shared" si="47"/>
        <v>1034116.8343736511</v>
      </c>
      <c r="O76" s="147"/>
      <c r="P76" s="180">
        <f t="shared" si="31"/>
        <v>40680.933088999162</v>
      </c>
      <c r="Q76" s="170">
        <f t="shared" si="39"/>
        <v>87735.9959057245</v>
      </c>
      <c r="R76" s="171">
        <f t="shared" si="48"/>
        <v>877359.95905724494</v>
      </c>
      <c r="S76" s="153">
        <f t="shared" si="35"/>
        <v>0.86862106032719744</v>
      </c>
      <c r="T76" s="153">
        <f t="shared" si="36"/>
        <v>0.94037481614805551</v>
      </c>
      <c r="U76" s="153">
        <f t="shared" si="49"/>
        <v>0.65119998279812097</v>
      </c>
      <c r="V76" s="175">
        <f t="shared" si="50"/>
        <v>0.94002911054404059</v>
      </c>
      <c r="W76" s="175">
        <f t="shared" si="51"/>
        <v>0.94006717187510513</v>
      </c>
      <c r="X76" s="175">
        <f t="shared" si="52"/>
        <v>5.1532347960656413</v>
      </c>
      <c r="Y76" s="175">
        <f t="shared" si="53"/>
        <v>0.94013615036901355</v>
      </c>
      <c r="Z76" s="175">
        <f t="shared" si="54"/>
        <v>3.7390168338046474</v>
      </c>
      <c r="AA76" s="175">
        <f t="shared" si="55"/>
        <v>0.71786604645286567</v>
      </c>
      <c r="AB76" s="149">
        <f t="shared" si="37"/>
        <v>1380.1746764861009</v>
      </c>
      <c r="AC76" s="167">
        <f t="shared" si="34"/>
        <v>1380.1436951789199</v>
      </c>
      <c r="AD76" s="167">
        <f t="shared" si="34"/>
        <v>1380.1746764861052</v>
      </c>
      <c r="AE76" s="149">
        <f t="shared" si="34"/>
        <v>43.840389415995112</v>
      </c>
      <c r="AF76" s="175">
        <f t="shared" si="34"/>
        <v>1167.2801543860069</v>
      </c>
      <c r="AG76" s="149">
        <f t="shared" si="40"/>
        <v>45.919420589894308</v>
      </c>
      <c r="AH76" s="167">
        <f t="shared" si="41"/>
        <v>990.33768179660126</v>
      </c>
    </row>
    <row r="77" spans="1:35">
      <c r="A77" t="s">
        <v>281</v>
      </c>
      <c r="B77" s="133">
        <f t="shared" si="42"/>
        <v>644331.99209076841</v>
      </c>
      <c r="C77" s="141">
        <f t="shared" si="38"/>
        <v>0</v>
      </c>
      <c r="D77" s="141"/>
      <c r="E77" s="141">
        <f t="shared" si="32"/>
        <v>689465.53088689793</v>
      </c>
      <c r="F77" s="133">
        <f t="shared" si="43"/>
        <v>674232.09009231627</v>
      </c>
      <c r="G77" s="141">
        <f t="shared" si="44"/>
        <v>1293155.4636860094</v>
      </c>
      <c r="H77" s="147"/>
      <c r="I77" s="180">
        <f t="shared" si="30"/>
        <v>1257964.1056215921</v>
      </c>
      <c r="J77" s="175">
        <v>24</v>
      </c>
      <c r="K77" s="175">
        <f t="shared" si="45"/>
        <v>1257935.3303503373</v>
      </c>
      <c r="L77" s="150">
        <f t="shared" si="46"/>
        <v>1257964.1056215942</v>
      </c>
      <c r="M77" s="139">
        <f t="shared" si="28"/>
        <v>38839.077791418385</v>
      </c>
      <c r="N77" s="171">
        <f t="shared" si="47"/>
        <v>1063886.9743846219</v>
      </c>
      <c r="O77" s="147"/>
      <c r="P77" s="180">
        <f t="shared" si="31"/>
        <v>40680.933088999162</v>
      </c>
      <c r="Q77" s="170">
        <f t="shared" si="39"/>
        <v>90261.344717585875</v>
      </c>
      <c r="R77" s="171">
        <f t="shared" si="48"/>
        <v>902613.44717585866</v>
      </c>
      <c r="S77" s="153">
        <f t="shared" si="35"/>
        <v>0.89865384751513755</v>
      </c>
      <c r="T77" s="153">
        <f t="shared" si="36"/>
        <v>0.94035570065916929</v>
      </c>
      <c r="U77" s="153">
        <f t="shared" si="49"/>
        <v>0.65119264346380967</v>
      </c>
      <c r="V77" s="175">
        <f t="shared" si="50"/>
        <v>0.94001779217053683</v>
      </c>
      <c r="W77" s="175">
        <f t="shared" si="51"/>
        <v>0.94005657686983279</v>
      </c>
      <c r="X77" s="175">
        <f t="shared" si="52"/>
        <v>5.1532347960656413</v>
      </c>
      <c r="Y77" s="175">
        <f t="shared" si="53"/>
        <v>0.94012363741062877</v>
      </c>
      <c r="Z77" s="175">
        <f t="shared" si="54"/>
        <v>3.7390168338046483</v>
      </c>
      <c r="AA77" s="175">
        <f t="shared" si="55"/>
        <v>0.7178532712642961</v>
      </c>
      <c r="AB77" s="149">
        <f t="shared" si="37"/>
        <v>1419.952259370589</v>
      </c>
      <c r="AC77" s="167">
        <f t="shared" si="34"/>
        <v>1419.9197787050043</v>
      </c>
      <c r="AD77" s="167">
        <f t="shared" si="34"/>
        <v>1419.9522593705913</v>
      </c>
      <c r="AE77" s="149">
        <f t="shared" si="34"/>
        <v>43.840389415995112</v>
      </c>
      <c r="AF77" s="175">
        <f t="shared" si="34"/>
        <v>1200.8837980682476</v>
      </c>
      <c r="AG77" s="149">
        <f t="shared" si="40"/>
        <v>45.919420589894308</v>
      </c>
      <c r="AH77" s="167">
        <f t="shared" si="41"/>
        <v>1018.8430639062881</v>
      </c>
    </row>
    <row r="78" spans="1:35">
      <c r="A78" t="s">
        <v>282</v>
      </c>
      <c r="B78" s="133">
        <f t="shared" si="42"/>
        <v>676039.95898363588</v>
      </c>
      <c r="C78" s="141">
        <f t="shared" si="38"/>
        <v>0</v>
      </c>
      <c r="D78" s="141"/>
      <c r="E78" s="141">
        <f t="shared" si="32"/>
        <v>709460.03128261794</v>
      </c>
      <c r="F78" s="133">
        <f t="shared" si="43"/>
        <v>693565.5784416399</v>
      </c>
      <c r="G78" s="141">
        <f t="shared" si="44"/>
        <v>1330656.9721329035</v>
      </c>
      <c r="H78" s="147"/>
      <c r="I78" s="180">
        <f t="shared" si="30"/>
        <v>1294225.8145172233</v>
      </c>
      <c r="J78" s="175">
        <v>25</v>
      </c>
      <c r="K78" s="175">
        <f t="shared" si="45"/>
        <v>1294195.7107368894</v>
      </c>
      <c r="L78" s="150">
        <f t="shared" si="46"/>
        <v>1294225.8145172247</v>
      </c>
      <c r="M78" s="139">
        <f t="shared" ref="M78:M83" si="56">M77*EXP($F$3*(1-(M77/($F$5*$H$5*$G$12+$F$6*$W$3))))</f>
        <v>38839.077791418385</v>
      </c>
      <c r="N78" s="171">
        <f t="shared" si="47"/>
        <v>1094520.4481445439</v>
      </c>
      <c r="O78" s="147"/>
      <c r="P78" s="180">
        <f t="shared" si="31"/>
        <v>40680.933088999162</v>
      </c>
      <c r="Q78" s="170">
        <f t="shared" si="39"/>
        <v>92859.928592286611</v>
      </c>
      <c r="R78" s="171">
        <f t="shared" si="48"/>
        <v>928599.28592286608</v>
      </c>
      <c r="S78" s="153">
        <f t="shared" si="35"/>
        <v>0.91657585444362721</v>
      </c>
      <c r="T78" s="153">
        <f t="shared" si="36"/>
        <v>0.94033711206739845</v>
      </c>
      <c r="U78" s="153">
        <f t="shared" si="49"/>
        <v>0.651185508467515</v>
      </c>
      <c r="V78" s="175">
        <f t="shared" si="50"/>
        <v>0.94000683915624783</v>
      </c>
      <c r="W78" s="175">
        <f t="shared" si="51"/>
        <v>0.94004627684531461</v>
      </c>
      <c r="X78" s="175">
        <f t="shared" si="52"/>
        <v>5.1532347960656413</v>
      </c>
      <c r="Y78" s="175">
        <f t="shared" si="53"/>
        <v>0.94011147205291568</v>
      </c>
      <c r="Z78" s="175">
        <f t="shared" si="54"/>
        <v>3.7390168338046483</v>
      </c>
      <c r="AA78" s="175">
        <f t="shared" si="55"/>
        <v>0.71784085081882998</v>
      </c>
      <c r="AB78" s="149">
        <f t="shared" si="37"/>
        <v>1460.8833918606911</v>
      </c>
      <c r="AC78" s="167">
        <f t="shared" si="34"/>
        <v>1460.8494116137906</v>
      </c>
      <c r="AD78" s="167">
        <f t="shared" si="34"/>
        <v>1460.8833918606924</v>
      </c>
      <c r="AE78" s="149">
        <f t="shared" si="34"/>
        <v>43.840389415995112</v>
      </c>
      <c r="AF78" s="175">
        <f t="shared" si="34"/>
        <v>1235.4619470658117</v>
      </c>
      <c r="AG78" s="149">
        <f t="shared" si="40"/>
        <v>45.919420589894308</v>
      </c>
      <c r="AH78" s="167">
        <f t="shared" si="41"/>
        <v>1048.1751015022419</v>
      </c>
    </row>
    <row r="79" spans="1:35">
      <c r="A79" t="s">
        <v>283</v>
      </c>
      <c r="B79" s="133">
        <f t="shared" si="42"/>
        <v>703308.21944358211</v>
      </c>
      <c r="C79" s="141">
        <f t="shared" si="38"/>
        <v>0</v>
      </c>
      <c r="D79" s="141"/>
      <c r="E79" s="141">
        <f t="shared" si="32"/>
        <v>730034.37218981376</v>
      </c>
      <c r="F79" s="133">
        <f t="shared" si="43"/>
        <v>713459.73747988499</v>
      </c>
      <c r="G79" s="141">
        <f t="shared" si="44"/>
        <v>1369246.0243247575</v>
      </c>
      <c r="H79" s="147"/>
      <c r="I79" s="180">
        <f t="shared" si="30"/>
        <v>1331539.1127140843</v>
      </c>
      <c r="J79" s="175">
        <v>26</v>
      </c>
      <c r="K79" s="175">
        <f t="shared" si="45"/>
        <v>1331507.6802878929</v>
      </c>
      <c r="L79" s="150">
        <f t="shared" si="46"/>
        <v>1331539.1127140853</v>
      </c>
      <c r="M79" s="139">
        <f t="shared" si="56"/>
        <v>38839.077791418385</v>
      </c>
      <c r="N79" s="171">
        <f t="shared" si="47"/>
        <v>1126042.2923407038</v>
      </c>
      <c r="O79" s="147"/>
      <c r="P79" s="180">
        <f t="shared" si="31"/>
        <v>40680.933088999162</v>
      </c>
      <c r="Q79" s="170">
        <f t="shared" si="39"/>
        <v>95533.871348096131</v>
      </c>
      <c r="R79" s="171">
        <f t="shared" si="48"/>
        <v>955338.71348096128</v>
      </c>
      <c r="S79" s="153">
        <f t="shared" si="35"/>
        <v>0.92693963274464775</v>
      </c>
      <c r="T79" s="153">
        <f t="shared" si="36"/>
        <v>0.9403190361700986</v>
      </c>
      <c r="U79" s="153">
        <f t="shared" si="49"/>
        <v>0.65117857218836495</v>
      </c>
      <c r="V79" s="175">
        <f t="shared" si="50"/>
        <v>0.93999624010625638</v>
      </c>
      <c r="W79" s="175">
        <f t="shared" si="51"/>
        <v>0.9400362636873042</v>
      </c>
      <c r="X79" s="175">
        <f t="shared" si="52"/>
        <v>5.1532347960656413</v>
      </c>
      <c r="Y79" s="175">
        <f t="shared" si="53"/>
        <v>0.94009964477713581</v>
      </c>
      <c r="Z79" s="175">
        <f t="shared" si="54"/>
        <v>3.7390168338046483</v>
      </c>
      <c r="AA79" s="175">
        <f t="shared" si="55"/>
        <v>0.71782877540995171</v>
      </c>
      <c r="AB79" s="149">
        <f t="shared" si="37"/>
        <v>1503.0015269032017</v>
      </c>
      <c r="AC79" s="167">
        <f t="shared" si="34"/>
        <v>1502.9660469205944</v>
      </c>
      <c r="AD79" s="167">
        <f t="shared" si="34"/>
        <v>1503.0015269032026</v>
      </c>
      <c r="AE79" s="149">
        <f t="shared" si="34"/>
        <v>43.840389415995112</v>
      </c>
      <c r="AF79" s="175">
        <f t="shared" si="34"/>
        <v>1271.0428620425139</v>
      </c>
      <c r="AG79" s="149">
        <f t="shared" si="40"/>
        <v>45.919420589894308</v>
      </c>
      <c r="AH79" s="167">
        <f t="shared" si="41"/>
        <v>1078.3577676098985</v>
      </c>
    </row>
    <row r="80" spans="1:35">
      <c r="A80" t="s">
        <v>284</v>
      </c>
      <c r="B80" s="133">
        <f t="shared" si="42"/>
        <v>728090.85722605872</v>
      </c>
      <c r="C80" s="141">
        <f t="shared" si="38"/>
        <v>0</v>
      </c>
      <c r="D80" s="141"/>
      <c r="E80" s="141">
        <f t="shared" si="32"/>
        <v>751205.36898331833</v>
      </c>
      <c r="F80" s="133">
        <f t="shared" si="43"/>
        <v>733930.8266698831</v>
      </c>
      <c r="G80" s="141">
        <f t="shared" si="44"/>
        <v>1408954.1590301753</v>
      </c>
      <c r="H80" s="147"/>
      <c r="I80" s="180">
        <f t="shared" si="30"/>
        <v>1369934.4963090061</v>
      </c>
      <c r="J80" s="175">
        <v>27</v>
      </c>
      <c r="K80" s="175">
        <f t="shared" si="45"/>
        <v>1369901.7351360847</v>
      </c>
      <c r="L80" s="150">
        <f t="shared" si="46"/>
        <v>1369934.4963090068</v>
      </c>
      <c r="M80" s="139">
        <f t="shared" si="56"/>
        <v>38839.077791418385</v>
      </c>
      <c r="N80" s="171">
        <f t="shared" si="47"/>
        <v>1158478.2697240901</v>
      </c>
      <c r="O80" s="147"/>
      <c r="P80" s="180">
        <f t="shared" si="31"/>
        <v>40680.933088999162</v>
      </c>
      <c r="Q80" s="170">
        <f t="shared" si="39"/>
        <v>98285.358393975053</v>
      </c>
      <c r="R80" s="171">
        <f t="shared" si="48"/>
        <v>982853.58393975045</v>
      </c>
      <c r="S80" s="153">
        <f t="shared" si="35"/>
        <v>0.9328193755467914</v>
      </c>
      <c r="T80" s="153">
        <f t="shared" si="36"/>
        <v>0.94030145912981489</v>
      </c>
      <c r="U80" s="153">
        <f t="shared" si="49"/>
        <v>0.6511718291563362</v>
      </c>
      <c r="V80" s="175">
        <f t="shared" si="50"/>
        <v>0.93998598393534649</v>
      </c>
      <c r="W80" s="175">
        <f t="shared" si="51"/>
        <v>0.94002652949931742</v>
      </c>
      <c r="X80" s="175">
        <f t="shared" si="52"/>
        <v>5.1532347960656413</v>
      </c>
      <c r="Y80" s="175">
        <f t="shared" si="53"/>
        <v>0.94008814631762916</v>
      </c>
      <c r="Z80" s="175">
        <f t="shared" si="54"/>
        <v>3.7390168338046483</v>
      </c>
      <c r="AA80" s="175">
        <f t="shared" si="55"/>
        <v>0.71781703558878762</v>
      </c>
      <c r="AB80" s="149">
        <f t="shared" si="37"/>
        <v>1546.3410875801496</v>
      </c>
      <c r="AC80" s="167">
        <f t="shared" si="34"/>
        <v>1546.3041077479736</v>
      </c>
      <c r="AD80" s="167">
        <f t="shared" si="34"/>
        <v>1546.3410875801505</v>
      </c>
      <c r="AE80" s="149">
        <f t="shared" si="34"/>
        <v>43.840389415995112</v>
      </c>
      <c r="AF80" s="175">
        <f t="shared" si="34"/>
        <v>1307.6556232211601</v>
      </c>
      <c r="AG80" s="149">
        <f t="shared" si="40"/>
        <v>45.919420589894308</v>
      </c>
      <c r="AH80" s="167">
        <f t="shared" si="41"/>
        <v>1109.4157304719959</v>
      </c>
    </row>
    <row r="81" spans="1:34">
      <c r="A81" t="s">
        <v>285</v>
      </c>
      <c r="B81" s="133">
        <f t="shared" si="42"/>
        <v>751649.00046270003</v>
      </c>
      <c r="C81" s="141">
        <f t="shared" si="38"/>
        <v>0</v>
      </c>
      <c r="D81" s="141"/>
      <c r="E81" s="141">
        <f t="shared" si="32"/>
        <v>772990.32468383445</v>
      </c>
      <c r="F81" s="133">
        <f t="shared" si="43"/>
        <v>754995.57699855149</v>
      </c>
      <c r="G81" s="141">
        <f t="shared" si="44"/>
        <v>1449813.8296420502</v>
      </c>
      <c r="H81" s="147"/>
      <c r="I81" s="180">
        <f t="shared" si="30"/>
        <v>1409443.3457854353</v>
      </c>
      <c r="J81" s="175">
        <v>28</v>
      </c>
      <c r="K81" s="175">
        <f t="shared" si="45"/>
        <v>1409409.2557866189</v>
      </c>
      <c r="L81" s="150">
        <f t="shared" si="46"/>
        <v>1409443.3457854358</v>
      </c>
      <c r="M81" s="139">
        <f t="shared" si="56"/>
        <v>38839.077791418385</v>
      </c>
      <c r="N81" s="171">
        <f t="shared" si="47"/>
        <v>1191854.8901652459</v>
      </c>
      <c r="O81" s="147"/>
      <c r="P81" s="180">
        <f t="shared" si="31"/>
        <v>40680.933088999162</v>
      </c>
      <c r="Q81" s="170">
        <f t="shared" si="39"/>
        <v>101116.63851570619</v>
      </c>
      <c r="R81" s="171">
        <f t="shared" si="48"/>
        <v>1011166.3851570619</v>
      </c>
      <c r="S81" s="153">
        <f t="shared" si="35"/>
        <v>0.93611648397481639</v>
      </c>
      <c r="T81" s="153">
        <f t="shared" si="36"/>
        <v>0.94028436746586797</v>
      </c>
      <c r="U81" s="153">
        <f t="shared" si="49"/>
        <v>0.65116527404841262</v>
      </c>
      <c r="V81" s="175">
        <f t="shared" si="50"/>
        <v>0.93997605987551558</v>
      </c>
      <c r="W81" s="175">
        <f t="shared" si="51"/>
        <v>0.94001706659709094</v>
      </c>
      <c r="X81" s="175">
        <f t="shared" si="52"/>
        <v>5.1532347960656413</v>
      </c>
      <c r="Y81" s="175">
        <f t="shared" si="53"/>
        <v>0.94007696765550541</v>
      </c>
      <c r="Z81" s="175">
        <f t="shared" si="54"/>
        <v>3.7390168338046483</v>
      </c>
      <c r="AA81" s="175">
        <f t="shared" si="55"/>
        <v>0.71780562215770638</v>
      </c>
      <c r="AB81" s="149">
        <f t="shared" si="37"/>
        <v>1590.9374952427254</v>
      </c>
      <c r="AC81" s="167">
        <f t="shared" si="34"/>
        <v>1590.8990154716216</v>
      </c>
      <c r="AD81" s="167">
        <f t="shared" si="34"/>
        <v>1590.9374952427261</v>
      </c>
      <c r="AE81" s="149">
        <f t="shared" si="34"/>
        <v>43.840389415995112</v>
      </c>
      <c r="AF81" s="175">
        <f t="shared" si="34"/>
        <v>1345.3301541507651</v>
      </c>
      <c r="AG81" s="149">
        <f t="shared" si="40"/>
        <v>45.919420589894308</v>
      </c>
      <c r="AH81" s="167">
        <f t="shared" si="41"/>
        <v>1141.3743737098857</v>
      </c>
    </row>
    <row r="82" spans="1:34">
      <c r="A82" t="s">
        <v>286</v>
      </c>
      <c r="B82" s="133">
        <f t="shared" si="42"/>
        <v>774757.63148792158</v>
      </c>
      <c r="C82" s="141">
        <f t="shared" si="38"/>
        <v>0</v>
      </c>
      <c r="D82" s="141"/>
      <c r="E82" s="141">
        <f t="shared" si="32"/>
        <v>795407.0440996656</v>
      </c>
      <c r="F82" s="133">
        <f t="shared" si="43"/>
        <v>776671.20465110033</v>
      </c>
      <c r="G82" s="141">
        <f t="shared" si="44"/>
        <v>1491858.4307016695</v>
      </c>
      <c r="H82" s="147"/>
      <c r="I82" s="180">
        <f t="shared" si="30"/>
        <v>1450097.9516606512</v>
      </c>
      <c r="J82" s="175">
        <v>29</v>
      </c>
      <c r="K82" s="175">
        <f t="shared" si="45"/>
        <v>1450062.5327703313</v>
      </c>
      <c r="L82" s="150">
        <f t="shared" si="46"/>
        <v>1450097.9516606517</v>
      </c>
      <c r="M82" s="139">
        <f t="shared" si="56"/>
        <v>38839.077791418385</v>
      </c>
      <c r="N82" s="171">
        <f t="shared" si="47"/>
        <v>1226199.4323207408</v>
      </c>
      <c r="O82" s="147"/>
      <c r="P82" s="180">
        <f t="shared" si="31"/>
        <v>40680.933088999162</v>
      </c>
      <c r="Q82" s="170">
        <f t="shared" si="39"/>
        <v>104030.02571382333</v>
      </c>
      <c r="R82" s="171">
        <f t="shared" si="48"/>
        <v>1040300.2571382332</v>
      </c>
      <c r="S82" s="153">
        <f t="shared" si="35"/>
        <v>0.93795110347616795</v>
      </c>
      <c r="T82" s="153">
        <f t="shared" si="36"/>
        <v>0.94026774804608193</v>
      </c>
      <c r="U82" s="153">
        <f t="shared" si="49"/>
        <v>0.65115890168483415</v>
      </c>
      <c r="V82" s="175">
        <f t="shared" si="50"/>
        <v>0.93996645747589569</v>
      </c>
      <c r="W82" s="175">
        <f t="shared" si="51"/>
        <v>0.94000786750316323</v>
      </c>
      <c r="X82" s="175">
        <f t="shared" si="52"/>
        <v>5.1532347960656413</v>
      </c>
      <c r="Y82" s="175">
        <f t="shared" si="53"/>
        <v>0.9400661000124706</v>
      </c>
      <c r="Z82" s="175">
        <f t="shared" si="54"/>
        <v>3.7390168338046483</v>
      </c>
      <c r="AA82" s="175">
        <f t="shared" si="55"/>
        <v>0.71779452616405648</v>
      </c>
      <c r="AB82" s="149">
        <f t="shared" si="37"/>
        <v>1636.8271984610928</v>
      </c>
      <c r="AC82" s="167">
        <f t="shared" si="34"/>
        <v>1636.7872186770039</v>
      </c>
      <c r="AD82" s="167">
        <f t="shared" si="34"/>
        <v>1636.8271984610933</v>
      </c>
      <c r="AE82" s="149">
        <f t="shared" si="34"/>
        <v>43.840389415995112</v>
      </c>
      <c r="AF82" s="175">
        <f t="shared" si="34"/>
        <v>1384.0972461630179</v>
      </c>
      <c r="AG82" s="149">
        <f t="shared" si="40"/>
        <v>45.919420589894308</v>
      </c>
      <c r="AH82" s="167">
        <f t="shared" si="41"/>
        <v>1174.2598170695246</v>
      </c>
    </row>
    <row r="83" spans="1:34">
      <c r="A83" t="s">
        <v>287</v>
      </c>
      <c r="B83" s="133">
        <f t="shared" si="42"/>
        <v>797882.56409360352</v>
      </c>
      <c r="C83" s="141">
        <f t="shared" si="38"/>
        <v>0</v>
      </c>
      <c r="D83" s="141"/>
      <c r="E83" s="141">
        <f t="shared" si="32"/>
        <v>818473.84837855585</v>
      </c>
      <c r="F83" s="133">
        <f t="shared" si="43"/>
        <v>798975.42508179089</v>
      </c>
      <c r="G83" s="141">
        <f t="shared" si="44"/>
        <v>1535122.3251920177</v>
      </c>
      <c r="H83" s="147"/>
      <c r="I83" s="180">
        <f t="shared" si="30"/>
        <v>1491931.5408767518</v>
      </c>
      <c r="J83" s="175">
        <v>30</v>
      </c>
      <c r="K83" s="175">
        <f t="shared" si="45"/>
        <v>1491894.7930381766</v>
      </c>
      <c r="L83" s="150">
        <f t="shared" si="46"/>
        <v>1491931.5408767522</v>
      </c>
      <c r="M83" s="139">
        <f t="shared" si="56"/>
        <v>38839.077791418385</v>
      </c>
      <c r="N83" s="171">
        <f t="shared" si="47"/>
        <v>1261539.9659279729</v>
      </c>
      <c r="O83" s="147"/>
      <c r="P83" s="180">
        <f t="shared" si="31"/>
        <v>40680.933088999162</v>
      </c>
      <c r="Q83" s="170">
        <f t="shared" si="39"/>
        <v>107027.90109483994</v>
      </c>
      <c r="R83" s="171">
        <f t="shared" si="48"/>
        <v>1070279.0109483993</v>
      </c>
      <c r="S83" s="153">
        <f t="shared" si="35"/>
        <v>0.9389654855935986</v>
      </c>
      <c r="T83" s="153">
        <f t="shared" si="36"/>
        <v>0.94025158807864961</v>
      </c>
      <c r="U83" s="153">
        <f t="shared" si="49"/>
        <v>0.65115270702542727</v>
      </c>
      <c r="V83" s="175">
        <f t="shared" si="50"/>
        <v>0.93995716659858086</v>
      </c>
      <c r="W83" s="175">
        <f t="shared" si="51"/>
        <v>0.93999892494157955</v>
      </c>
      <c r="X83" s="175">
        <f t="shared" si="52"/>
        <v>5.1532347960656413</v>
      </c>
      <c r="Y83" s="175">
        <f t="shared" si="53"/>
        <v>0.94005553484478321</v>
      </c>
      <c r="Z83" s="175">
        <f t="shared" si="54"/>
        <v>3.7390168338046483</v>
      </c>
      <c r="AA83" s="175">
        <f t="shared" si="55"/>
        <v>0.71778373889403346</v>
      </c>
      <c r="AB83" s="149">
        <f t="shared" si="37"/>
        <v>1684.0477028137436</v>
      </c>
      <c r="AC83" s="167">
        <f t="shared" si="34"/>
        <v>1684.0062229526104</v>
      </c>
      <c r="AD83" s="167">
        <f t="shared" si="34"/>
        <v>1684.0477028137443</v>
      </c>
      <c r="AE83" s="149">
        <f t="shared" si="34"/>
        <v>43.840389415995112</v>
      </c>
      <c r="AF83" s="175">
        <f t="shared" si="34"/>
        <v>1423.9885835379864</v>
      </c>
      <c r="AG83" s="149">
        <f t="shared" si="40"/>
        <v>45.919420589894308</v>
      </c>
      <c r="AH83" s="167">
        <f t="shared" si="41"/>
        <v>1208.098937769098</v>
      </c>
    </row>
    <row r="84" spans="1:34">
      <c r="I84" s="180"/>
      <c r="M84" s="139"/>
      <c r="N84" s="171"/>
      <c r="P84" s="180"/>
      <c r="Q84" s="171"/>
      <c r="R84" s="171"/>
      <c r="S84" s="153"/>
      <c r="AE84" s="175"/>
      <c r="AF84" s="175"/>
      <c r="AH84" s="171"/>
    </row>
    <row r="85" spans="1:34">
      <c r="I85" s="180"/>
      <c r="M85" s="139"/>
      <c r="N85" s="171"/>
      <c r="P85" s="180"/>
      <c r="Q85" s="171"/>
      <c r="R85" s="171"/>
      <c r="S85" s="153"/>
      <c r="AE85" s="175"/>
      <c r="AF85" s="175"/>
      <c r="AH85" s="171"/>
    </row>
    <row r="86" spans="1:34">
      <c r="I86" s="180"/>
      <c r="M86" s="139"/>
      <c r="N86" s="171"/>
      <c r="P86" s="180"/>
      <c r="Q86" s="171"/>
      <c r="R86" s="171"/>
      <c r="S86" s="153"/>
      <c r="AE86" s="175"/>
      <c r="AF86" s="175"/>
      <c r="AH86" s="171"/>
    </row>
    <row r="87" spans="1:34">
      <c r="I87" s="180"/>
      <c r="M87" s="139"/>
      <c r="N87" s="171"/>
      <c r="P87" s="180"/>
      <c r="Q87" s="171"/>
      <c r="R87" s="171"/>
      <c r="S87" s="153"/>
      <c r="AE87" s="175"/>
      <c r="AF87" s="175"/>
      <c r="AH87" s="171"/>
    </row>
    <row r="88" spans="1:34">
      <c r="I88" s="180"/>
      <c r="M88" s="139"/>
      <c r="N88" s="171"/>
      <c r="P88" s="180"/>
      <c r="Q88" s="171"/>
      <c r="R88" s="171"/>
      <c r="S88" s="153"/>
      <c r="AE88" s="175"/>
      <c r="AF88" s="175"/>
      <c r="AH88" s="171"/>
    </row>
    <row r="89" spans="1:34">
      <c r="I89" s="180"/>
      <c r="M89" s="139"/>
      <c r="N89" s="171"/>
      <c r="P89" s="180"/>
      <c r="Q89" s="171"/>
      <c r="R89" s="171"/>
      <c r="S89" s="153"/>
      <c r="AE89" s="175"/>
      <c r="AF89" s="175"/>
      <c r="AH89" s="171"/>
    </row>
    <row r="90" spans="1:34">
      <c r="I90" s="180"/>
      <c r="M90" s="139"/>
      <c r="N90" s="171"/>
      <c r="P90" s="180"/>
      <c r="Q90" s="171"/>
      <c r="R90" s="171"/>
      <c r="S90" s="153"/>
      <c r="AE90" s="175"/>
      <c r="AF90" s="175"/>
      <c r="AH90" s="171"/>
    </row>
    <row r="91" spans="1:34">
      <c r="I91" s="180"/>
      <c r="M91" s="139"/>
      <c r="N91" s="171"/>
      <c r="P91" s="180"/>
      <c r="Q91" s="171"/>
      <c r="R91" s="171"/>
      <c r="S91" s="153"/>
      <c r="AE91" s="175"/>
      <c r="AF91" s="175"/>
      <c r="AH91" s="171"/>
    </row>
    <row r="92" spans="1:34">
      <c r="I92" s="180"/>
      <c r="M92" s="139"/>
      <c r="N92" s="171"/>
      <c r="P92" s="180"/>
      <c r="Q92" s="171"/>
      <c r="R92" s="171"/>
      <c r="S92" s="153"/>
      <c r="AE92" s="175"/>
      <c r="AF92" s="175"/>
      <c r="AH92" s="171"/>
    </row>
    <row r="93" spans="1:34">
      <c r="I93" s="180"/>
      <c r="M93" s="139"/>
      <c r="N93" s="171"/>
      <c r="P93" s="180"/>
      <c r="Q93" s="171"/>
      <c r="R93" s="171"/>
      <c r="S93" s="153"/>
      <c r="AE93" s="175"/>
      <c r="AF93" s="175"/>
      <c r="AH93" s="171"/>
    </row>
    <row r="94" spans="1:34">
      <c r="I94" s="139"/>
      <c r="M94" s="139"/>
      <c r="P94" s="180"/>
      <c r="Q94" s="171"/>
      <c r="R94" s="171"/>
      <c r="S94" s="153"/>
      <c r="AE94" s="175"/>
      <c r="AF94" s="175"/>
      <c r="AH94" s="171"/>
    </row>
    <row r="95" spans="1:34">
      <c r="I95" s="139"/>
      <c r="M95" s="139"/>
      <c r="P95" s="180"/>
    </row>
    <row r="96" spans="1:34">
      <c r="P96" s="180"/>
    </row>
    <row r="97" spans="16:16">
      <c r="P97" s="180"/>
    </row>
    <row r="98" spans="16:16">
      <c r="P98" s="180"/>
    </row>
    <row r="99" spans="16:16">
      <c r="P99" s="1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9"/>
  <sheetViews>
    <sheetView tabSelected="1" topLeftCell="A13" workbookViewId="0">
      <selection activeCell="I7" activeCellId="2" sqref="A7:A33 B7:B33 I7:I33"/>
    </sheetView>
  </sheetViews>
  <sheetFormatPr defaultRowHeight="15"/>
  <cols>
    <col min="36" max="36" width="11" bestFit="1" customWidth="1"/>
  </cols>
  <sheetData>
    <row r="1" spans="1:38" ht="18.75">
      <c r="G1" s="135" t="s">
        <v>307</v>
      </c>
      <c r="H1">
        <f>$F$5-$K$5/$J$4</f>
        <v>0.82370203242780371</v>
      </c>
    </row>
    <row r="2" spans="1:38" ht="26.25">
      <c r="H2">
        <f>H1-$K$5/$J$4</f>
        <v>0.64740406485560742</v>
      </c>
      <c r="M2" s="124" t="s">
        <v>156</v>
      </c>
      <c r="N2" s="124"/>
      <c r="O2" s="124"/>
      <c r="P2" s="124"/>
      <c r="Q2" s="154" t="s">
        <v>249</v>
      </c>
      <c r="R2" s="124"/>
      <c r="S2" s="124"/>
    </row>
    <row r="3" spans="1:38" ht="23.25">
      <c r="A3" s="16" t="s">
        <v>227</v>
      </c>
      <c r="E3" s="135" t="s">
        <v>220</v>
      </c>
      <c r="F3" s="1">
        <v>0.47399999999999998</v>
      </c>
      <c r="G3" s="1"/>
      <c r="H3">
        <f t="shared" ref="H3:H5" si="0">H2-$K$5/$J$4</f>
        <v>0.47110609728341107</v>
      </c>
      <c r="J3" s="132"/>
      <c r="K3" s="132"/>
      <c r="L3" s="132" t="s">
        <v>201</v>
      </c>
      <c r="M3">
        <f>$W$3/$AE$3</f>
        <v>0.46157436296781446</v>
      </c>
      <c r="Q3" s="142"/>
      <c r="R3" s="142" t="s">
        <v>222</v>
      </c>
      <c r="S3" s="142"/>
      <c r="T3" s="139">
        <v>493.36</v>
      </c>
      <c r="V3" s="136" t="s">
        <v>228</v>
      </c>
      <c r="W3" s="137">
        <v>214806</v>
      </c>
      <c r="X3" s="137"/>
      <c r="Y3" s="137"/>
      <c r="Z3" s="137"/>
      <c r="AA3" s="137"/>
      <c r="AB3" s="1" t="s">
        <v>197</v>
      </c>
      <c r="AC3" s="1"/>
      <c r="AD3" s="1"/>
      <c r="AE3" s="129">
        <v>465376.8</v>
      </c>
      <c r="AF3" s="129"/>
      <c r="AG3" s="129"/>
      <c r="AH3" t="s">
        <v>198</v>
      </c>
      <c r="AI3">
        <v>86667</v>
      </c>
      <c r="AJ3" s="20" t="s">
        <v>200</v>
      </c>
      <c r="AK3">
        <v>65000</v>
      </c>
    </row>
    <row r="4" spans="1:38" ht="21">
      <c r="A4" s="16"/>
      <c r="C4" s="136" t="s">
        <v>233</v>
      </c>
      <c r="D4">
        <v>135028</v>
      </c>
      <c r="E4" s="143" t="s">
        <v>230</v>
      </c>
      <c r="F4" s="1">
        <v>1.0289999999999999</v>
      </c>
      <c r="H4">
        <f t="shared" si="0"/>
        <v>0.29480812971121473</v>
      </c>
      <c r="I4" s="177" t="s">
        <v>208</v>
      </c>
      <c r="J4" s="177">
        <v>5</v>
      </c>
      <c r="K4" s="132"/>
      <c r="L4" s="132"/>
      <c r="P4" s="142"/>
      <c r="Q4" s="142"/>
      <c r="R4" s="142"/>
      <c r="S4" s="142"/>
      <c r="T4" s="139"/>
      <c r="U4" s="136"/>
      <c r="V4" s="8"/>
      <c r="W4" s="137"/>
      <c r="X4" s="137"/>
      <c r="Y4" s="137"/>
      <c r="Z4" s="137"/>
      <c r="AA4" s="137"/>
      <c r="AB4" s="1"/>
      <c r="AC4" s="1"/>
      <c r="AD4" s="1"/>
      <c r="AE4" s="129"/>
      <c r="AF4" s="129"/>
      <c r="AG4" s="129"/>
      <c r="AJ4" s="20"/>
    </row>
    <row r="5" spans="1:38" ht="21">
      <c r="A5" s="16"/>
      <c r="C5" s="136" t="s">
        <v>234</v>
      </c>
      <c r="D5">
        <v>169725.4</v>
      </c>
      <c r="E5" s="144" t="s">
        <v>231</v>
      </c>
      <c r="F5" s="1">
        <v>1</v>
      </c>
      <c r="G5" s="1"/>
      <c r="H5">
        <f t="shared" si="0"/>
        <v>0.11851016213901838</v>
      </c>
      <c r="I5" s="132"/>
      <c r="J5" s="135" t="s">
        <v>306</v>
      </c>
      <c r="K5" s="177">
        <v>0.88148983786098178</v>
      </c>
      <c r="L5" s="132"/>
      <c r="Q5" s="142"/>
      <c r="R5" s="142"/>
      <c r="S5" s="142"/>
      <c r="T5" s="139"/>
      <c r="U5" s="136"/>
      <c r="V5" s="8"/>
      <c r="W5" s="137"/>
      <c r="X5" s="137"/>
      <c r="Y5" s="137"/>
      <c r="Z5" s="137"/>
      <c r="AA5" s="137"/>
      <c r="AB5" s="1"/>
      <c r="AC5" s="1"/>
      <c r="AD5" s="1"/>
      <c r="AE5" s="129"/>
      <c r="AF5" s="129"/>
      <c r="AG5" s="129"/>
      <c r="AJ5" s="20"/>
    </row>
    <row r="6" spans="1:38" ht="21">
      <c r="A6" s="16"/>
      <c r="D6" s="135"/>
      <c r="E6" s="135" t="s">
        <v>235</v>
      </c>
      <c r="F6" s="1">
        <v>0.39510262300844828</v>
      </c>
      <c r="G6" s="135" t="s">
        <v>242</v>
      </c>
      <c r="H6" s="1">
        <v>0.32707557153730527</v>
      </c>
      <c r="I6" s="181" t="s">
        <v>312</v>
      </c>
      <c r="J6" s="183">
        <v>0.1</v>
      </c>
      <c r="K6" s="132"/>
      <c r="L6" s="132"/>
      <c r="P6" s="142"/>
      <c r="Q6" s="142"/>
      <c r="R6" s="142"/>
      <c r="S6" s="142"/>
      <c r="T6" s="139"/>
      <c r="U6" s="136"/>
      <c r="V6" s="8"/>
      <c r="W6" s="137"/>
      <c r="X6" s="137"/>
      <c r="Y6" s="137"/>
      <c r="Z6" s="137"/>
      <c r="AA6" s="137"/>
      <c r="AC6" s="1"/>
      <c r="AD6" s="1"/>
      <c r="AE6" s="129"/>
      <c r="AF6" s="129"/>
      <c r="AG6" s="129"/>
      <c r="AJ6" s="20"/>
    </row>
    <row r="7" spans="1:38" ht="23.25">
      <c r="A7" s="16"/>
      <c r="B7" t="s">
        <v>194</v>
      </c>
      <c r="C7" s="10" t="s">
        <v>262</v>
      </c>
      <c r="D7" s="10" t="s">
        <v>157</v>
      </c>
      <c r="E7" s="136" t="s">
        <v>232</v>
      </c>
      <c r="F7" s="126" t="s">
        <v>229</v>
      </c>
      <c r="G7" s="136" t="s">
        <v>232</v>
      </c>
      <c r="H7" s="146" t="s">
        <v>308</v>
      </c>
      <c r="I7" s="178" t="s">
        <v>202</v>
      </c>
      <c r="J7" s="172" t="s">
        <v>245</v>
      </c>
      <c r="K7" s="173" t="s">
        <v>236</v>
      </c>
      <c r="L7" s="126" t="s">
        <v>229</v>
      </c>
      <c r="M7" s="145" t="s">
        <v>203</v>
      </c>
      <c r="N7" s="169" t="s">
        <v>240</v>
      </c>
      <c r="O7" s="146" t="s">
        <v>309</v>
      </c>
      <c r="P7" s="178" t="s">
        <v>204</v>
      </c>
      <c r="Q7" s="168" t="s">
        <v>243</v>
      </c>
      <c r="R7" s="169" t="s">
        <v>244</v>
      </c>
      <c r="S7" s="152" t="s">
        <v>252</v>
      </c>
      <c r="T7" s="152" t="s">
        <v>247</v>
      </c>
      <c r="U7" s="152" t="s">
        <v>248</v>
      </c>
      <c r="V7" s="176" t="s">
        <v>300</v>
      </c>
      <c r="W7" s="176" t="s">
        <v>301</v>
      </c>
      <c r="X7" s="176" t="s">
        <v>302</v>
      </c>
      <c r="Y7" s="176" t="s">
        <v>303</v>
      </c>
      <c r="Z7" s="176" t="s">
        <v>304</v>
      </c>
      <c r="AA7" s="176" t="s">
        <v>305</v>
      </c>
      <c r="AB7" s="151" t="s">
        <v>288</v>
      </c>
      <c r="AC7" s="166" t="s">
        <v>237</v>
      </c>
      <c r="AD7" s="166" t="s">
        <v>238</v>
      </c>
      <c r="AE7" s="151" t="s">
        <v>223</v>
      </c>
      <c r="AF7" s="181" t="s">
        <v>241</v>
      </c>
      <c r="AG7" s="151" t="s">
        <v>224</v>
      </c>
      <c r="AH7" s="166" t="s">
        <v>246</v>
      </c>
      <c r="AI7" s="151"/>
    </row>
    <row r="8" spans="1:38" ht="23.25">
      <c r="A8" s="4" t="s">
        <v>193</v>
      </c>
      <c r="B8" s="137">
        <f>$M$3*$AI$3</f>
        <v>40003.265315331577</v>
      </c>
      <c r="C8" s="141">
        <v>0</v>
      </c>
      <c r="D8" s="141">
        <v>0</v>
      </c>
      <c r="E8" s="141">
        <f t="shared" ref="E8:E21" si="1">E9/$F$4</f>
        <v>90491.66693617485</v>
      </c>
      <c r="F8" s="140">
        <v>40003.269999999997</v>
      </c>
      <c r="G8" s="140">
        <f>1*D5</f>
        <v>169725.4</v>
      </c>
      <c r="H8" s="147">
        <f>I8*$H$6</f>
        <v>70719.233435967224</v>
      </c>
      <c r="I8" s="179">
        <v>216216.8</v>
      </c>
      <c r="J8" s="174">
        <v>25000</v>
      </c>
      <c r="K8" s="174">
        <v>216216.8</v>
      </c>
      <c r="L8" s="140">
        <v>216216.8</v>
      </c>
      <c r="M8" s="140">
        <v>216216.8</v>
      </c>
      <c r="N8" s="170">
        <v>216216.8</v>
      </c>
      <c r="O8" s="147">
        <f>$H$6*P8</f>
        <v>70719.233435967224</v>
      </c>
      <c r="P8" s="179">
        <v>216216.8</v>
      </c>
      <c r="Q8" s="170">
        <f>$J$6*R8</f>
        <v>21621.68</v>
      </c>
      <c r="R8" s="170">
        <v>216216.8</v>
      </c>
      <c r="S8" s="153">
        <f t="shared" ref="S8:S53" si="2">(B8-C8)/($F$4*$F$5*E8+$F$6*$W$3)</f>
        <v>0.22475469448512939</v>
      </c>
      <c r="T8" s="153">
        <f t="shared" ref="T8:T53" si="3">F8/($F$4*$F$5*E8+$F$6*$W$3)</f>
        <v>0.22475472080551126</v>
      </c>
      <c r="U8" s="153">
        <f>(B31-C31)/($F$4*$F$5*E31+$F$6*$W$3)</f>
        <v>0.90313821569399177</v>
      </c>
      <c r="V8" s="175">
        <v>0.885575</v>
      </c>
      <c r="W8" s="175">
        <v>0.885575</v>
      </c>
      <c r="X8" s="175">
        <v>0.885575</v>
      </c>
      <c r="Y8" s="175">
        <v>0.885575</v>
      </c>
      <c r="Z8" s="175">
        <v>0.885575</v>
      </c>
      <c r="AA8" s="175">
        <v>0.885575</v>
      </c>
      <c r="AB8" s="149">
        <f t="shared" ref="AB8:AB53" si="4">I8/$T$3</f>
        <v>438.25360791308572</v>
      </c>
      <c r="AC8" s="167">
        <f t="shared" ref="AC8:AC53" si="5">K8/$T$3</f>
        <v>438.25360791308572</v>
      </c>
      <c r="AD8" s="167">
        <f t="shared" ref="AD8:AD53" si="6">L8/$T$3</f>
        <v>438.25360791308572</v>
      </c>
      <c r="AE8" s="149">
        <f t="shared" ref="AE8:AE53" si="7">M8/$T$3</f>
        <v>438.25360791308572</v>
      </c>
      <c r="AF8" s="175">
        <f t="shared" ref="AF8:AF53" si="8">N8/$T$3</f>
        <v>438.25360791308572</v>
      </c>
      <c r="AG8" s="149">
        <f>P8/$T$3</f>
        <v>438.25360791308572</v>
      </c>
      <c r="AH8" s="167">
        <f>R8/$T$3</f>
        <v>438.25360791308572</v>
      </c>
      <c r="AI8" s="134"/>
      <c r="AJ8" s="131"/>
      <c r="AK8" s="10"/>
    </row>
    <row r="9" spans="1:38" ht="18.75">
      <c r="A9" s="128" t="s">
        <v>158</v>
      </c>
      <c r="B9" s="133">
        <f>(B8-C8)*EXP($F$3*(1-(B8-C8)/($F$4*$F$5*E8+$F$6*$W$3)))</f>
        <v>57767.559193172579</v>
      </c>
      <c r="C9" s="141">
        <f t="shared" ref="C9:C53" si="9">$M$3*D9</f>
        <v>30002.33359290794</v>
      </c>
      <c r="D9" s="141">
        <v>65000</v>
      </c>
      <c r="E9" s="141">
        <f t="shared" si="1"/>
        <v>93115.925277323913</v>
      </c>
      <c r="F9" s="133">
        <f>F8*EXP($F$3*(1-F8/($F$4*$F$5*E8+$F$6*$W$3)))</f>
        <v>57767.565237466726</v>
      </c>
      <c r="G9" s="141">
        <f>$F$4*G8</f>
        <v>174647.43659999999</v>
      </c>
      <c r="H9" s="147">
        <f t="shared" ref="H9:H18" si="10">I9*$H$6</f>
        <v>58606.714487454665</v>
      </c>
      <c r="I9" s="180">
        <f>(I8-$H$6*I8)*EXP($F$3*(1-(I8-$H$6*I8)/($F$4*$F$5*G8+$F$6*$W$3)))</f>
        <v>179184.01613423508</v>
      </c>
      <c r="J9" s="175">
        <v>25000</v>
      </c>
      <c r="K9" s="175">
        <f>(K8-J8)*EXP($F$3*(1-(K8-J8)/($F$4*$F$5*G8+$F$6*$W$3)))</f>
        <v>216622.73020291675</v>
      </c>
      <c r="L9" s="150">
        <f>L8*EXP($F$3*(1-(L8/($F$4*$F$5*G8+$F$6*$W$3))))</f>
        <v>234011.30267936477</v>
      </c>
      <c r="M9" s="139">
        <f>M8*EXP($F$3*(1-(M8/($F$4*$F$5*H1*G8+$F$6*$W$3))))</f>
        <v>221895.97244817964</v>
      </c>
      <c r="N9" s="171">
        <f>N8*EXP($F$3*(1-(N8/($F$4*$K$5*G8+$F$6*$W$3))))</f>
        <v>226137.7068776481</v>
      </c>
      <c r="O9" s="147">
        <f t="shared" ref="O9:O18" si="11">$H$6*P9</f>
        <v>56547.224070956967</v>
      </c>
      <c r="P9" s="180">
        <f>(P8-$H$6*P8)*EXP($F$3*(1-(P8-$H$6*P8)/($F$4*$F$5*H1*G8+$F$6*$W$3)))</f>
        <v>172887.3355022399</v>
      </c>
      <c r="Q9" s="170">
        <f t="shared" ref="Q9:Q53" si="12">$J$6*R9</f>
        <v>21244.802446704496</v>
      </c>
      <c r="R9" s="171">
        <f>(R8-$J$6*R8)*EXP($F$3*(1-(R8-$J$6*R8)/($F$4*$K$5*G8+$F$6*$W$3)))</f>
        <v>212448.02446704495</v>
      </c>
      <c r="S9" s="153">
        <f t="shared" si="2"/>
        <v>0.15366502030203755</v>
      </c>
      <c r="T9" s="153">
        <f t="shared" si="3"/>
        <v>0.31971121765097399</v>
      </c>
      <c r="U9" s="153">
        <f>(I8-$H$6*I8)/($F$4*$F$5*G8+$F$6*$W$3)</f>
        <v>0.56064569819134713</v>
      </c>
      <c r="V9" s="175">
        <f>(K8-J8)/($F$4*$F$5*G8+$F$6*$W$3)</f>
        <v>0.7368155968074892</v>
      </c>
      <c r="W9" s="175">
        <f>L8/($F$4*$F$5*G8+$F$6*$W$3)</f>
        <v>0.83314808391211193</v>
      </c>
      <c r="X9" s="175">
        <f>M8/($F$4*$I$5*G8+$F$6*$W$3)</f>
        <v>2.5476109955503596</v>
      </c>
      <c r="Y9" s="175">
        <f>N8/($F$4*$K$5*G8+$F$6*$W$3)</f>
        <v>0.90535331610951209</v>
      </c>
      <c r="Z9" s="175">
        <f>(P8-$H$6*P8)/($F$4*$I$5*G8+$F$6*$W$3)</f>
        <v>1.7143496731260022</v>
      </c>
      <c r="AA9" s="175">
        <f>(R8-$J$6*R8)/($F$4*$K$5*G8+$F$6*$W$3)</f>
        <v>0.81481798449856091</v>
      </c>
      <c r="AB9" s="149">
        <f t="shared" si="4"/>
        <v>363.19121155795983</v>
      </c>
      <c r="AC9" s="167">
        <f t="shared" si="5"/>
        <v>439.07639493051067</v>
      </c>
      <c r="AD9" s="167">
        <f t="shared" si="6"/>
        <v>474.3215961556769</v>
      </c>
      <c r="AE9" s="149">
        <f t="shared" si="7"/>
        <v>449.76482172891934</v>
      </c>
      <c r="AF9" s="175">
        <f t="shared" si="8"/>
        <v>458.36246732132338</v>
      </c>
      <c r="AG9" s="149">
        <f t="shared" ref="AG9:AG53" si="13">P9/$T$3</f>
        <v>350.42835962023656</v>
      </c>
      <c r="AH9" s="167">
        <f t="shared" ref="AH9:AH53" si="14">R9/$T$3</f>
        <v>430.6146109677415</v>
      </c>
      <c r="AI9" s="134"/>
      <c r="AJ9" s="130"/>
      <c r="AK9" s="135"/>
      <c r="AL9" s="1"/>
    </row>
    <row r="10" spans="1:38">
      <c r="A10" t="s">
        <v>159</v>
      </c>
      <c r="B10" s="133">
        <f t="shared" ref="B10:B53" si="15">(B9-C9)*EXP($F$3*(1-(B9-C9)/($F$4*$F$5*E9+$F$6*$W$3)))</f>
        <v>41469.04064935408</v>
      </c>
      <c r="C10" s="141">
        <f t="shared" si="9"/>
        <v>0</v>
      </c>
      <c r="D10" s="141"/>
      <c r="E10" s="141">
        <f t="shared" si="1"/>
        <v>95816.287110366306</v>
      </c>
      <c r="F10" s="133">
        <f t="shared" ref="F10:F53" si="16">F9*EXP($F$3*(1-F9/($F$4*$F$5*E9+$F$6*$W$3)))</f>
        <v>79749.011447397832</v>
      </c>
      <c r="G10" s="141">
        <f t="shared" ref="G10:G73" si="17">$F$4*G9</f>
        <v>179712.21226139998</v>
      </c>
      <c r="H10" s="147">
        <f t="shared" si="10"/>
        <v>51045.259843970867</v>
      </c>
      <c r="I10" s="180">
        <f t="shared" ref="I10:I18" si="18">(I9-$H$6*I9)*EXP($F$3*(1-(I9-$H$6*I9)/($F$4*$F$5*G9+$F$6*$W$3)))</f>
        <v>156065.64441376753</v>
      </c>
      <c r="J10" s="175">
        <v>0</v>
      </c>
      <c r="K10" s="175">
        <f t="shared" ref="K10:K53" si="19">(K9-J9)*EXP($F$3*(1-(K9-J9)/($F$4*$F$5*G9+$F$6*$W$3)))</f>
        <v>218379.90029616441</v>
      </c>
      <c r="L10" s="150">
        <f t="shared" ref="L10:L53" si="20">L9*EXP($F$3*(1-(L9/($F$4*$F$5*G9+$F$6*$W$3))))</f>
        <v>247185.22849053657</v>
      </c>
      <c r="M10" s="139">
        <f>M9*EXP($F$3*(1-(M9/($F$4*$F$5*H2*G9+$F$6*$W$3))))</f>
        <v>211345.76568381459</v>
      </c>
      <c r="N10" s="171">
        <f t="shared" ref="N10:N53" si="21">N9*EXP($F$3*(1-(N9/($F$4*$K$5*G9+$F$6*$W$3))))</f>
        <v>233820.23267649833</v>
      </c>
      <c r="O10" s="147">
        <f t="shared" si="11"/>
        <v>46474.102315897522</v>
      </c>
      <c r="P10" s="180">
        <f t="shared" ref="P10:P13" si="22">(P9-$H$6*P9)*EXP($F$3*(1-(P9-$H$6*P9)/($F$4*$F$5*H2*G9+$F$6*$W$3)))</f>
        <v>142089.79930070022</v>
      </c>
      <c r="Q10" s="170">
        <f t="shared" si="12"/>
        <v>21162.361769407609</v>
      </c>
      <c r="R10" s="171">
        <f t="shared" ref="R10:R53" si="23">(R9-$J$6*R9)*EXP($F$3*(1-(R9-$J$6*R9)/($F$4*$K$5*G9+$F$6*$W$3)))</f>
        <v>211623.61769407609</v>
      </c>
      <c r="S10" s="153">
        <f t="shared" si="2"/>
        <v>0.22603197466639913</v>
      </c>
      <c r="T10" s="153">
        <f t="shared" si="3"/>
        <v>0.43468154201028936</v>
      </c>
      <c r="U10" s="153">
        <f t="shared" ref="U10:U53" si="24">(I9-$H$6*I9)/($F$4*$F$5*G9+$F$6*$W$3)</f>
        <v>0.45572645238753301</v>
      </c>
      <c r="V10" s="175">
        <f t="shared" ref="V10:V53" si="25">(K9-J9)/($F$4*$F$5*G9+$F$6*$W$3)</f>
        <v>0.72424532511107487</v>
      </c>
      <c r="W10" s="175">
        <f t="shared" ref="W10:W53" si="26">L9/($F$4*$F$5*G9+$F$6*$W$3)</f>
        <v>0.88445453109457339</v>
      </c>
      <c r="X10" s="175">
        <f t="shared" ref="X10:X53" si="27">M9/($F$4*$I$5*G9+$F$6*$W$3)</f>
        <v>2.6145268049352417</v>
      </c>
      <c r="Y10" s="175">
        <f t="shared" ref="Y10:Y53" si="28">N9/($F$4*$K$5*G9+$F$6*$W$3)</f>
        <v>0.92951804322898346</v>
      </c>
      <c r="Z10" s="175">
        <f t="shared" ref="Z10:Z53" si="29">(P9-$H$6*P9)/($F$4*$I$5*G9+$F$6*$W$3)</f>
        <v>1.3707970292127649</v>
      </c>
      <c r="AA10" s="175">
        <f t="shared" ref="AA10:AA53" si="30">(R9-$J$6*R9)/($F$4*$K$5*G9+$F$6*$W$3)</f>
        <v>0.78592308750872275</v>
      </c>
      <c r="AB10" s="149">
        <f t="shared" si="4"/>
        <v>316.33218018032983</v>
      </c>
      <c r="AC10" s="167">
        <f t="shared" si="5"/>
        <v>442.63803367959383</v>
      </c>
      <c r="AD10" s="167">
        <f t="shared" si="6"/>
        <v>501.02405645073895</v>
      </c>
      <c r="AE10" s="149">
        <f t="shared" si="7"/>
        <v>428.38042339025174</v>
      </c>
      <c r="AF10" s="175">
        <f t="shared" si="8"/>
        <v>473.93431303003553</v>
      </c>
      <c r="AG10" s="149">
        <f t="shared" si="13"/>
        <v>288.0042956476006</v>
      </c>
      <c r="AH10" s="167">
        <f t="shared" si="14"/>
        <v>428.94360648223625</v>
      </c>
      <c r="AI10" s="134"/>
      <c r="AK10" s="138"/>
      <c r="AL10" s="125"/>
    </row>
    <row r="11" spans="1:38">
      <c r="A11" t="s">
        <v>160</v>
      </c>
      <c r="B11" s="133">
        <f t="shared" si="15"/>
        <v>59847.998193943225</v>
      </c>
      <c r="C11" s="141">
        <f t="shared" si="9"/>
        <v>0</v>
      </c>
      <c r="D11" s="141"/>
      <c r="E11" s="141">
        <f t="shared" si="1"/>
        <v>98594.959436566918</v>
      </c>
      <c r="F11" s="133">
        <f t="shared" si="16"/>
        <v>104255.57068007182</v>
      </c>
      <c r="G11" s="141">
        <f t="shared" si="17"/>
        <v>184923.86641698057</v>
      </c>
      <c r="H11" s="147">
        <f t="shared" si="10"/>
        <v>45882.360433207556</v>
      </c>
      <c r="I11" s="180">
        <f t="shared" si="18"/>
        <v>140280.60921075041</v>
      </c>
      <c r="J11" s="175">
        <v>0</v>
      </c>
      <c r="K11" s="175">
        <f t="shared" si="19"/>
        <v>239024.44644438429</v>
      </c>
      <c r="L11" s="150">
        <f t="shared" si="20"/>
        <v>257201.46292032802</v>
      </c>
      <c r="M11" s="139">
        <f>M10*EXP($F$3*(1-(M10/($F$4*$F$5*H3*G10+$F$6*$W$3))))</f>
        <v>189621.35666688488</v>
      </c>
      <c r="N11" s="171">
        <f t="shared" si="21"/>
        <v>240191.36202157728</v>
      </c>
      <c r="O11" s="147">
        <f t="shared" si="11"/>
        <v>38600.194500007674</v>
      </c>
      <c r="P11" s="180">
        <f t="shared" si="22"/>
        <v>118016.13406522796</v>
      </c>
      <c r="Q11" s="170">
        <f t="shared" si="12"/>
        <v>21256.423564291457</v>
      </c>
      <c r="R11" s="171">
        <f t="shared" si="23"/>
        <v>212564.23564291457</v>
      </c>
      <c r="S11" s="153">
        <f t="shared" si="2"/>
        <v>0.32120283325814436</v>
      </c>
      <c r="T11" s="153">
        <f t="shared" si="3"/>
        <v>0.5595372559808155</v>
      </c>
      <c r="U11" s="153">
        <f t="shared" si="24"/>
        <v>0.38926097466821341</v>
      </c>
      <c r="V11" s="175">
        <f t="shared" si="25"/>
        <v>0.80943117077177185</v>
      </c>
      <c r="W11" s="175">
        <f t="shared" si="26"/>
        <v>0.91619892042828766</v>
      </c>
      <c r="X11" s="175">
        <f t="shared" si="27"/>
        <v>2.4902172103143507</v>
      </c>
      <c r="Y11" s="175">
        <f t="shared" si="28"/>
        <v>0.94328404282101597</v>
      </c>
      <c r="Z11" s="175">
        <f t="shared" si="29"/>
        <v>1.1266081127169336</v>
      </c>
      <c r="AA11" s="175">
        <f t="shared" si="30"/>
        <v>0.76836406085506093</v>
      </c>
      <c r="AB11" s="149">
        <f t="shared" si="4"/>
        <v>284.33721665872872</v>
      </c>
      <c r="AC11" s="167">
        <f t="shared" si="5"/>
        <v>484.48282480214101</v>
      </c>
      <c r="AD11" s="167">
        <f t="shared" si="6"/>
        <v>521.32613693920871</v>
      </c>
      <c r="AE11" s="149">
        <f t="shared" si="7"/>
        <v>384.34683936047691</v>
      </c>
      <c r="AF11" s="175">
        <f t="shared" si="8"/>
        <v>486.84806636447479</v>
      </c>
      <c r="AG11" s="149">
        <f t="shared" si="13"/>
        <v>239.20896316123714</v>
      </c>
      <c r="AH11" s="167">
        <f t="shared" si="14"/>
        <v>430.85016142961439</v>
      </c>
      <c r="AI11" s="134"/>
    </row>
    <row r="12" spans="1:38">
      <c r="A12" t="s">
        <v>161</v>
      </c>
      <c r="B12" s="133">
        <f t="shared" si="15"/>
        <v>82562.686520936069</v>
      </c>
      <c r="C12" s="141">
        <f t="shared" si="9"/>
        <v>0</v>
      </c>
      <c r="D12" s="141"/>
      <c r="E12" s="141">
        <f t="shared" si="1"/>
        <v>101454.21326022735</v>
      </c>
      <c r="F12" s="133">
        <f t="shared" si="16"/>
        <v>128460.90742753187</v>
      </c>
      <c r="G12" s="141">
        <f t="shared" si="17"/>
        <v>190286.65854307299</v>
      </c>
      <c r="H12" s="147">
        <f t="shared" si="10"/>
        <v>42154.570805676063</v>
      </c>
      <c r="I12" s="180">
        <f t="shared" si="18"/>
        <v>128883.2749188303</v>
      </c>
      <c r="J12" s="175">
        <v>0</v>
      </c>
      <c r="K12" s="175">
        <f t="shared" si="19"/>
        <v>254375.05930401169</v>
      </c>
      <c r="L12" s="150">
        <f t="shared" si="20"/>
        <v>265281.34839615523</v>
      </c>
      <c r="M12" s="139">
        <f>M11*EXP($F$3*(1-(M11/($F$4*$F$5*H4*G11+$F$6*$W$3))))</f>
        <v>161005.11264468299</v>
      </c>
      <c r="N12" s="171">
        <f t="shared" si="21"/>
        <v>245852.45352014821</v>
      </c>
      <c r="O12" s="147">
        <f t="shared" si="11"/>
        <v>31947.777584835185</v>
      </c>
      <c r="P12" s="180">
        <f t="shared" si="22"/>
        <v>97677.051926182496</v>
      </c>
      <c r="Q12" s="170">
        <f t="shared" si="12"/>
        <v>21462.800597884288</v>
      </c>
      <c r="R12" s="171">
        <f t="shared" si="23"/>
        <v>214628.00597884288</v>
      </c>
      <c r="S12" s="153">
        <f t="shared" si="2"/>
        <v>0.43622382132832077</v>
      </c>
      <c r="T12" s="153">
        <f t="shared" si="3"/>
        <v>0.67872922128244573</v>
      </c>
      <c r="U12" s="153">
        <f t="shared" si="24"/>
        <v>0.34307040663018146</v>
      </c>
      <c r="V12" s="175">
        <f t="shared" si="25"/>
        <v>0.86868363659450754</v>
      </c>
      <c r="W12" s="175">
        <f t="shared" si="26"/>
        <v>0.93474414634422931</v>
      </c>
      <c r="X12" s="175">
        <f t="shared" si="27"/>
        <v>2.2342456887519027</v>
      </c>
      <c r="Y12" s="175">
        <f t="shared" si="28"/>
        <v>0.95085310936285838</v>
      </c>
      <c r="Z12" s="175">
        <f t="shared" si="29"/>
        <v>0.9357317324940434</v>
      </c>
      <c r="AA12" s="175">
        <f t="shared" si="30"/>
        <v>0.75733626067711346</v>
      </c>
      <c r="AB12" s="149">
        <f t="shared" si="4"/>
        <v>261.23576074029165</v>
      </c>
      <c r="AC12" s="167">
        <f t="shared" si="5"/>
        <v>515.59725008920805</v>
      </c>
      <c r="AD12" s="167">
        <f t="shared" si="6"/>
        <v>537.70339791664344</v>
      </c>
      <c r="AE12" s="149">
        <f>M12/$T$3</f>
        <v>326.34407460005468</v>
      </c>
      <c r="AF12" s="175">
        <f t="shared" si="8"/>
        <v>498.32263158778215</v>
      </c>
      <c r="AG12" s="149">
        <f t="shared" si="13"/>
        <v>197.98332237348487</v>
      </c>
      <c r="AH12" s="167">
        <f t="shared" si="14"/>
        <v>435.03325356502933</v>
      </c>
      <c r="AI12" s="134"/>
    </row>
    <row r="13" spans="1:38">
      <c r="A13" s="8" t="s">
        <v>162</v>
      </c>
      <c r="B13" s="133">
        <f t="shared" si="15"/>
        <v>107855.00190601824</v>
      </c>
      <c r="C13" s="141">
        <f t="shared" si="9"/>
        <v>0</v>
      </c>
      <c r="D13" s="141"/>
      <c r="E13" s="141">
        <f t="shared" si="1"/>
        <v>104396.38544477393</v>
      </c>
      <c r="F13" s="133">
        <f t="shared" si="16"/>
        <v>149591.31137484199</v>
      </c>
      <c r="G13" s="141">
        <f t="shared" si="17"/>
        <v>195804.9716408221</v>
      </c>
      <c r="H13" s="147">
        <f t="shared" si="10"/>
        <v>39360.188331288598</v>
      </c>
      <c r="I13" s="180">
        <f t="shared" si="18"/>
        <v>120339.73722430473</v>
      </c>
      <c r="J13" s="175">
        <v>0</v>
      </c>
      <c r="K13" s="175">
        <f t="shared" si="19"/>
        <v>265927.93480488448</v>
      </c>
      <c r="L13" s="150">
        <f t="shared" si="20"/>
        <v>272268.34792209067</v>
      </c>
      <c r="M13" s="139">
        <f>M12*EXP($F$3*(1-(M12/($F$5*$H$5*$G$12+$F$6*$W$3))))</f>
        <v>127102.76151833666</v>
      </c>
      <c r="N13" s="171">
        <f t="shared" si="21"/>
        <v>251167.55469507474</v>
      </c>
      <c r="O13" s="147">
        <f t="shared" si="11"/>
        <v>25886.015115776121</v>
      </c>
      <c r="P13" s="180">
        <f t="shared" si="22"/>
        <v>79143.835151331805</v>
      </c>
      <c r="Q13" s="170">
        <f t="shared" si="12"/>
        <v>21744.17653236871</v>
      </c>
      <c r="R13" s="171">
        <f t="shared" si="23"/>
        <v>217441.76532368708</v>
      </c>
      <c r="S13" s="153">
        <f t="shared" si="2"/>
        <v>0.56088508552148442</v>
      </c>
      <c r="T13" s="153">
        <f t="shared" si="3"/>
        <v>0.77792901572483764</v>
      </c>
      <c r="U13" s="153">
        <f t="shared" si="24"/>
        <v>0.3090000354089219</v>
      </c>
      <c r="V13" s="175">
        <f t="shared" si="25"/>
        <v>0.90629628490165093</v>
      </c>
      <c r="W13" s="175">
        <f t="shared" si="26"/>
        <v>0.94515358999011878</v>
      </c>
      <c r="X13" s="175">
        <f t="shared" si="27"/>
        <v>1.8970699562356794</v>
      </c>
      <c r="Y13" s="175">
        <f t="shared" si="28"/>
        <v>0.95487617836753191</v>
      </c>
      <c r="Z13" s="175">
        <f t="shared" si="29"/>
        <v>0.77446628588325483</v>
      </c>
      <c r="AA13" s="175">
        <f t="shared" si="30"/>
        <v>0.75024206782070257</v>
      </c>
      <c r="AB13" s="149">
        <f t="shared" si="4"/>
        <v>243.91871498359154</v>
      </c>
      <c r="AC13" s="167">
        <f t="shared" si="5"/>
        <v>539.01397520043065</v>
      </c>
      <c r="AD13" s="167">
        <f t="shared" si="6"/>
        <v>551.86546927616882</v>
      </c>
      <c r="AE13" s="149">
        <f t="shared" si="7"/>
        <v>257.62680703408597</v>
      </c>
      <c r="AF13" s="175">
        <f t="shared" si="8"/>
        <v>509.09590298174709</v>
      </c>
      <c r="AG13" s="149">
        <f t="shared" si="13"/>
        <v>160.41802162990879</v>
      </c>
      <c r="AH13" s="167">
        <f t="shared" si="14"/>
        <v>440.73651152036462</v>
      </c>
      <c r="AI13" s="134"/>
    </row>
    <row r="14" spans="1:38">
      <c r="A14" t="s">
        <v>163</v>
      </c>
      <c r="B14" s="133">
        <f t="shared" si="15"/>
        <v>132811.15334954334</v>
      </c>
      <c r="C14" s="141">
        <f t="shared" si="9"/>
        <v>0</v>
      </c>
      <c r="D14" s="141"/>
      <c r="E14" s="141">
        <f t="shared" si="1"/>
        <v>107423.88062267237</v>
      </c>
      <c r="F14" s="133">
        <f t="shared" si="16"/>
        <v>166196.13571769369</v>
      </c>
      <c r="G14" s="141">
        <f t="shared" si="17"/>
        <v>201483.31581840591</v>
      </c>
      <c r="H14" s="147">
        <f t="shared" si="10"/>
        <v>37210.371991231834</v>
      </c>
      <c r="I14" s="180">
        <f t="shared" si="18"/>
        <v>113766.8943490258</v>
      </c>
      <c r="J14" s="175">
        <v>0</v>
      </c>
      <c r="K14" s="175">
        <f t="shared" si="19"/>
        <v>275072.87815712037</v>
      </c>
      <c r="L14" s="150">
        <f t="shared" si="20"/>
        <v>278690.99424762814</v>
      </c>
      <c r="M14" s="139">
        <f t="shared" ref="M14:M77" si="31">M13*EXP($F$3*(1-(M13/($F$5*$H$5*$G$12+$F$6*$W$3))))</f>
        <v>116530.25047687611</v>
      </c>
      <c r="N14" s="171">
        <f t="shared" si="21"/>
        <v>256349.51258364037</v>
      </c>
      <c r="O14" s="147">
        <f t="shared" si="11"/>
        <v>22185.661788095436</v>
      </c>
      <c r="P14" s="180">
        <f>(P13-$H$6*P13)*EXP($F$3*(1-(P13-$H$6*P13)/($F$4*$F$5*$H$5*$G$13+$F$6*$W$3)))</f>
        <v>67830.384531071613</v>
      </c>
      <c r="Q14" s="170">
        <f t="shared" si="12"/>
        <v>22077.943870246098</v>
      </c>
      <c r="R14" s="171">
        <f t="shared" si="23"/>
        <v>220779.43870246096</v>
      </c>
      <c r="S14" s="153">
        <f t="shared" si="2"/>
        <v>0.67965525772544455</v>
      </c>
      <c r="T14" s="153">
        <f t="shared" si="3"/>
        <v>0.85050144212583523</v>
      </c>
      <c r="U14" s="153">
        <f t="shared" si="24"/>
        <v>0.28279550936402065</v>
      </c>
      <c r="V14" s="175">
        <f t="shared" si="25"/>
        <v>0.92866935918131677</v>
      </c>
      <c r="W14" s="175">
        <f t="shared" si="26"/>
        <v>0.95081125033246983</v>
      </c>
      <c r="X14" s="175">
        <f t="shared" si="27"/>
        <v>1.4976097731949118</v>
      </c>
      <c r="Y14" s="175">
        <f t="shared" si="28"/>
        <v>0.9569165994704909</v>
      </c>
      <c r="Z14" s="175">
        <f t="shared" si="29"/>
        <v>0.6275192673354888</v>
      </c>
      <c r="AA14" s="175">
        <f t="shared" si="30"/>
        <v>0.74558304880624393</v>
      </c>
      <c r="AB14" s="149">
        <f t="shared" si="4"/>
        <v>230.59610497208081</v>
      </c>
      <c r="AC14" s="167">
        <f t="shared" si="5"/>
        <v>557.55002058764467</v>
      </c>
      <c r="AD14" s="167">
        <f t="shared" si="6"/>
        <v>564.88364327798797</v>
      </c>
      <c r="AE14" s="149">
        <f t="shared" si="7"/>
        <v>236.19719976665337</v>
      </c>
      <c r="AF14" s="175">
        <f t="shared" si="8"/>
        <v>519.59930392338322</v>
      </c>
      <c r="AG14" s="149">
        <f t="shared" si="13"/>
        <v>137.48659099049704</v>
      </c>
      <c r="AH14" s="167">
        <f t="shared" si="14"/>
        <v>447.50169998066514</v>
      </c>
      <c r="AI14" s="134"/>
    </row>
    <row r="15" spans="1:38">
      <c r="A15" t="s">
        <v>164</v>
      </c>
      <c r="B15" s="133">
        <f t="shared" si="15"/>
        <v>154589.25432324238</v>
      </c>
      <c r="C15" s="141">
        <f t="shared" si="9"/>
        <v>0</v>
      </c>
      <c r="D15" s="141"/>
      <c r="E15" s="141">
        <f t="shared" si="1"/>
        <v>110539.17316072986</v>
      </c>
      <c r="F15" s="133">
        <f t="shared" si="16"/>
        <v>178400.48661189334</v>
      </c>
      <c r="G15" s="141">
        <f t="shared" si="17"/>
        <v>207326.33197713966</v>
      </c>
      <c r="H15" s="147">
        <f t="shared" si="10"/>
        <v>35526.386842552507</v>
      </c>
      <c r="I15" s="180">
        <f t="shared" si="18"/>
        <v>108618.28254422381</v>
      </c>
      <c r="J15" s="175">
        <v>25000</v>
      </c>
      <c r="K15" s="175">
        <f t="shared" si="19"/>
        <v>282821.03741223534</v>
      </c>
      <c r="L15" s="150">
        <f t="shared" si="20"/>
        <v>284864.20096939104</v>
      </c>
      <c r="M15" s="139">
        <f t="shared" si="31"/>
        <v>111939.37594081795</v>
      </c>
      <c r="N15" s="171">
        <f t="shared" si="21"/>
        <v>261521.02947105665</v>
      </c>
      <c r="O15" s="147">
        <f t="shared" si="11"/>
        <v>19655.804827721462</v>
      </c>
      <c r="P15" s="180">
        <f t="shared" ref="P15:P18" si="32">(P14-$H$6*P14)*EXP($F$3*(1-(P14-$H$6*P14)/($F$4*$F$5*$H$5*$G$13+$F$6*$W$3)))</f>
        <v>60095.606453689499</v>
      </c>
      <c r="Q15" s="170">
        <f t="shared" si="12"/>
        <v>22450.061245155106</v>
      </c>
      <c r="R15" s="171">
        <f t="shared" si="23"/>
        <v>224500.61245155105</v>
      </c>
      <c r="S15" s="153">
        <f t="shared" si="2"/>
        <v>0.77833537538933273</v>
      </c>
      <c r="T15" s="153">
        <f t="shared" si="3"/>
        <v>0.89822161523830335</v>
      </c>
      <c r="U15" s="153">
        <f t="shared" si="24"/>
        <v>0.26200333645686696</v>
      </c>
      <c r="V15" s="175">
        <f t="shared" si="25"/>
        <v>0.941396103510723</v>
      </c>
      <c r="W15" s="175">
        <f t="shared" si="26"/>
        <v>0.95377856888670942</v>
      </c>
      <c r="X15" s="175">
        <f t="shared" si="27"/>
        <v>1.3730373746588014</v>
      </c>
      <c r="Y15" s="175">
        <f t="shared" si="28"/>
        <v>0.95786307586146957</v>
      </c>
      <c r="Z15" s="175">
        <f t="shared" si="29"/>
        <v>0.53781666155846208</v>
      </c>
      <c r="AA15" s="175">
        <f t="shared" si="30"/>
        <v>0.74245830662992873</v>
      </c>
      <c r="AB15" s="149">
        <f t="shared" si="4"/>
        <v>220.16029378997854</v>
      </c>
      <c r="AC15" s="167">
        <f t="shared" si="5"/>
        <v>573.2548998950773</v>
      </c>
      <c r="AD15" s="167">
        <f t="shared" si="6"/>
        <v>577.39622379072284</v>
      </c>
      <c r="AE15" s="149">
        <f t="shared" si="7"/>
        <v>226.89187599484745</v>
      </c>
      <c r="AF15" s="175">
        <f t="shared" si="8"/>
        <v>530.08154181744897</v>
      </c>
      <c r="AG15" s="149">
        <f t="shared" si="13"/>
        <v>121.80883422589893</v>
      </c>
      <c r="AH15" s="167">
        <f t="shared" si="14"/>
        <v>455.04421203897971</v>
      </c>
      <c r="AI15" s="134"/>
    </row>
    <row r="16" spans="1:38">
      <c r="A16" t="s">
        <v>165</v>
      </c>
      <c r="B16" s="133">
        <f t="shared" si="15"/>
        <v>171715.77850952384</v>
      </c>
      <c r="C16" s="141">
        <f t="shared" si="9"/>
        <v>0</v>
      </c>
      <c r="D16" s="141"/>
      <c r="E16" s="141">
        <f t="shared" si="1"/>
        <v>113744.80918239101</v>
      </c>
      <c r="F16" s="133">
        <f t="shared" si="16"/>
        <v>187218.03536496204</v>
      </c>
      <c r="G16" s="141">
        <f t="shared" si="17"/>
        <v>213338.79560447671</v>
      </c>
      <c r="H16" s="147">
        <f t="shared" si="10"/>
        <v>34191.421000496237</v>
      </c>
      <c r="I16" s="180">
        <f t="shared" si="18"/>
        <v>104536.76145788364</v>
      </c>
      <c r="J16" s="175">
        <v>25000</v>
      </c>
      <c r="K16" s="175">
        <f t="shared" si="19"/>
        <v>274915.0693618207</v>
      </c>
      <c r="L16" s="150">
        <f t="shared" si="20"/>
        <v>290971.20541498193</v>
      </c>
      <c r="M16" s="139">
        <f t="shared" si="31"/>
        <v>109729.84142388798</v>
      </c>
      <c r="N16" s="171">
        <f t="shared" si="21"/>
        <v>266752.89980661904</v>
      </c>
      <c r="O16" s="147">
        <f t="shared" si="11"/>
        <v>17814.020965240547</v>
      </c>
      <c r="P16" s="180">
        <f t="shared" si="32"/>
        <v>54464.54127256255</v>
      </c>
      <c r="Q16" s="170">
        <f t="shared" si="12"/>
        <v>22851.692183088522</v>
      </c>
      <c r="R16" s="171">
        <f t="shared" si="23"/>
        <v>228516.9218308852</v>
      </c>
      <c r="S16" s="153">
        <f t="shared" si="2"/>
        <v>0.85044092685038153</v>
      </c>
      <c r="T16" s="153">
        <f t="shared" si="3"/>
        <v>0.92721752713047945</v>
      </c>
      <c r="U16" s="153">
        <f t="shared" si="24"/>
        <v>0.24510274444344907</v>
      </c>
      <c r="V16" s="175">
        <f t="shared" si="25"/>
        <v>0.86456430276374796</v>
      </c>
      <c r="W16" s="175">
        <f t="shared" si="26"/>
        <v>0.9552495085948558</v>
      </c>
      <c r="X16" s="175">
        <f t="shared" si="27"/>
        <v>1.3189446193906911</v>
      </c>
      <c r="Y16" s="175">
        <f t="shared" si="28"/>
        <v>0.95821083944829855</v>
      </c>
      <c r="Z16" s="175">
        <f t="shared" si="29"/>
        <v>0.47648879865112925</v>
      </c>
      <c r="AA16" s="175">
        <f t="shared" si="30"/>
        <v>0.7403115102217781</v>
      </c>
      <c r="AB16" s="149">
        <f t="shared" si="4"/>
        <v>211.88738742071436</v>
      </c>
      <c r="AC16" s="167">
        <f t="shared" si="5"/>
        <v>557.23015518449142</v>
      </c>
      <c r="AD16" s="167">
        <f t="shared" si="6"/>
        <v>589.77461775373342</v>
      </c>
      <c r="AE16" s="149">
        <f t="shared" si="7"/>
        <v>222.41333189534615</v>
      </c>
      <c r="AF16" s="175">
        <f t="shared" si="8"/>
        <v>540.68611116956993</v>
      </c>
      <c r="AG16" s="149">
        <f t="shared" si="13"/>
        <v>110.39512986979599</v>
      </c>
      <c r="AH16" s="167">
        <f t="shared" si="14"/>
        <v>463.18493966046134</v>
      </c>
      <c r="AI16" s="134"/>
    </row>
    <row r="17" spans="1:35" ht="15.75">
      <c r="A17" s="127" t="s">
        <v>166</v>
      </c>
      <c r="B17" s="133">
        <f t="shared" si="15"/>
        <v>184330.74297120672</v>
      </c>
      <c r="C17" s="141">
        <f t="shared" si="9"/>
        <v>0</v>
      </c>
      <c r="D17" s="141"/>
      <c r="E17" s="141">
        <f t="shared" si="1"/>
        <v>117043.40864868034</v>
      </c>
      <c r="F17" s="133">
        <f t="shared" si="16"/>
        <v>193789.5534630793</v>
      </c>
      <c r="G17" s="141">
        <f t="shared" si="17"/>
        <v>219525.62067700652</v>
      </c>
      <c r="H17" s="147">
        <f t="shared" si="10"/>
        <v>33125.786471764572</v>
      </c>
      <c r="I17" s="180">
        <f t="shared" si="18"/>
        <v>101278.69322697597</v>
      </c>
      <c r="J17" s="175">
        <v>0</v>
      </c>
      <c r="K17" s="175">
        <f t="shared" si="19"/>
        <v>272042.39320004475</v>
      </c>
      <c r="L17" s="150">
        <f t="shared" si="20"/>
        <v>297117.95451227092</v>
      </c>
      <c r="M17" s="139">
        <f t="shared" si="31"/>
        <v>108617.75880166583</v>
      </c>
      <c r="N17" s="171">
        <f t="shared" si="21"/>
        <v>272086.58768675808</v>
      </c>
      <c r="O17" s="147">
        <f t="shared" si="11"/>
        <v>16413.682505882793</v>
      </c>
      <c r="P17" s="180">
        <f t="shared" si="32"/>
        <v>50183.150116457713</v>
      </c>
      <c r="Q17" s="170">
        <f t="shared" si="12"/>
        <v>23277.255780885673</v>
      </c>
      <c r="R17" s="171">
        <f t="shared" si="23"/>
        <v>232772.55780885671</v>
      </c>
      <c r="S17" s="153">
        <f t="shared" si="2"/>
        <v>0.89782507142850998</v>
      </c>
      <c r="T17" s="153">
        <f t="shared" si="3"/>
        <v>0.94389637276765115</v>
      </c>
      <c r="U17" s="153">
        <f t="shared" si="24"/>
        <v>0.23109808418910505</v>
      </c>
      <c r="V17" s="175">
        <f t="shared" si="25"/>
        <v>0.82101946431675654</v>
      </c>
      <c r="W17" s="175">
        <f t="shared" si="26"/>
        <v>0.95589683251771485</v>
      </c>
      <c r="X17" s="175">
        <f t="shared" si="27"/>
        <v>1.2929104054425666</v>
      </c>
      <c r="Y17" s="175">
        <f t="shared" si="28"/>
        <v>0.95823292885923894</v>
      </c>
      <c r="Z17" s="175">
        <f t="shared" si="29"/>
        <v>0.43184095096946806</v>
      </c>
      <c r="AA17" s="175">
        <f t="shared" si="30"/>
        <v>0.73879307596200339</v>
      </c>
      <c r="AB17" s="149">
        <f t="shared" si="4"/>
        <v>205.28355202484184</v>
      </c>
      <c r="AC17" s="167">
        <f t="shared" si="5"/>
        <v>551.40747770399855</v>
      </c>
      <c r="AD17" s="167">
        <f t="shared" si="6"/>
        <v>602.23357084536838</v>
      </c>
      <c r="AE17" s="149">
        <f t="shared" si="7"/>
        <v>220.15923220704116</v>
      </c>
      <c r="AF17" s="175">
        <f t="shared" si="8"/>
        <v>551.49705628092681</v>
      </c>
      <c r="AG17" s="149">
        <f t="shared" si="13"/>
        <v>101.71710336561074</v>
      </c>
      <c r="AH17" s="167">
        <f t="shared" si="14"/>
        <v>471.81076254430172</v>
      </c>
      <c r="AI17" s="134"/>
    </row>
    <row r="18" spans="1:35">
      <c r="A18" s="8" t="s">
        <v>167</v>
      </c>
      <c r="B18" s="133">
        <f t="shared" si="15"/>
        <v>193477.76112936845</v>
      </c>
      <c r="C18" s="141">
        <f t="shared" si="9"/>
        <v>0</v>
      </c>
      <c r="D18" s="141"/>
      <c r="E18" s="141">
        <f t="shared" si="1"/>
        <v>120437.66749949206</v>
      </c>
      <c r="F18" s="133">
        <f t="shared" si="16"/>
        <v>199012.1570600725</v>
      </c>
      <c r="G18" s="141">
        <f t="shared" si="17"/>
        <v>225891.86367663968</v>
      </c>
      <c r="H18" s="147">
        <f t="shared" si="10"/>
        <v>32273.207674297431</v>
      </c>
      <c r="I18" s="180">
        <f t="shared" si="18"/>
        <v>98672.021033574638</v>
      </c>
      <c r="J18" s="175">
        <v>0</v>
      </c>
      <c r="K18" s="175">
        <f t="shared" si="19"/>
        <v>288592.7835147861</v>
      </c>
      <c r="L18" s="150">
        <f t="shared" si="20"/>
        <v>303366.19769337488</v>
      </c>
      <c r="M18" s="139">
        <f t="shared" si="31"/>
        <v>108045.83987306125</v>
      </c>
      <c r="N18" s="171">
        <f t="shared" si="21"/>
        <v>277547.1663577705</v>
      </c>
      <c r="O18" s="147">
        <f t="shared" si="11"/>
        <v>15314.534581811922</v>
      </c>
      <c r="P18" s="180">
        <f t="shared" si="32"/>
        <v>46822.618117981925</v>
      </c>
      <c r="Q18" s="170">
        <f t="shared" si="12"/>
        <v>23723.24837312592</v>
      </c>
      <c r="R18" s="171">
        <f t="shared" si="23"/>
        <v>237232.48373125918</v>
      </c>
      <c r="S18" s="153">
        <f t="shared" si="2"/>
        <v>0.92661419553323954</v>
      </c>
      <c r="T18" s="153">
        <f t="shared" si="3"/>
        <v>0.95311982493042269</v>
      </c>
      <c r="U18" s="153">
        <f t="shared" si="24"/>
        <v>0.21930881462325938</v>
      </c>
      <c r="V18" s="175">
        <f t="shared" si="25"/>
        <v>0.87540352452266279</v>
      </c>
      <c r="W18" s="175">
        <f t="shared" si="26"/>
        <v>0.95609401725761389</v>
      </c>
      <c r="X18" s="175">
        <f t="shared" si="27"/>
        <v>1.2798071039584376</v>
      </c>
      <c r="Y18" s="175">
        <f t="shared" si="28"/>
        <v>0.95807904033948887</v>
      </c>
      <c r="Z18" s="175">
        <f t="shared" si="29"/>
        <v>0.39789446055340016</v>
      </c>
      <c r="AA18" s="175">
        <f t="shared" si="30"/>
        <v>0.73768082296530701</v>
      </c>
      <c r="AB18" s="149">
        <f t="shared" si="4"/>
        <v>200.00004263331977</v>
      </c>
      <c r="AC18" s="167">
        <f t="shared" si="5"/>
        <v>584.95375286765466</v>
      </c>
      <c r="AD18" s="167">
        <f t="shared" si="6"/>
        <v>614.89824406797243</v>
      </c>
      <c r="AE18" s="149">
        <f t="shared" si="7"/>
        <v>218.99999974270563</v>
      </c>
      <c r="AF18" s="175">
        <f t="shared" si="8"/>
        <v>562.56519855231579</v>
      </c>
      <c r="AG18" s="149">
        <f t="shared" si="13"/>
        <v>94.905582369835258</v>
      </c>
      <c r="AH18" s="167">
        <f t="shared" si="14"/>
        <v>480.85066428421271</v>
      </c>
      <c r="AI18" s="134"/>
    </row>
    <row r="19" spans="1:35">
      <c r="A19" t="s">
        <v>168</v>
      </c>
      <c r="B19" s="133">
        <f t="shared" si="15"/>
        <v>200326.28207489784</v>
      </c>
      <c r="C19" s="141">
        <f t="shared" si="9"/>
        <v>0</v>
      </c>
      <c r="D19" s="141"/>
      <c r="E19" s="141">
        <f t="shared" si="1"/>
        <v>123930.35985697732</v>
      </c>
      <c r="F19" s="133">
        <f t="shared" si="16"/>
        <v>203483.94686680415</v>
      </c>
      <c r="G19" s="141">
        <f t="shared" si="17"/>
        <v>232442.72772326221</v>
      </c>
      <c r="H19" s="147">
        <v>0</v>
      </c>
      <c r="I19" s="180">
        <f>I18*EXP($F$3*(1-(I18/($F$4*$F$5*G18+$F$6*$W$3))))</f>
        <v>136784.39181164553</v>
      </c>
      <c r="J19" s="175">
        <v>0</v>
      </c>
      <c r="K19" s="175">
        <f t="shared" si="19"/>
        <v>301243.49686834635</v>
      </c>
      <c r="L19" s="150">
        <f t="shared" si="20"/>
        <v>309752.77826461301</v>
      </c>
      <c r="M19" s="139">
        <f t="shared" si="31"/>
        <v>107748.5047936527</v>
      </c>
      <c r="N19" s="171">
        <f t="shared" si="21"/>
        <v>283150.62056488445</v>
      </c>
      <c r="O19" s="147">
        <v>0</v>
      </c>
      <c r="P19" s="180">
        <f>P18*EXP($F$3*(1-(P18/($F$4*$F$5*$H$5*$G$13+$F$6*$W$3))))</f>
        <v>61330.730708117226</v>
      </c>
      <c r="Q19" s="170">
        <f t="shared" si="12"/>
        <v>24187.510313647857</v>
      </c>
      <c r="R19" s="171">
        <f t="shared" si="23"/>
        <v>241875.10313647857</v>
      </c>
      <c r="S19" s="153">
        <f t="shared" si="2"/>
        <v>0.94317904745853953</v>
      </c>
      <c r="T19" s="153">
        <f t="shared" si="3"/>
        <v>0.95804600969522724</v>
      </c>
      <c r="U19" s="153">
        <f t="shared" si="24"/>
        <v>0.20925327262128893</v>
      </c>
      <c r="V19" s="175">
        <f t="shared" si="25"/>
        <v>0.90948891027009049</v>
      </c>
      <c r="W19" s="175">
        <f t="shared" si="26"/>
        <v>0.95604674930754863</v>
      </c>
      <c r="X19" s="175">
        <f t="shared" si="27"/>
        <v>1.2730683725042842</v>
      </c>
      <c r="Y19" s="175">
        <f t="shared" si="28"/>
        <v>0.95783101982217156</v>
      </c>
      <c r="Z19" s="175">
        <f t="shared" si="29"/>
        <v>0.37124932042961489</v>
      </c>
      <c r="AA19" s="175">
        <f t="shared" si="30"/>
        <v>0.73683248626979647</v>
      </c>
      <c r="AB19" s="149">
        <f t="shared" si="4"/>
        <v>277.25067255481906</v>
      </c>
      <c r="AC19" s="167">
        <f t="shared" si="5"/>
        <v>610.59570469504285</v>
      </c>
      <c r="AD19" s="167">
        <f t="shared" si="6"/>
        <v>627.84331576255272</v>
      </c>
      <c r="AE19" s="149">
        <f t="shared" si="7"/>
        <v>218.39732607761613</v>
      </c>
      <c r="AF19" s="175">
        <f t="shared" si="8"/>
        <v>573.92293774299583</v>
      </c>
      <c r="AG19" s="149">
        <f t="shared" si="13"/>
        <v>124.31232914731073</v>
      </c>
      <c r="AH19" s="167">
        <f t="shared" si="14"/>
        <v>490.26087063498977</v>
      </c>
      <c r="AI19" s="134"/>
    </row>
    <row r="20" spans="1:35">
      <c r="A20" t="s">
        <v>169</v>
      </c>
      <c r="B20" s="133">
        <f t="shared" si="15"/>
        <v>205795.01058825298</v>
      </c>
      <c r="C20" s="141">
        <f t="shared" si="9"/>
        <v>0</v>
      </c>
      <c r="D20" s="141">
        <f>D21/$F$4</f>
        <v>0</v>
      </c>
      <c r="E20" s="141">
        <f t="shared" si="1"/>
        <v>127524.34029282964</v>
      </c>
      <c r="F20" s="133">
        <f t="shared" si="16"/>
        <v>207570.9705624909</v>
      </c>
      <c r="G20" s="141">
        <f t="shared" si="17"/>
        <v>239183.56682723679</v>
      </c>
      <c r="H20" s="147">
        <v>0</v>
      </c>
      <c r="I20" s="180">
        <f t="shared" ref="I20:I83" si="33">I19*EXP($F$3*(1-(I19/($F$4*$F$5*G19+$F$6*$W$3))))</f>
        <v>179886.97535614212</v>
      </c>
      <c r="J20" s="175">
        <v>0</v>
      </c>
      <c r="K20" s="175">
        <f t="shared" si="19"/>
        <v>311464.14639545028</v>
      </c>
      <c r="L20" s="150">
        <f t="shared" si="20"/>
        <v>316300.63388476224</v>
      </c>
      <c r="M20" s="139">
        <f t="shared" si="31"/>
        <v>107593.05755060239</v>
      </c>
      <c r="N20" s="171">
        <f t="shared" si="21"/>
        <v>288907.93521786714</v>
      </c>
      <c r="O20" s="147">
        <v>0</v>
      </c>
      <c r="P20" s="180">
        <f t="shared" ref="P20:P83" si="34">P19*EXP($F$3*(1-(P19/($F$4*$F$5*$H$5*$G$13+$F$6*$W$3))))</f>
        <v>75411.463724140078</v>
      </c>
      <c r="Q20" s="170">
        <f t="shared" si="12"/>
        <v>24668.760562077216</v>
      </c>
      <c r="R20" s="171">
        <f t="shared" si="23"/>
        <v>246687.60562077214</v>
      </c>
      <c r="S20" s="153">
        <f t="shared" si="2"/>
        <v>0.95234481677920013</v>
      </c>
      <c r="T20" s="153">
        <f t="shared" si="3"/>
        <v>0.96056331669053541</v>
      </c>
      <c r="U20" s="153">
        <f t="shared" si="24"/>
        <v>0.28404390662542411</v>
      </c>
      <c r="V20" s="175">
        <f t="shared" si="25"/>
        <v>0.9296089992909774</v>
      </c>
      <c r="W20" s="175">
        <f t="shared" si="26"/>
        <v>0.95586783855457103</v>
      </c>
      <c r="X20" s="175">
        <f t="shared" si="27"/>
        <v>1.2695649716692701</v>
      </c>
      <c r="Y20" s="175">
        <f t="shared" si="28"/>
        <v>0.95753356562054448</v>
      </c>
      <c r="Z20" s="175">
        <f t="shared" si="29"/>
        <v>0.48628190844578056</v>
      </c>
      <c r="AA20" s="175">
        <f t="shared" si="30"/>
        <v>0.73615652521317088</v>
      </c>
      <c r="AB20" s="149">
        <f t="shared" si="4"/>
        <v>364.61605188126748</v>
      </c>
      <c r="AC20" s="167">
        <f t="shared" si="5"/>
        <v>631.31211771414439</v>
      </c>
      <c r="AD20" s="167">
        <f t="shared" si="6"/>
        <v>641.11527867026564</v>
      </c>
      <c r="AE20" s="149">
        <f t="shared" si="7"/>
        <v>218.0822473459591</v>
      </c>
      <c r="AF20" s="175">
        <f t="shared" si="8"/>
        <v>585.592539358414</v>
      </c>
      <c r="AG20" s="149">
        <f t="shared" si="13"/>
        <v>152.85281280229464</v>
      </c>
      <c r="AH20" s="167">
        <f t="shared" si="14"/>
        <v>500.015415965567</v>
      </c>
      <c r="AI20" s="134"/>
    </row>
    <row r="21" spans="1:35">
      <c r="A21" s="8" t="s">
        <v>170</v>
      </c>
      <c r="B21" s="133">
        <f t="shared" si="15"/>
        <v>210496.52316801998</v>
      </c>
      <c r="C21" s="141">
        <f t="shared" si="9"/>
        <v>0</v>
      </c>
      <c r="D21" s="141"/>
      <c r="E21" s="141">
        <f t="shared" si="1"/>
        <v>131222.54616132169</v>
      </c>
      <c r="F21" s="133">
        <f t="shared" si="16"/>
        <v>211487.58476502646</v>
      </c>
      <c r="G21" s="141">
        <f t="shared" si="17"/>
        <v>246119.89026522663</v>
      </c>
      <c r="H21" s="147">
        <v>0</v>
      </c>
      <c r="I21" s="180">
        <f t="shared" si="33"/>
        <v>223345.23126112504</v>
      </c>
      <c r="J21" s="175">
        <v>0</v>
      </c>
      <c r="K21" s="175">
        <f t="shared" si="19"/>
        <v>320296.45246576681</v>
      </c>
      <c r="L21" s="150">
        <f t="shared" si="20"/>
        <v>323024.99807671306</v>
      </c>
      <c r="M21" s="139">
        <f t="shared" si="31"/>
        <v>107511.55317159221</v>
      </c>
      <c r="N21" s="171">
        <f t="shared" si="21"/>
        <v>294827.37605131778</v>
      </c>
      <c r="O21" s="147">
        <v>0</v>
      </c>
      <c r="P21" s="180">
        <f t="shared" si="34"/>
        <v>87205.203291286147</v>
      </c>
      <c r="Q21" s="170">
        <f t="shared" si="12"/>
        <v>25166.297253504039</v>
      </c>
      <c r="R21" s="171">
        <f t="shared" si="23"/>
        <v>251662.97253504038</v>
      </c>
      <c r="S21" s="153">
        <f t="shared" si="2"/>
        <v>0.95724438981942794</v>
      </c>
      <c r="T21" s="153">
        <f t="shared" si="3"/>
        <v>0.96175129634416268</v>
      </c>
      <c r="U21" s="153">
        <f t="shared" si="24"/>
        <v>0.36572170998862708</v>
      </c>
      <c r="V21" s="175">
        <f t="shared" si="25"/>
        <v>0.94100685834638953</v>
      </c>
      <c r="W21" s="175">
        <f t="shared" si="26"/>
        <v>0.95561903104883172</v>
      </c>
      <c r="X21" s="175">
        <f t="shared" si="27"/>
        <v>1.2677333882510393</v>
      </c>
      <c r="Y21" s="175">
        <f t="shared" si="28"/>
        <v>0.95721108642346142</v>
      </c>
      <c r="Z21" s="175">
        <f t="shared" si="29"/>
        <v>0.59792586970777917</v>
      </c>
      <c r="AA21" s="175">
        <f t="shared" si="30"/>
        <v>0.73559384834775754</v>
      </c>
      <c r="AB21" s="149">
        <f t="shared" si="4"/>
        <v>452.70234972661956</v>
      </c>
      <c r="AC21" s="167">
        <f t="shared" si="5"/>
        <v>649.21447313476324</v>
      </c>
      <c r="AD21" s="167">
        <f t="shared" si="6"/>
        <v>654.74500988469481</v>
      </c>
      <c r="AE21" s="149">
        <f t="shared" si="7"/>
        <v>217.91704469675736</v>
      </c>
      <c r="AF21" s="175">
        <f t="shared" si="8"/>
        <v>597.59075736038142</v>
      </c>
      <c r="AG21" s="149">
        <f t="shared" si="13"/>
        <v>176.75774949587753</v>
      </c>
      <c r="AH21" s="167">
        <f t="shared" si="14"/>
        <v>510.10007405351138</v>
      </c>
      <c r="AI21" s="134"/>
    </row>
    <row r="22" spans="1:35" ht="18.75">
      <c r="A22" s="165" t="s">
        <v>171</v>
      </c>
      <c r="B22" s="148">
        <f t="shared" si="15"/>
        <v>214805.99999776648</v>
      </c>
      <c r="C22" s="141">
        <f t="shared" si="9"/>
        <v>0</v>
      </c>
      <c r="D22" s="141"/>
      <c r="E22" s="145">
        <f>1*D4</f>
        <v>135028</v>
      </c>
      <c r="F22" s="133">
        <f t="shared" si="16"/>
        <v>215356.79868991947</v>
      </c>
      <c r="G22" s="141">
        <f t="shared" si="17"/>
        <v>253257.36708291818</v>
      </c>
      <c r="H22" s="147">
        <v>0</v>
      </c>
      <c r="I22" s="180">
        <f t="shared" si="33"/>
        <v>262335.73383995052</v>
      </c>
      <c r="J22" s="175">
        <v>25000</v>
      </c>
      <c r="K22" s="175">
        <f t="shared" si="19"/>
        <v>328403.68393743091</v>
      </c>
      <c r="L22" s="150">
        <f t="shared" si="20"/>
        <v>329936.87629088137</v>
      </c>
      <c r="M22" s="139">
        <f t="shared" si="31"/>
        <v>107468.75372079916</v>
      </c>
      <c r="N22" s="171">
        <f t="shared" si="21"/>
        <v>300915.76005100179</v>
      </c>
      <c r="O22" s="147">
        <v>0</v>
      </c>
      <c r="P22" s="180">
        <f t="shared" si="34"/>
        <v>95790.491436352182</v>
      </c>
      <c r="Q22" s="170">
        <f t="shared" si="12"/>
        <v>25679.803312278043</v>
      </c>
      <c r="R22" s="171">
        <f t="shared" si="23"/>
        <v>256798.03312278041</v>
      </c>
      <c r="S22" s="153">
        <f t="shared" si="2"/>
        <v>0.95975132501783567</v>
      </c>
      <c r="T22" s="153">
        <f t="shared" si="3"/>
        <v>0.96221228874611797</v>
      </c>
      <c r="U22" s="153">
        <f t="shared" si="24"/>
        <v>0.44449013209753097</v>
      </c>
      <c r="V22" s="175">
        <f t="shared" si="25"/>
        <v>0.94726452645803183</v>
      </c>
      <c r="W22" s="175">
        <f t="shared" si="26"/>
        <v>0.95533409590275864</v>
      </c>
      <c r="X22" s="175">
        <f t="shared" si="27"/>
        <v>1.2667730491277527</v>
      </c>
      <c r="Y22" s="175">
        <f t="shared" si="28"/>
        <v>0.95687692087987375</v>
      </c>
      <c r="Z22" s="175">
        <f t="shared" si="29"/>
        <v>0.69143661249867261</v>
      </c>
      <c r="AA22" s="175">
        <f t="shared" si="30"/>
        <v>0.73510623109572115</v>
      </c>
      <c r="AB22" s="149">
        <f t="shared" si="4"/>
        <v>531.73288033069264</v>
      </c>
      <c r="AC22" s="167">
        <f t="shared" si="5"/>
        <v>665.64716218872809</v>
      </c>
      <c r="AD22" s="167">
        <f t="shared" si="6"/>
        <v>668.75481654548673</v>
      </c>
      <c r="AE22" s="149">
        <f t="shared" si="7"/>
        <v>217.8302937424987</v>
      </c>
      <c r="AF22" s="175">
        <f t="shared" si="8"/>
        <v>609.93140921639736</v>
      </c>
      <c r="AG22" s="149">
        <f t="shared" si="13"/>
        <v>194.15941996990469</v>
      </c>
      <c r="AH22" s="167">
        <f t="shared" si="14"/>
        <v>520.50841803709341</v>
      </c>
      <c r="AI22" s="134"/>
    </row>
    <row r="23" spans="1:35">
      <c r="A23" t="s">
        <v>172</v>
      </c>
      <c r="B23" s="133">
        <f t="shared" si="15"/>
        <v>218943.38209306338</v>
      </c>
      <c r="C23" s="141">
        <f t="shared" si="9"/>
        <v>0</v>
      </c>
      <c r="D23" s="141"/>
      <c r="E23" s="141">
        <f>E22*$F$4</f>
        <v>138943.81199999998</v>
      </c>
      <c r="F23" s="133">
        <f t="shared" si="16"/>
        <v>219248.88737566027</v>
      </c>
      <c r="G23" s="141">
        <f t="shared" si="17"/>
        <v>260601.83072832279</v>
      </c>
      <c r="H23" s="147">
        <v>0</v>
      </c>
      <c r="I23" s="180">
        <f t="shared" si="33"/>
        <v>294032.79547211708</v>
      </c>
      <c r="J23" s="175">
        <v>25000</v>
      </c>
      <c r="K23" s="175">
        <f t="shared" si="19"/>
        <v>321431.27123181138</v>
      </c>
      <c r="L23" s="150">
        <f t="shared" si="20"/>
        <v>337044.98934165563</v>
      </c>
      <c r="M23" s="139">
        <f t="shared" si="31"/>
        <v>107446.2610426468</v>
      </c>
      <c r="N23" s="171">
        <f t="shared" si="21"/>
        <v>307179.16336946149</v>
      </c>
      <c r="O23" s="147">
        <v>0</v>
      </c>
      <c r="P23" s="180">
        <f t="shared" si="34"/>
        <v>101356.32003936406</v>
      </c>
      <c r="Q23" s="170">
        <f t="shared" si="12"/>
        <v>26209.219509587296</v>
      </c>
      <c r="R23" s="171">
        <f t="shared" si="23"/>
        <v>262092.19509587294</v>
      </c>
      <c r="S23" s="153">
        <f t="shared" si="2"/>
        <v>0.96093717521031252</v>
      </c>
      <c r="T23" s="153">
        <f t="shared" si="3"/>
        <v>0.96227803046003046</v>
      </c>
      <c r="U23" s="153">
        <f t="shared" si="24"/>
        <v>0.51098786207563707</v>
      </c>
      <c r="V23" s="175">
        <f t="shared" si="25"/>
        <v>0.8782288260022002</v>
      </c>
      <c r="W23" s="175">
        <f t="shared" si="26"/>
        <v>0.95503150047291241</v>
      </c>
      <c r="X23" s="175">
        <f t="shared" si="27"/>
        <v>1.2662687573639124</v>
      </c>
      <c r="Y23" s="175">
        <f t="shared" si="28"/>
        <v>0.95653836970224926</v>
      </c>
      <c r="Z23" s="175">
        <f t="shared" si="29"/>
        <v>0.75950803860980975</v>
      </c>
      <c r="AA23" s="175">
        <f t="shared" si="30"/>
        <v>0.73466891436307058</v>
      </c>
      <c r="AB23" s="149">
        <f t="shared" si="4"/>
        <v>595.98020810790717</v>
      </c>
      <c r="AC23" s="167">
        <f t="shared" si="5"/>
        <v>651.51465711004414</v>
      </c>
      <c r="AD23" s="167">
        <f t="shared" si="6"/>
        <v>683.16237502362503</v>
      </c>
      <c r="AE23" s="149">
        <f t="shared" si="7"/>
        <v>217.78470294034133</v>
      </c>
      <c r="AF23" s="175">
        <f t="shared" si="8"/>
        <v>622.62681078616322</v>
      </c>
      <c r="AG23" s="149">
        <f t="shared" si="13"/>
        <v>205.44089516653975</v>
      </c>
      <c r="AH23" s="167">
        <f t="shared" si="14"/>
        <v>531.23924739718041</v>
      </c>
      <c r="AI23" s="134"/>
    </row>
    <row r="24" spans="1:35">
      <c r="A24" t="s">
        <v>173</v>
      </c>
      <c r="B24" s="133">
        <f t="shared" si="15"/>
        <v>223035.05269640742</v>
      </c>
      <c r="C24" s="141">
        <f t="shared" si="9"/>
        <v>0</v>
      </c>
      <c r="D24" s="141"/>
      <c r="E24" s="141">
        <f t="shared" ref="E24:E83" si="35">E23*$F$4</f>
        <v>142973.18254799995</v>
      </c>
      <c r="F24" s="133">
        <f t="shared" si="16"/>
        <v>223204.36128373627</v>
      </c>
      <c r="G24" s="141">
        <f t="shared" si="17"/>
        <v>268159.28381944413</v>
      </c>
      <c r="H24" s="147">
        <v>0</v>
      </c>
      <c r="I24" s="180">
        <f t="shared" si="33"/>
        <v>318271.33789968479</v>
      </c>
      <c r="J24" s="175">
        <v>0</v>
      </c>
      <c r="K24" s="175">
        <f t="shared" si="19"/>
        <v>319835.88937490701</v>
      </c>
      <c r="L24" s="150">
        <f t="shared" si="20"/>
        <v>344356.85938289826</v>
      </c>
      <c r="M24" s="139">
        <f t="shared" si="31"/>
        <v>107434.43537443575</v>
      </c>
      <c r="N24" s="171">
        <f t="shared" si="21"/>
        <v>313623.31656268111</v>
      </c>
      <c r="O24" s="147">
        <v>0</v>
      </c>
      <c r="P24" s="180">
        <f t="shared" si="34"/>
        <v>104675.1038187472</v>
      </c>
      <c r="Q24" s="170">
        <f t="shared" si="12"/>
        <v>26754.661253337279</v>
      </c>
      <c r="R24" s="171">
        <f t="shared" si="23"/>
        <v>267546.61253337277</v>
      </c>
      <c r="S24" s="153">
        <f t="shared" si="2"/>
        <v>0.96140017597895</v>
      </c>
      <c r="T24" s="153">
        <f t="shared" si="3"/>
        <v>0.96212998639971059</v>
      </c>
      <c r="U24" s="153">
        <f t="shared" si="24"/>
        <v>0.56046800607207636</v>
      </c>
      <c r="V24" s="175">
        <f t="shared" si="25"/>
        <v>0.83967800168345075</v>
      </c>
      <c r="W24" s="175">
        <f t="shared" si="26"/>
        <v>0.95472134890419869</v>
      </c>
      <c r="X24" s="175">
        <f t="shared" si="27"/>
        <v>1.2660037335813925</v>
      </c>
      <c r="Y24" s="175">
        <f t="shared" si="28"/>
        <v>0.95619943966954213</v>
      </c>
      <c r="Z24" s="175">
        <f t="shared" si="29"/>
        <v>0.80363863552109849</v>
      </c>
      <c r="AA24" s="175">
        <f t="shared" si="30"/>
        <v>0.73426584866339928</v>
      </c>
      <c r="AB24" s="149">
        <f t="shared" si="4"/>
        <v>645.10973305433106</v>
      </c>
      <c r="AC24" s="167">
        <f t="shared" si="5"/>
        <v>648.2809497626622</v>
      </c>
      <c r="AD24" s="167">
        <f t="shared" si="6"/>
        <v>697.98293210413942</v>
      </c>
      <c r="AE24" s="149">
        <f t="shared" si="7"/>
        <v>217.76073328692181</v>
      </c>
      <c r="AF24" s="175">
        <f t="shared" si="8"/>
        <v>635.68857743368153</v>
      </c>
      <c r="AG24" s="149">
        <f t="shared" si="13"/>
        <v>212.16779596794876</v>
      </c>
      <c r="AH24" s="167">
        <f t="shared" si="14"/>
        <v>542.29490135676338</v>
      </c>
      <c r="AI24" s="134"/>
    </row>
    <row r="25" spans="1:35">
      <c r="A25" t="s">
        <v>174</v>
      </c>
      <c r="B25" s="133">
        <f t="shared" si="15"/>
        <v>227153.33242113914</v>
      </c>
      <c r="C25" s="141">
        <f t="shared" si="9"/>
        <v>0</v>
      </c>
      <c r="D25" s="141"/>
      <c r="E25" s="141">
        <f t="shared" si="35"/>
        <v>147119.40484189193</v>
      </c>
      <c r="F25" s="133">
        <f t="shared" si="16"/>
        <v>227247.14200991282</v>
      </c>
      <c r="G25" s="141">
        <f t="shared" si="17"/>
        <v>275935.903050208</v>
      </c>
      <c r="H25" s="147">
        <v>0</v>
      </c>
      <c r="I25" s="180">
        <f t="shared" si="33"/>
        <v>336562.38156218914</v>
      </c>
      <c r="J25" s="175">
        <v>0</v>
      </c>
      <c r="K25" s="175">
        <f t="shared" si="19"/>
        <v>337522.3944428346</v>
      </c>
      <c r="L25" s="150">
        <f t="shared" si="20"/>
        <v>351879.41739803395</v>
      </c>
      <c r="M25" s="139">
        <f t="shared" si="31"/>
        <v>107428.21658828942</v>
      </c>
      <c r="N25" s="171">
        <f t="shared" si="21"/>
        <v>320253.82615786267</v>
      </c>
      <c r="O25" s="147">
        <v>0</v>
      </c>
      <c r="P25" s="180">
        <f t="shared" si="34"/>
        <v>106550.04953582167</v>
      </c>
      <c r="Q25" s="170">
        <f t="shared" si="12"/>
        <v>27316.363927674352</v>
      </c>
      <c r="R25" s="171">
        <f t="shared" si="23"/>
        <v>273163.63927674352</v>
      </c>
      <c r="S25" s="153">
        <f t="shared" si="2"/>
        <v>0.96147002256747716</v>
      </c>
      <c r="T25" s="153">
        <f t="shared" si="3"/>
        <v>0.96186708963435175</v>
      </c>
      <c r="U25" s="153">
        <f t="shared" si="24"/>
        <v>0.59359425821768763</v>
      </c>
      <c r="V25" s="175">
        <f t="shared" si="25"/>
        <v>0.88644758760350961</v>
      </c>
      <c r="W25" s="175">
        <f t="shared" si="26"/>
        <v>0.95440917487804644</v>
      </c>
      <c r="X25" s="175">
        <f t="shared" si="27"/>
        <v>1.2658643956466706</v>
      </c>
      <c r="Y25" s="175">
        <f t="shared" si="28"/>
        <v>0.95586233941247167</v>
      </c>
      <c r="Z25" s="175">
        <f t="shared" si="29"/>
        <v>0.82995276045200761</v>
      </c>
      <c r="AA25" s="175">
        <f t="shared" si="30"/>
        <v>0.73388662674966576</v>
      </c>
      <c r="AB25" s="149">
        <f t="shared" si="4"/>
        <v>682.18416888720026</v>
      </c>
      <c r="AC25" s="167">
        <f t="shared" si="5"/>
        <v>684.13003576056951</v>
      </c>
      <c r="AD25" s="167">
        <f t="shared" si="6"/>
        <v>713.23053631837593</v>
      </c>
      <c r="AE25" s="149">
        <f t="shared" si="7"/>
        <v>217.74812832067744</v>
      </c>
      <c r="AF25" s="175">
        <f t="shared" si="8"/>
        <v>649.12807312684993</v>
      </c>
      <c r="AG25" s="149">
        <f t="shared" si="13"/>
        <v>215.96815618579063</v>
      </c>
      <c r="AH25" s="167">
        <f t="shared" si="14"/>
        <v>553.68015095821204</v>
      </c>
      <c r="AI25" s="134"/>
    </row>
    <row r="26" spans="1:35" ht="18.75">
      <c r="A26" s="128" t="s">
        <v>175</v>
      </c>
      <c r="B26" s="133">
        <f t="shared" si="15"/>
        <v>231339.99586102288</v>
      </c>
      <c r="C26" s="141">
        <f t="shared" si="9"/>
        <v>116833.24118005023</v>
      </c>
      <c r="D26" s="141">
        <v>253119</v>
      </c>
      <c r="E26" s="141">
        <f t="shared" si="35"/>
        <v>151385.86758230679</v>
      </c>
      <c r="F26" s="133">
        <f t="shared" si="16"/>
        <v>231391.98012001629</v>
      </c>
      <c r="G26" s="141">
        <f t="shared" si="17"/>
        <v>283938.04423866404</v>
      </c>
      <c r="H26" s="147">
        <v>0</v>
      </c>
      <c r="I26" s="180">
        <f t="shared" si="33"/>
        <v>350803.70344087208</v>
      </c>
      <c r="J26" s="175">
        <v>0</v>
      </c>
      <c r="K26" s="175">
        <f t="shared" si="19"/>
        <v>351370.54008777294</v>
      </c>
      <c r="L26" s="150">
        <f t="shared" si="20"/>
        <v>359619.34401928721</v>
      </c>
      <c r="M26" s="139">
        <f t="shared" si="31"/>
        <v>107424.94592588878</v>
      </c>
      <c r="N26" s="171">
        <f t="shared" si="21"/>
        <v>327076.29979882506</v>
      </c>
      <c r="O26" s="147">
        <v>0</v>
      </c>
      <c r="P26" s="180">
        <f t="shared" si="34"/>
        <v>107575.83420250581</v>
      </c>
      <c r="Q26" s="170">
        <f t="shared" si="12"/>
        <v>27894.64695784331</v>
      </c>
      <c r="R26" s="171">
        <f t="shared" si="23"/>
        <v>278946.46957843308</v>
      </c>
      <c r="S26" s="153">
        <f t="shared" si="2"/>
        <v>0.47582976735094429</v>
      </c>
      <c r="T26" s="153">
        <f t="shared" si="3"/>
        <v>0.96154320654829717</v>
      </c>
      <c r="U26" s="153">
        <f t="shared" si="24"/>
        <v>0.61408854155105175</v>
      </c>
      <c r="V26" s="175">
        <f t="shared" si="25"/>
        <v>0.91516988525703302</v>
      </c>
      <c r="W26" s="175">
        <f t="shared" si="26"/>
        <v>0.95409801348458889</v>
      </c>
      <c r="X26" s="175">
        <f t="shared" si="27"/>
        <v>1.2657911217476703</v>
      </c>
      <c r="Y26" s="175">
        <f t="shared" si="28"/>
        <v>0.95552829476234846</v>
      </c>
      <c r="Z26" s="175">
        <f t="shared" si="29"/>
        <v>0.84481891598291747</v>
      </c>
      <c r="AA26" s="175">
        <f t="shared" si="30"/>
        <v>0.73352450025208904</v>
      </c>
      <c r="AB26" s="149">
        <f t="shared" si="4"/>
        <v>711.05015291242114</v>
      </c>
      <c r="AC26" s="167">
        <f t="shared" si="5"/>
        <v>712.19908401121484</v>
      </c>
      <c r="AD26" s="167">
        <f t="shared" si="6"/>
        <v>728.91872875646015</v>
      </c>
      <c r="AE26" s="149">
        <f t="shared" si="7"/>
        <v>217.74149895793897</v>
      </c>
      <c r="AF26" s="175">
        <f t="shared" si="8"/>
        <v>662.95666409685634</v>
      </c>
      <c r="AG26" s="149">
        <f t="shared" si="13"/>
        <v>218.04733704091495</v>
      </c>
      <c r="AH26" s="167">
        <f t="shared" si="14"/>
        <v>565.40147068759745</v>
      </c>
      <c r="AI26" s="134"/>
    </row>
    <row r="27" spans="1:35">
      <c r="A27" t="s">
        <v>176</v>
      </c>
      <c r="B27" s="133">
        <f t="shared" si="15"/>
        <v>146802.84621482945</v>
      </c>
      <c r="C27" s="141">
        <f t="shared" si="9"/>
        <v>0</v>
      </c>
      <c r="D27" s="141">
        <f>D28/$F$4</f>
        <v>0</v>
      </c>
      <c r="E27" s="141">
        <f t="shared" si="35"/>
        <v>155776.05774219366</v>
      </c>
      <c r="F27" s="133">
        <f t="shared" si="16"/>
        <v>235648.59147801079</v>
      </c>
      <c r="G27" s="141">
        <f t="shared" si="17"/>
        <v>292172.24752158526</v>
      </c>
      <c r="H27" s="147">
        <v>0</v>
      </c>
      <c r="I27" s="180">
        <f t="shared" si="33"/>
        <v>362568.41252573906</v>
      </c>
      <c r="J27" s="175">
        <v>0</v>
      </c>
      <c r="K27" s="175">
        <f t="shared" si="19"/>
        <v>362895.56734538975</v>
      </c>
      <c r="L27" s="150">
        <f t="shared" si="20"/>
        <v>367583.26181546005</v>
      </c>
      <c r="M27" s="139">
        <f t="shared" si="31"/>
        <v>107423.22567340342</v>
      </c>
      <c r="N27" s="171">
        <f t="shared" si="21"/>
        <v>334096.41787440324</v>
      </c>
      <c r="O27" s="147">
        <v>0</v>
      </c>
      <c r="P27" s="180">
        <f t="shared" si="34"/>
        <v>108126.96779057247</v>
      </c>
      <c r="Q27" s="170">
        <f t="shared" si="12"/>
        <v>28489.890197367291</v>
      </c>
      <c r="R27" s="171">
        <f t="shared" si="23"/>
        <v>284898.90197367291</v>
      </c>
      <c r="S27" s="153">
        <f t="shared" si="2"/>
        <v>0.59879452005534872</v>
      </c>
      <c r="T27" s="153">
        <f t="shared" si="3"/>
        <v>0.9611876668201853</v>
      </c>
      <c r="U27" s="153">
        <f t="shared" si="24"/>
        <v>0.62609461927763599</v>
      </c>
      <c r="V27" s="175">
        <f t="shared" si="25"/>
        <v>0.93191189197111257</v>
      </c>
      <c r="W27" s="175">
        <f t="shared" si="26"/>
        <v>0.95378953281258994</v>
      </c>
      <c r="X27" s="175">
        <f t="shared" si="27"/>
        <v>1.2657525846150579</v>
      </c>
      <c r="Y27" s="175">
        <f t="shared" si="28"/>
        <v>0.95519799326822119</v>
      </c>
      <c r="Z27" s="175">
        <f t="shared" si="29"/>
        <v>0.85295220446016629</v>
      </c>
      <c r="AA27" s="175">
        <f t="shared" si="30"/>
        <v>0.73317509498857991</v>
      </c>
      <c r="AB27" s="149">
        <f t="shared" si="4"/>
        <v>734.89624721448649</v>
      </c>
      <c r="AC27" s="167">
        <f t="shared" si="5"/>
        <v>735.55936303184239</v>
      </c>
      <c r="AD27" s="167">
        <f t="shared" si="6"/>
        <v>745.06093281875314</v>
      </c>
      <c r="AE27" s="149">
        <f t="shared" si="7"/>
        <v>217.73801214813406</v>
      </c>
      <c r="AF27" s="175">
        <f t="shared" si="8"/>
        <v>677.18586402303231</v>
      </c>
      <c r="AG27" s="149">
        <f t="shared" si="13"/>
        <v>219.16443933552065</v>
      </c>
      <c r="AH27" s="167">
        <f t="shared" si="14"/>
        <v>577.46655986231735</v>
      </c>
      <c r="AI27" s="134"/>
    </row>
    <row r="28" spans="1:35">
      <c r="A28" t="s">
        <v>177</v>
      </c>
      <c r="B28" s="133">
        <f t="shared" si="15"/>
        <v>177551.7120308493</v>
      </c>
      <c r="C28" s="141">
        <f t="shared" si="9"/>
        <v>0</v>
      </c>
      <c r="D28" s="141"/>
      <c r="E28" s="141">
        <f t="shared" si="35"/>
        <v>160293.56341671725</v>
      </c>
      <c r="F28" s="133">
        <f t="shared" si="16"/>
        <v>240023.95289740962</v>
      </c>
      <c r="G28" s="141">
        <f t="shared" si="17"/>
        <v>300645.24269971123</v>
      </c>
      <c r="H28" s="147">
        <v>0</v>
      </c>
      <c r="I28" s="180">
        <f t="shared" si="33"/>
        <v>372943.64536175149</v>
      </c>
      <c r="J28" s="175">
        <v>0</v>
      </c>
      <c r="K28" s="175">
        <f t="shared" si="19"/>
        <v>373130.04248626815</v>
      </c>
      <c r="L28" s="150">
        <f t="shared" si="20"/>
        <v>375777.84488098201</v>
      </c>
      <c r="M28" s="139">
        <f t="shared" si="31"/>
        <v>107422.32085267016</v>
      </c>
      <c r="N28" s="171">
        <f t="shared" si="21"/>
        <v>341319.97546112468</v>
      </c>
      <c r="O28" s="147">
        <v>0</v>
      </c>
      <c r="P28" s="180">
        <f t="shared" si="34"/>
        <v>108420.16265310513</v>
      </c>
      <c r="Q28" s="170">
        <f t="shared" si="12"/>
        <v>29102.518443710753</v>
      </c>
      <c r="R28" s="171">
        <f t="shared" si="23"/>
        <v>291025.18443710753</v>
      </c>
      <c r="S28" s="153">
        <f t="shared" si="2"/>
        <v>0.71073992924331408</v>
      </c>
      <c r="T28" s="153">
        <f t="shared" si="3"/>
        <v>0.96081645931617343</v>
      </c>
      <c r="U28" s="153">
        <f t="shared" si="24"/>
        <v>0.6328696059769473</v>
      </c>
      <c r="V28" s="175">
        <f t="shared" si="25"/>
        <v>0.94132510834010885</v>
      </c>
      <c r="W28" s="175">
        <f t="shared" si="26"/>
        <v>0.9534846520269693</v>
      </c>
      <c r="X28" s="175">
        <f t="shared" si="27"/>
        <v>1.2657323154493556</v>
      </c>
      <c r="Y28" s="175">
        <f t="shared" si="28"/>
        <v>0.95487182661192915</v>
      </c>
      <c r="Z28" s="175">
        <f t="shared" si="29"/>
        <v>0.8573220577118601</v>
      </c>
      <c r="AA28" s="175">
        <f t="shared" si="30"/>
        <v>0.7328355778021014</v>
      </c>
      <c r="AB28" s="149">
        <f t="shared" si="4"/>
        <v>755.92598784204529</v>
      </c>
      <c r="AC28" s="167">
        <f t="shared" si="5"/>
        <v>756.30379942895274</v>
      </c>
      <c r="AD28" s="167">
        <f t="shared" si="6"/>
        <v>761.67067634380976</v>
      </c>
      <c r="AE28" s="149">
        <f t="shared" si="7"/>
        <v>217.73617815118811</v>
      </c>
      <c r="AF28" s="175">
        <f t="shared" si="8"/>
        <v>691.82741904719614</v>
      </c>
      <c r="AG28" s="149">
        <f t="shared" si="13"/>
        <v>219.75872112271998</v>
      </c>
      <c r="AH28" s="167">
        <f t="shared" si="14"/>
        <v>589.8840287763652</v>
      </c>
      <c r="AI28" s="134"/>
    </row>
    <row r="29" spans="1:35">
      <c r="A29" t="s">
        <v>178</v>
      </c>
      <c r="B29" s="133">
        <f t="shared" si="15"/>
        <v>203643.55281082896</v>
      </c>
      <c r="C29" s="141">
        <f t="shared" si="9"/>
        <v>0</v>
      </c>
      <c r="D29" s="141"/>
      <c r="E29" s="141">
        <f t="shared" si="35"/>
        <v>164942.07675580203</v>
      </c>
      <c r="F29" s="133">
        <f t="shared" si="16"/>
        <v>244523.5737408702</v>
      </c>
      <c r="G29" s="141">
        <f t="shared" si="17"/>
        <v>309363.95473800285</v>
      </c>
      <c r="H29" s="147">
        <v>0</v>
      </c>
      <c r="I29" s="180">
        <f t="shared" si="33"/>
        <v>382613.6790442057</v>
      </c>
      <c r="J29" s="175">
        <v>25000</v>
      </c>
      <c r="K29" s="175">
        <f t="shared" si="19"/>
        <v>382719.12809128349</v>
      </c>
      <c r="L29" s="150">
        <f t="shared" si="20"/>
        <v>384209.88240197027</v>
      </c>
      <c r="M29" s="139">
        <f t="shared" si="31"/>
        <v>107421.84492583816</v>
      </c>
      <c r="N29" s="171">
        <f t="shared" si="21"/>
        <v>348752.90782063577</v>
      </c>
      <c r="O29" s="147">
        <v>0</v>
      </c>
      <c r="P29" s="180">
        <f t="shared" si="34"/>
        <v>108575.31046204695</v>
      </c>
      <c r="Q29" s="170">
        <f t="shared" si="12"/>
        <v>29732.991326152129</v>
      </c>
      <c r="R29" s="171">
        <f t="shared" si="23"/>
        <v>297329.91326152126</v>
      </c>
      <c r="S29" s="153">
        <f t="shared" si="2"/>
        <v>0.79987000569735656</v>
      </c>
      <c r="T29" s="153">
        <f t="shared" si="3"/>
        <v>0.96043832285196351</v>
      </c>
      <c r="U29" s="153">
        <f t="shared" si="24"/>
        <v>0.63658298027910754</v>
      </c>
      <c r="V29" s="175">
        <f t="shared" si="25"/>
        <v>0.94646756355816086</v>
      </c>
      <c r="W29" s="175">
        <f t="shared" si="26"/>
        <v>0.95318387904058544</v>
      </c>
      <c r="X29" s="175">
        <f t="shared" si="27"/>
        <v>1.265721654246114</v>
      </c>
      <c r="Y29" s="175">
        <f t="shared" si="28"/>
        <v>0.95455002286196722</v>
      </c>
      <c r="Z29" s="175">
        <f t="shared" si="29"/>
        <v>0.85964675457512463</v>
      </c>
      <c r="AA29" s="175">
        <f t="shared" si="30"/>
        <v>0.73250411574736751</v>
      </c>
      <c r="AB29" s="149">
        <f t="shared" si="4"/>
        <v>775.52634798971474</v>
      </c>
      <c r="AC29" s="167">
        <f t="shared" si="5"/>
        <v>775.74008450479062</v>
      </c>
      <c r="AD29" s="167">
        <f t="shared" si="6"/>
        <v>778.76172045153692</v>
      </c>
      <c r="AE29" s="149">
        <f t="shared" si="7"/>
        <v>217.73521348678076</v>
      </c>
      <c r="AF29" s="175">
        <f t="shared" si="8"/>
        <v>706.89335945483163</v>
      </c>
      <c r="AG29" s="149">
        <f t="shared" si="13"/>
        <v>220.07319292615321</v>
      </c>
      <c r="AH29" s="167">
        <f t="shared" si="14"/>
        <v>602.66319373585463</v>
      </c>
      <c r="AI29" s="134"/>
    </row>
    <row r="30" spans="1:35" ht="18.75">
      <c r="A30" s="165" t="s">
        <v>179</v>
      </c>
      <c r="B30" s="149">
        <f t="shared" si="15"/>
        <v>223907.44907630532</v>
      </c>
      <c r="C30" s="141">
        <f t="shared" si="9"/>
        <v>0</v>
      </c>
      <c r="D30" s="141"/>
      <c r="E30" s="141">
        <f t="shared" si="35"/>
        <v>169725.39698172029</v>
      </c>
      <c r="F30" s="133">
        <f t="shared" si="16"/>
        <v>249152.20016018872</v>
      </c>
      <c r="G30" s="141">
        <f t="shared" si="17"/>
        <v>318335.50942540489</v>
      </c>
      <c r="H30" s="147">
        <v>0</v>
      </c>
      <c r="I30" s="180">
        <f t="shared" si="33"/>
        <v>391988.92940113985</v>
      </c>
      <c r="J30" s="175">
        <v>25000</v>
      </c>
      <c r="K30" s="175">
        <f t="shared" si="19"/>
        <v>377368.20976224606</v>
      </c>
      <c r="L30" s="150">
        <f t="shared" si="20"/>
        <v>392886.31663381675</v>
      </c>
      <c r="M30" s="139">
        <f t="shared" si="31"/>
        <v>107421.59459077958</v>
      </c>
      <c r="N30" s="171">
        <f t="shared" si="21"/>
        <v>356401.30681155616</v>
      </c>
      <c r="O30" s="147">
        <v>0</v>
      </c>
      <c r="P30" s="180">
        <f t="shared" si="34"/>
        <v>108657.17695066275</v>
      </c>
      <c r="Q30" s="170">
        <f t="shared" si="12"/>
        <v>30381.796750047928</v>
      </c>
      <c r="R30" s="171">
        <f t="shared" si="23"/>
        <v>303817.96750047925</v>
      </c>
      <c r="S30" s="153">
        <f t="shared" si="2"/>
        <v>0.86278246835633532</v>
      </c>
      <c r="T30" s="153">
        <f t="shared" si="3"/>
        <v>0.9600580558503965</v>
      </c>
      <c r="U30" s="153">
        <f t="shared" si="24"/>
        <v>0.63855731354658363</v>
      </c>
      <c r="V30" s="175">
        <f t="shared" si="25"/>
        <v>0.88718718469866964</v>
      </c>
      <c r="W30" s="175">
        <f t="shared" si="26"/>
        <v>0.95288749505905102</v>
      </c>
      <c r="X30" s="175">
        <f t="shared" si="27"/>
        <v>1.2657160465577648</v>
      </c>
      <c r="Y30" s="175">
        <f t="shared" si="28"/>
        <v>0.95423271866822978</v>
      </c>
      <c r="Z30" s="175">
        <f t="shared" si="29"/>
        <v>0.86087689763313691</v>
      </c>
      <c r="AA30" s="175">
        <f t="shared" si="30"/>
        <v>0.73217952481406745</v>
      </c>
      <c r="AB30" s="149">
        <f t="shared" si="4"/>
        <v>794.52920666681496</v>
      </c>
      <c r="AC30" s="167">
        <f t="shared" si="5"/>
        <v>764.89421469565036</v>
      </c>
      <c r="AD30" s="167">
        <f t="shared" si="6"/>
        <v>796.34813652062746</v>
      </c>
      <c r="AE30" s="149">
        <f t="shared" si="7"/>
        <v>217.73470607827869</v>
      </c>
      <c r="AF30" s="175">
        <f t="shared" si="8"/>
        <v>722.39603294056303</v>
      </c>
      <c r="AG30" s="149">
        <f t="shared" si="13"/>
        <v>220.23912954163845</v>
      </c>
      <c r="AH30" s="167">
        <f t="shared" si="14"/>
        <v>615.81394417966442</v>
      </c>
      <c r="AI30" s="134"/>
    </row>
    <row r="31" spans="1:35">
      <c r="A31" t="s">
        <v>180</v>
      </c>
      <c r="B31" s="133">
        <f t="shared" si="15"/>
        <v>238954.67813330778</v>
      </c>
      <c r="C31" s="141">
        <f t="shared" si="9"/>
        <v>0</v>
      </c>
      <c r="D31" s="141"/>
      <c r="E31" s="141">
        <f t="shared" si="35"/>
        <v>174647.43349419016</v>
      </c>
      <c r="F31" s="133">
        <f t="shared" si="16"/>
        <v>253914.20563767757</v>
      </c>
      <c r="G31" s="141">
        <f t="shared" si="17"/>
        <v>327567.23919874162</v>
      </c>
      <c r="H31" s="147">
        <v>0</v>
      </c>
      <c r="I31" s="180">
        <f t="shared" si="33"/>
        <v>401310.15923219098</v>
      </c>
      <c r="J31" s="175">
        <v>0</v>
      </c>
      <c r="K31" s="175">
        <f t="shared" si="19"/>
        <v>377553.53192031139</v>
      </c>
      <c r="L31" s="150">
        <f t="shared" si="20"/>
        <v>401814.26667956152</v>
      </c>
      <c r="M31" s="139">
        <f t="shared" si="31"/>
        <v>107421.46291521803</v>
      </c>
      <c r="N31" s="171">
        <f t="shared" si="21"/>
        <v>364271.43230916315</v>
      </c>
      <c r="O31" s="147">
        <v>0</v>
      </c>
      <c r="P31" s="180">
        <f t="shared" si="34"/>
        <v>108700.31063110584</v>
      </c>
      <c r="Q31" s="170">
        <f t="shared" si="12"/>
        <v>31049.446699188527</v>
      </c>
      <c r="R31" s="171">
        <f t="shared" si="23"/>
        <v>310494.46699188527</v>
      </c>
      <c r="S31" s="153">
        <f t="shared" si="2"/>
        <v>0.90313821569399177</v>
      </c>
      <c r="T31" s="153">
        <f t="shared" si="3"/>
        <v>0.9596783139396704</v>
      </c>
      <c r="U31" s="153">
        <f t="shared" si="24"/>
        <v>0.63956072926635832</v>
      </c>
      <c r="V31" s="175">
        <f t="shared" si="25"/>
        <v>0.85435509342311444</v>
      </c>
      <c r="W31" s="175">
        <f t="shared" si="26"/>
        <v>0.95259565549012259</v>
      </c>
      <c r="X31" s="175">
        <f t="shared" si="27"/>
        <v>1.2657130969426202</v>
      </c>
      <c r="Y31" s="175">
        <f t="shared" si="28"/>
        <v>0.95391999870515642</v>
      </c>
      <c r="Z31" s="175">
        <f t="shared" si="29"/>
        <v>0.86152600440004157</v>
      </c>
      <c r="AA31" s="175">
        <f t="shared" si="30"/>
        <v>0.7318610416490674</v>
      </c>
      <c r="AB31" s="149">
        <f t="shared" si="4"/>
        <v>813.42257019659269</v>
      </c>
      <c r="AC31" s="167">
        <f t="shared" si="5"/>
        <v>765.26984741428441</v>
      </c>
      <c r="AD31" s="167">
        <f t="shared" si="6"/>
        <v>814.44435438536061</v>
      </c>
      <c r="AE31" s="149">
        <f t="shared" si="7"/>
        <v>217.7344391827834</v>
      </c>
      <c r="AF31" s="175">
        <f t="shared" si="8"/>
        <v>738.3481277549115</v>
      </c>
      <c r="AG31" s="149">
        <f t="shared" si="13"/>
        <v>220.32655795181174</v>
      </c>
      <c r="AH31" s="167">
        <f t="shared" si="14"/>
        <v>629.34665759665415</v>
      </c>
      <c r="AI31" s="134"/>
    </row>
    <row r="32" spans="1:35">
      <c r="A32" t="s">
        <v>181</v>
      </c>
      <c r="B32" s="133">
        <f t="shared" si="15"/>
        <v>250181.43345602346</v>
      </c>
      <c r="C32" s="141">
        <f t="shared" si="9"/>
        <v>0</v>
      </c>
      <c r="D32" s="141"/>
      <c r="E32" s="141">
        <f t="shared" si="35"/>
        <v>179712.20906552166</v>
      </c>
      <c r="F32" s="133">
        <f t="shared" si="16"/>
        <v>258813.80824023244</v>
      </c>
      <c r="G32" s="141">
        <f t="shared" si="17"/>
        <v>337066.68913550512</v>
      </c>
      <c r="H32" s="147">
        <v>0</v>
      </c>
      <c r="I32" s="180">
        <f t="shared" si="33"/>
        <v>410717.93900592584</v>
      </c>
      <c r="J32" s="175">
        <v>0</v>
      </c>
      <c r="K32" s="175">
        <f t="shared" si="19"/>
        <v>396855.57887309289</v>
      </c>
      <c r="L32" s="150">
        <f t="shared" si="20"/>
        <v>411001.04442010366</v>
      </c>
      <c r="M32" s="139">
        <f t="shared" si="31"/>
        <v>107421.39365406058</v>
      </c>
      <c r="N32" s="171">
        <f t="shared" si="21"/>
        <v>372369.72091151413</v>
      </c>
      <c r="O32" s="147">
        <v>0</v>
      </c>
      <c r="P32" s="180">
        <f t="shared" si="34"/>
        <v>108723.01888889734</v>
      </c>
      <c r="Q32" s="170">
        <f t="shared" si="12"/>
        <v>31736.474604472671</v>
      </c>
      <c r="R32" s="171">
        <f t="shared" si="23"/>
        <v>317364.74604472669</v>
      </c>
      <c r="S32" s="153">
        <f t="shared" si="2"/>
        <v>0.92730444872165929</v>
      </c>
      <c r="T32" s="153">
        <f t="shared" si="3"/>
        <v>0.95930058620416658</v>
      </c>
      <c r="U32" s="153">
        <f t="shared" si="24"/>
        <v>0.64002764276119439</v>
      </c>
      <c r="V32" s="175">
        <f t="shared" si="25"/>
        <v>0.8948099825321586</v>
      </c>
      <c r="W32" s="175">
        <f t="shared" si="26"/>
        <v>0.95230844516268143</v>
      </c>
      <c r="X32" s="175">
        <f t="shared" si="27"/>
        <v>1.2657115454530574</v>
      </c>
      <c r="Y32" s="175">
        <f t="shared" si="28"/>
        <v>0.95361191725056726</v>
      </c>
      <c r="Z32" s="175">
        <f t="shared" si="29"/>
        <v>0.86186800470236924</v>
      </c>
      <c r="AA32" s="175">
        <f t="shared" si="30"/>
        <v>0.73154817515658077</v>
      </c>
      <c r="AB32" s="149">
        <f t="shared" si="4"/>
        <v>832.4913633166974</v>
      </c>
      <c r="AC32" s="167">
        <f t="shared" si="5"/>
        <v>804.39350347229788</v>
      </c>
      <c r="AD32" s="167">
        <f t="shared" si="6"/>
        <v>833.06519462482493</v>
      </c>
      <c r="AE32" s="149">
        <f t="shared" si="7"/>
        <v>217.7342987961338</v>
      </c>
      <c r="AF32" s="175">
        <f t="shared" si="8"/>
        <v>754.76269035088808</v>
      </c>
      <c r="AG32" s="149">
        <f t="shared" si="13"/>
        <v>220.37258571610454</v>
      </c>
      <c r="AH32" s="167">
        <f t="shared" si="14"/>
        <v>643.27214619086806</v>
      </c>
      <c r="AI32" s="134"/>
    </row>
    <row r="33" spans="1:35">
      <c r="A33" t="s">
        <v>182</v>
      </c>
      <c r="B33" s="133">
        <f t="shared" si="15"/>
        <v>258952.35306472119</v>
      </c>
      <c r="C33" s="141">
        <f t="shared" si="9"/>
        <v>116833.24118005023</v>
      </c>
      <c r="D33" s="141">
        <v>253119</v>
      </c>
      <c r="E33" s="141">
        <f t="shared" si="35"/>
        <v>184923.86312842177</v>
      </c>
      <c r="F33" s="133">
        <f t="shared" si="16"/>
        <v>263855.19218650355</v>
      </c>
      <c r="G33" s="141">
        <f t="shared" si="17"/>
        <v>346841.62312043476</v>
      </c>
      <c r="H33" s="147">
        <v>0</v>
      </c>
      <c r="I33" s="180">
        <f t="shared" si="33"/>
        <v>420295.17211709416</v>
      </c>
      <c r="J33" s="175">
        <v>0</v>
      </c>
      <c r="K33" s="175">
        <f t="shared" si="19"/>
        <v>412337.92707792681</v>
      </c>
      <c r="L33" s="150">
        <f t="shared" si="20"/>
        <v>420454.16614024044</v>
      </c>
      <c r="M33" s="139">
        <f t="shared" si="31"/>
        <v>107421.35722274375</v>
      </c>
      <c r="N33" s="171">
        <f t="shared" si="21"/>
        <v>380702.79320187989</v>
      </c>
      <c r="O33" s="147">
        <v>0</v>
      </c>
      <c r="P33" s="180">
        <f t="shared" si="34"/>
        <v>108734.9689567677</v>
      </c>
      <c r="Q33" s="170">
        <f t="shared" si="12"/>
        <v>32443.433755254362</v>
      </c>
      <c r="R33" s="171">
        <f t="shared" si="23"/>
        <v>324434.33755254361</v>
      </c>
      <c r="S33" s="153">
        <f t="shared" si="2"/>
        <v>0.51650176497144307</v>
      </c>
      <c r="T33" s="153">
        <f t="shared" si="3"/>
        <v>0.95892572542812093</v>
      </c>
      <c r="U33" s="153">
        <f t="shared" si="24"/>
        <v>0.64020020424758017</v>
      </c>
      <c r="V33" s="175">
        <f t="shared" si="25"/>
        <v>0.91925993420353402</v>
      </c>
      <c r="W33" s="175">
        <f t="shared" si="26"/>
        <v>0.95202590857876557</v>
      </c>
      <c r="X33" s="175">
        <f t="shared" si="27"/>
        <v>1.265710729371762</v>
      </c>
      <c r="Y33" s="175">
        <f t="shared" si="28"/>
        <v>0.95330851001849526</v>
      </c>
      <c r="Z33" s="175">
        <f t="shared" si="29"/>
        <v>0.86204805497747328</v>
      </c>
      <c r="AA33" s="175">
        <f t="shared" si="30"/>
        <v>0.73124061000268958</v>
      </c>
      <c r="AB33" s="149">
        <f t="shared" si="4"/>
        <v>851.90362436576561</v>
      </c>
      <c r="AC33" s="167">
        <f t="shared" si="5"/>
        <v>835.77494543117962</v>
      </c>
      <c r="AD33" s="167">
        <f t="shared" si="6"/>
        <v>852.22589212793991</v>
      </c>
      <c r="AE33" s="149">
        <f t="shared" si="7"/>
        <v>217.7342249528615</v>
      </c>
      <c r="AF33" s="175">
        <f t="shared" si="8"/>
        <v>771.65314010434543</v>
      </c>
      <c r="AG33" s="149">
        <f t="shared" si="13"/>
        <v>220.396807517366</v>
      </c>
      <c r="AH33" s="167">
        <f t="shared" si="14"/>
        <v>657.60162468084889</v>
      </c>
      <c r="AI33" s="134"/>
    </row>
    <row r="34" spans="1:35">
      <c r="A34" t="s">
        <v>183</v>
      </c>
      <c r="B34" s="133">
        <f t="shared" si="15"/>
        <v>178724.17318994869</v>
      </c>
      <c r="C34" s="141">
        <f t="shared" si="9"/>
        <v>0</v>
      </c>
      <c r="D34" s="141"/>
      <c r="E34" s="141">
        <f t="shared" si="35"/>
        <v>190286.65515914597</v>
      </c>
      <c r="F34" s="133">
        <f t="shared" si="16"/>
        <v>269042.57658883964</v>
      </c>
      <c r="G34" s="141">
        <f t="shared" si="17"/>
        <v>356900.03019092733</v>
      </c>
      <c r="H34" s="147">
        <f>SUM(H8:H33)</f>
        <v>480095.50131790759</v>
      </c>
      <c r="I34" s="180">
        <f t="shared" si="33"/>
        <v>430092.05413603364</v>
      </c>
      <c r="J34" s="175">
        <v>0</v>
      </c>
      <c r="K34" s="175">
        <f t="shared" si="19"/>
        <v>425567.25805791037</v>
      </c>
      <c r="L34" s="150">
        <f t="shared" si="20"/>
        <v>430181.36183000967</v>
      </c>
      <c r="M34" s="139">
        <f t="shared" si="31"/>
        <v>107421.33805988549</v>
      </c>
      <c r="N34" s="171">
        <f t="shared" si="21"/>
        <v>389277.46027643245</v>
      </c>
      <c r="O34" s="147">
        <f>SUM(O8:O33)</f>
        <v>361558.25169219286</v>
      </c>
      <c r="P34" s="180">
        <f t="shared" si="34"/>
        <v>108741.25622189688</v>
      </c>
      <c r="Q34" s="170">
        <f t="shared" si="12"/>
        <v>33170.896406806503</v>
      </c>
      <c r="R34" s="171">
        <f t="shared" si="23"/>
        <v>331708.96406806505</v>
      </c>
      <c r="S34" s="153">
        <f t="shared" si="2"/>
        <v>0.63676469162047211</v>
      </c>
      <c r="T34" s="153">
        <f t="shared" si="3"/>
        <v>0.95855423615413005</v>
      </c>
      <c r="U34" s="153">
        <f t="shared" si="24"/>
        <v>0.64021233692128499</v>
      </c>
      <c r="V34" s="175">
        <f t="shared" si="25"/>
        <v>0.93337599304016738</v>
      </c>
      <c r="W34" s="175">
        <f t="shared" si="26"/>
        <v>0.95174806651937149</v>
      </c>
      <c r="X34" s="175">
        <f t="shared" si="27"/>
        <v>1.265710300113613</v>
      </c>
      <c r="Y34" s="175">
        <f t="shared" si="28"/>
        <v>0.95300980067430674</v>
      </c>
      <c r="Z34" s="175">
        <f t="shared" si="29"/>
        <v>0.86214280522327924</v>
      </c>
      <c r="AA34" s="175">
        <f t="shared" si="30"/>
        <v>0.73093814386332479</v>
      </c>
      <c r="AB34" s="149">
        <f t="shared" si="4"/>
        <v>871.76109562192642</v>
      </c>
      <c r="AC34" s="167">
        <f t="shared" si="5"/>
        <v>862.5897074304977</v>
      </c>
      <c r="AD34" s="167">
        <f t="shared" si="6"/>
        <v>871.94211494650892</v>
      </c>
      <c r="AE34" s="149">
        <f t="shared" si="7"/>
        <v>217.73418611132942</v>
      </c>
      <c r="AF34" s="175">
        <f t="shared" si="8"/>
        <v>789.03328254506334</v>
      </c>
      <c r="AG34" s="149">
        <f t="shared" si="13"/>
        <v>220.40955128485666</v>
      </c>
      <c r="AH34" s="167">
        <f t="shared" si="14"/>
        <v>672.34669220866112</v>
      </c>
      <c r="AI34" s="134"/>
    </row>
    <row r="35" spans="1:35">
      <c r="A35" t="s">
        <v>184</v>
      </c>
      <c r="B35" s="133">
        <f t="shared" si="15"/>
        <v>212303.57791082031</v>
      </c>
      <c r="C35" s="141">
        <f t="shared" si="9"/>
        <v>0</v>
      </c>
      <c r="D35" s="141"/>
      <c r="E35" s="141">
        <f t="shared" si="35"/>
        <v>195804.96815876118</v>
      </c>
      <c r="F35" s="133">
        <f t="shared" si="16"/>
        <v>274380.25504295947</v>
      </c>
      <c r="G35" s="141">
        <f t="shared" si="17"/>
        <v>367250.13106646418</v>
      </c>
      <c r="H35" s="147"/>
      <c r="I35" s="180">
        <f t="shared" si="33"/>
        <v>440140.40583521832</v>
      </c>
      <c r="J35" s="175">
        <v>0</v>
      </c>
      <c r="K35" s="175">
        <f t="shared" si="19"/>
        <v>437580.7600751447</v>
      </c>
      <c r="L35" s="150">
        <f t="shared" si="20"/>
        <v>440190.58326849405</v>
      </c>
      <c r="M35" s="139">
        <f t="shared" si="31"/>
        <v>107421.32798022602</v>
      </c>
      <c r="N35" s="171">
        <f t="shared" si="21"/>
        <v>398100.72993409226</v>
      </c>
      <c r="O35" s="147"/>
      <c r="P35" s="180">
        <f t="shared" si="34"/>
        <v>108744.56374665626</v>
      </c>
      <c r="Q35" s="170">
        <f t="shared" si="12"/>
        <v>33919.453354434911</v>
      </c>
      <c r="R35" s="171">
        <f t="shared" si="23"/>
        <v>339194.53354434908</v>
      </c>
      <c r="S35" s="153">
        <f t="shared" si="2"/>
        <v>0.74140323114978945</v>
      </c>
      <c r="T35" s="153">
        <f t="shared" si="3"/>
        <v>0.95818643121504166</v>
      </c>
      <c r="U35" s="153">
        <f t="shared" si="24"/>
        <v>0.64013779698729589</v>
      </c>
      <c r="V35" s="175">
        <f t="shared" si="25"/>
        <v>0.94126945272886442</v>
      </c>
      <c r="W35" s="175">
        <f t="shared" si="26"/>
        <v>0.95147492518982879</v>
      </c>
      <c r="X35" s="175">
        <f t="shared" si="27"/>
        <v>1.2657100743239962</v>
      </c>
      <c r="Y35" s="175">
        <f t="shared" si="28"/>
        <v>0.95271580444823656</v>
      </c>
      <c r="Z35" s="175">
        <f t="shared" si="29"/>
        <v>0.86219265597918293</v>
      </c>
      <c r="AA35" s="175">
        <f t="shared" si="30"/>
        <v>0.73064064661834061</v>
      </c>
      <c r="AB35" s="149">
        <f t="shared" si="4"/>
        <v>892.12827516462278</v>
      </c>
      <c r="AC35" s="167">
        <f t="shared" si="5"/>
        <v>886.94008447207864</v>
      </c>
      <c r="AD35" s="167">
        <f t="shared" si="6"/>
        <v>892.22998068042409</v>
      </c>
      <c r="AE35" s="149">
        <f t="shared" si="7"/>
        <v>217.73416568069163</v>
      </c>
      <c r="AF35" s="175">
        <f t="shared" si="8"/>
        <v>806.91732190305709</v>
      </c>
      <c r="AG35" s="149">
        <f t="shared" si="13"/>
        <v>220.41625536455379</v>
      </c>
      <c r="AH35" s="167">
        <f t="shared" si="14"/>
        <v>687.51932370753423</v>
      </c>
      <c r="AI35" s="134"/>
    </row>
    <row r="36" spans="1:35">
      <c r="A36" t="s">
        <v>185</v>
      </c>
      <c r="B36" s="133">
        <f t="shared" si="15"/>
        <v>239988.76028303697</v>
      </c>
      <c r="C36" s="141">
        <f t="shared" si="9"/>
        <v>0</v>
      </c>
      <c r="D36" s="141"/>
      <c r="E36" s="141">
        <f t="shared" si="35"/>
        <v>201483.31223536524</v>
      </c>
      <c r="F36" s="133">
        <f t="shared" si="16"/>
        <v>279872.61914354283</v>
      </c>
      <c r="G36" s="141">
        <f t="shared" si="17"/>
        <v>377900.38486739161</v>
      </c>
      <c r="H36" s="147"/>
      <c r="I36" s="180">
        <f t="shared" si="33"/>
        <v>450461.81093111122</v>
      </c>
      <c r="J36" s="175">
        <v>25000</v>
      </c>
      <c r="K36" s="175">
        <f t="shared" si="19"/>
        <v>449017.81410632969</v>
      </c>
      <c r="L36" s="150">
        <f t="shared" si="20"/>
        <v>450490.01151069574</v>
      </c>
      <c r="M36" s="139">
        <f t="shared" si="31"/>
        <v>107421.32267832625</v>
      </c>
      <c r="N36" s="171">
        <f t="shared" si="21"/>
        <v>407179.81275179883</v>
      </c>
      <c r="O36" s="147"/>
      <c r="P36" s="180">
        <f t="shared" si="34"/>
        <v>108746.30362181817</v>
      </c>
      <c r="Q36" s="170">
        <f t="shared" si="12"/>
        <v>34689.713822262107</v>
      </c>
      <c r="R36" s="171">
        <f t="shared" si="23"/>
        <v>346897.13822262106</v>
      </c>
      <c r="S36" s="153">
        <f t="shared" si="2"/>
        <v>0.82132592708211705</v>
      </c>
      <c r="T36" s="153">
        <f t="shared" si="3"/>
        <v>0.95782251682066855</v>
      </c>
      <c r="U36" s="153">
        <f t="shared" si="24"/>
        <v>0.64001711374313408</v>
      </c>
      <c r="V36" s="175">
        <f t="shared" si="25"/>
        <v>0.94556692235165851</v>
      </c>
      <c r="W36" s="175">
        <f t="shared" si="26"/>
        <v>0.95120648128563345</v>
      </c>
      <c r="X36" s="175">
        <f t="shared" si="27"/>
        <v>1.2657099555587046</v>
      </c>
      <c r="Y36" s="175">
        <f t="shared" si="28"/>
        <v>0.95242653016591228</v>
      </c>
      <c r="Z36" s="175">
        <f t="shared" si="29"/>
        <v>0.86221888083308007</v>
      </c>
      <c r="AA36" s="175">
        <f t="shared" si="30"/>
        <v>0.73034803382434432</v>
      </c>
      <c r="AB36" s="149">
        <f t="shared" si="4"/>
        <v>913.04891140568998</v>
      </c>
      <c r="AC36" s="167">
        <f t="shared" si="5"/>
        <v>910.12204902369399</v>
      </c>
      <c r="AD36" s="167">
        <f t="shared" si="6"/>
        <v>913.10607165294255</v>
      </c>
      <c r="AE36" s="149">
        <f t="shared" si="7"/>
        <v>217.73415493417838</v>
      </c>
      <c r="AF36" s="175">
        <f t="shared" si="8"/>
        <v>825.3198734226504</v>
      </c>
      <c r="AG36" s="149">
        <f t="shared" si="13"/>
        <v>220.41978194790451</v>
      </c>
      <c r="AH36" s="167">
        <f t="shared" si="14"/>
        <v>703.13186764760223</v>
      </c>
      <c r="AI36" s="134"/>
    </row>
    <row r="37" spans="1:35">
      <c r="A37" t="s">
        <v>186</v>
      </c>
      <c r="B37" s="133">
        <f t="shared" si="15"/>
        <v>261199.26949047516</v>
      </c>
      <c r="C37" s="141">
        <f t="shared" si="9"/>
        <v>0</v>
      </c>
      <c r="D37" s="141"/>
      <c r="E37" s="141">
        <f t="shared" si="35"/>
        <v>207326.32829019081</v>
      </c>
      <c r="F37" s="133">
        <f t="shared" si="16"/>
        <v>285524.17315408611</v>
      </c>
      <c r="G37" s="141">
        <f t="shared" si="17"/>
        <v>388859.49602854595</v>
      </c>
      <c r="H37" s="147"/>
      <c r="I37" s="180">
        <f t="shared" si="33"/>
        <v>461072.20984435477</v>
      </c>
      <c r="J37" s="175">
        <v>25000</v>
      </c>
      <c r="K37" s="175">
        <f t="shared" si="19"/>
        <v>445641.98582919093</v>
      </c>
      <c r="L37" s="150">
        <f t="shared" si="20"/>
        <v>461088.06412661291</v>
      </c>
      <c r="M37" s="139">
        <f t="shared" si="31"/>
        <v>107421.31988952727</v>
      </c>
      <c r="N37" s="171">
        <f t="shared" si="21"/>
        <v>416522.12817182508</v>
      </c>
      <c r="O37" s="147"/>
      <c r="P37" s="180">
        <f t="shared" si="34"/>
        <v>108747.21882856582</v>
      </c>
      <c r="Q37" s="170">
        <f t="shared" si="12"/>
        <v>35482.305566015573</v>
      </c>
      <c r="R37" s="171">
        <f t="shared" si="23"/>
        <v>354823.05566015572</v>
      </c>
      <c r="S37" s="153">
        <f t="shared" si="2"/>
        <v>0.87589271011010028</v>
      </c>
      <c r="T37" s="153">
        <f t="shared" si="3"/>
        <v>0.95746263882639882</v>
      </c>
      <c r="U37" s="153">
        <f t="shared" si="24"/>
        <v>0.63987253121201026</v>
      </c>
      <c r="V37" s="175">
        <f t="shared" si="25"/>
        <v>0.8950623659097422</v>
      </c>
      <c r="W37" s="175">
        <f t="shared" si="26"/>
        <v>0.9509427248270208</v>
      </c>
      <c r="X37" s="175">
        <f t="shared" si="27"/>
        <v>1.2657098930881743</v>
      </c>
      <c r="Y37" s="175">
        <f t="shared" si="28"/>
        <v>0.95214198141557038</v>
      </c>
      <c r="Z37" s="175">
        <f t="shared" si="29"/>
        <v>0.86223267603500287</v>
      </c>
      <c r="AA37" s="175">
        <f t="shared" si="30"/>
        <v>0.73006024948101111</v>
      </c>
      <c r="AB37" s="149">
        <f t="shared" si="4"/>
        <v>934.5553142621103</v>
      </c>
      <c r="AC37" s="167">
        <f t="shared" si="5"/>
        <v>903.27952373356356</v>
      </c>
      <c r="AD37" s="167">
        <f t="shared" si="6"/>
        <v>934.58744958369732</v>
      </c>
      <c r="AE37" s="149">
        <f t="shared" si="7"/>
        <v>217.73414928151303</v>
      </c>
      <c r="AF37" s="175">
        <f t="shared" si="8"/>
        <v>844.25597570095886</v>
      </c>
      <c r="AG37" s="149">
        <f t="shared" si="13"/>
        <v>220.42163699644442</v>
      </c>
      <c r="AH37" s="167">
        <f t="shared" si="14"/>
        <v>719.19704811933616</v>
      </c>
      <c r="AI37" s="134"/>
    </row>
    <row r="38" spans="1:35">
      <c r="A38" t="s">
        <v>187</v>
      </c>
      <c r="B38" s="133">
        <f t="shared" si="15"/>
        <v>277025.74831197149</v>
      </c>
      <c r="C38" s="141">
        <f t="shared" si="9"/>
        <v>0</v>
      </c>
      <c r="D38" s="141"/>
      <c r="E38" s="141">
        <f t="shared" si="35"/>
        <v>213338.79181060632</v>
      </c>
      <c r="F38" s="133">
        <f t="shared" si="16"/>
        <v>291339.54382855952</v>
      </c>
      <c r="G38" s="141">
        <f t="shared" si="17"/>
        <v>400136.42141337373</v>
      </c>
      <c r="H38" s="147"/>
      <c r="I38" s="180">
        <f t="shared" si="33"/>
        <v>471984.48623186932</v>
      </c>
      <c r="J38" s="175">
        <v>0</v>
      </c>
      <c r="K38" s="175">
        <f t="shared" si="19"/>
        <v>447952.06265110086</v>
      </c>
      <c r="L38" s="150">
        <f t="shared" si="20"/>
        <v>471993.40239014896</v>
      </c>
      <c r="M38" s="139">
        <f t="shared" si="31"/>
        <v>107421.31842261908</v>
      </c>
      <c r="N38" s="171">
        <f t="shared" si="21"/>
        <v>426135.31067396898</v>
      </c>
      <c r="O38" s="147"/>
      <c r="P38" s="180">
        <f t="shared" si="34"/>
        <v>108747.70023628329</v>
      </c>
      <c r="Q38" s="170">
        <f t="shared" si="12"/>
        <v>36297.875123161495</v>
      </c>
      <c r="R38" s="171">
        <f t="shared" si="23"/>
        <v>362978.75123161497</v>
      </c>
      <c r="S38" s="153">
        <f t="shared" si="2"/>
        <v>0.91008331341848736</v>
      </c>
      <c r="T38" s="153">
        <f t="shared" si="3"/>
        <v>0.9571069079063943</v>
      </c>
      <c r="U38" s="153">
        <f t="shared" si="24"/>
        <v>0.63971624853662779</v>
      </c>
      <c r="V38" s="175">
        <f t="shared" si="25"/>
        <v>0.86729084021622016</v>
      </c>
      <c r="W38" s="175">
        <f t="shared" si="26"/>
        <v>0.95068364077290635</v>
      </c>
      <c r="X38" s="175">
        <f t="shared" si="27"/>
        <v>1.2657098602286789</v>
      </c>
      <c r="Y38" s="175">
        <f t="shared" si="28"/>
        <v>0.95186215724482037</v>
      </c>
      <c r="Z38" s="175">
        <f t="shared" si="29"/>
        <v>0.86223993256820786</v>
      </c>
      <c r="AA38" s="175">
        <f t="shared" si="30"/>
        <v>0.7297772548482544</v>
      </c>
      <c r="AB38" s="149">
        <f t="shared" si="4"/>
        <v>956.67359784309497</v>
      </c>
      <c r="AC38" s="167">
        <f t="shared" si="5"/>
        <v>907.96185878689164</v>
      </c>
      <c r="AD38" s="167">
        <f t="shared" si="6"/>
        <v>956.69167016002302</v>
      </c>
      <c r="AE38" s="149">
        <f t="shared" si="7"/>
        <v>217.73414630821119</v>
      </c>
      <c r="AF38" s="175">
        <f t="shared" si="8"/>
        <v>863.74110319841282</v>
      </c>
      <c r="AG38" s="149">
        <f t="shared" si="13"/>
        <v>220.42261277015422</v>
      </c>
      <c r="AH38" s="167">
        <f t="shared" si="14"/>
        <v>735.72796990354902</v>
      </c>
      <c r="AI38" s="134"/>
    </row>
    <row r="39" spans="1:35">
      <c r="A39" t="s">
        <v>188</v>
      </c>
      <c r="B39" s="133">
        <f t="shared" si="15"/>
        <v>289087.94954539079</v>
      </c>
      <c r="C39" s="141">
        <f t="shared" si="9"/>
        <v>0</v>
      </c>
      <c r="D39" s="141"/>
      <c r="E39" s="141">
        <f t="shared" si="35"/>
        <v>219525.61677311387</v>
      </c>
      <c r="F39" s="133">
        <f t="shared" si="16"/>
        <v>297323.48759738141</v>
      </c>
      <c r="G39" s="141">
        <f t="shared" si="17"/>
        <v>411740.3776343615</v>
      </c>
      <c r="H39" s="147"/>
      <c r="I39" s="180">
        <f t="shared" si="33"/>
        <v>483209.92259040184</v>
      </c>
      <c r="J39" s="175">
        <v>0</v>
      </c>
      <c r="K39" s="175">
        <f t="shared" si="19"/>
        <v>469247.10721164785</v>
      </c>
      <c r="L39" s="150">
        <f t="shared" si="20"/>
        <v>483214.93853092298</v>
      </c>
      <c r="M39" s="139">
        <f t="shared" si="31"/>
        <v>107421.31765102541</v>
      </c>
      <c r="N39" s="171">
        <f t="shared" si="21"/>
        <v>436027.21607553528</v>
      </c>
      <c r="O39" s="147"/>
      <c r="P39" s="180">
        <f t="shared" si="34"/>
        <v>108747.95345922402</v>
      </c>
      <c r="Q39" s="170">
        <f t="shared" si="12"/>
        <v>37137.088166275607</v>
      </c>
      <c r="R39" s="171">
        <f t="shared" si="23"/>
        <v>371370.88166275603</v>
      </c>
      <c r="S39" s="153">
        <f t="shared" si="2"/>
        <v>0.93025432625970839</v>
      </c>
      <c r="T39" s="153">
        <f t="shared" si="3"/>
        <v>0.95675541326104607</v>
      </c>
      <c r="U39" s="153">
        <f t="shared" si="24"/>
        <v>0.63955495121501971</v>
      </c>
      <c r="V39" s="175">
        <f t="shared" si="25"/>
        <v>0.90201838172433324</v>
      </c>
      <c r="W39" s="175">
        <f t="shared" si="26"/>
        <v>0.95042920996688907</v>
      </c>
      <c r="X39" s="175">
        <f t="shared" si="27"/>
        <v>1.2657098429445852</v>
      </c>
      <c r="Y39" s="175">
        <f t="shared" si="28"/>
        <v>0.95158705260136112</v>
      </c>
      <c r="Z39" s="175">
        <f t="shared" si="29"/>
        <v>0.8622437495757812</v>
      </c>
      <c r="AA39" s="175">
        <f t="shared" si="30"/>
        <v>0.72949902120435395</v>
      </c>
      <c r="AB39" s="149">
        <f t="shared" si="4"/>
        <v>979.42663083833679</v>
      </c>
      <c r="AC39" s="167">
        <f t="shared" si="5"/>
        <v>951.12515650163743</v>
      </c>
      <c r="AD39" s="167">
        <f t="shared" si="6"/>
        <v>979.43679773577708</v>
      </c>
      <c r="AE39" s="149">
        <f t="shared" si="7"/>
        <v>217.73414474425451</v>
      </c>
      <c r="AF39" s="175">
        <f t="shared" si="8"/>
        <v>883.79117900830079</v>
      </c>
      <c r="AG39" s="149">
        <f t="shared" si="13"/>
        <v>220.42312603215507</v>
      </c>
      <c r="AH39" s="167">
        <f t="shared" si="14"/>
        <v>752.73812563393062</v>
      </c>
      <c r="AI39" s="134"/>
    </row>
    <row r="40" spans="1:35">
      <c r="A40" t="s">
        <v>189</v>
      </c>
      <c r="B40" s="133">
        <f t="shared" si="15"/>
        <v>298804.76936297223</v>
      </c>
      <c r="C40" s="141">
        <f t="shared" si="9"/>
        <v>116833.24118005023</v>
      </c>
      <c r="D40" s="141">
        <v>253119</v>
      </c>
      <c r="E40" s="141">
        <f t="shared" si="35"/>
        <v>225891.85965953415</v>
      </c>
      <c r="F40" s="133">
        <f t="shared" si="16"/>
        <v>303480.89634355641</v>
      </c>
      <c r="G40" s="141">
        <f t="shared" si="17"/>
        <v>423680.84858575795</v>
      </c>
      <c r="H40" s="147"/>
      <c r="I40" s="180">
        <f t="shared" si="33"/>
        <v>494759.02038296917</v>
      </c>
      <c r="J40" s="175">
        <v>0</v>
      </c>
      <c r="K40" s="175">
        <f t="shared" si="19"/>
        <v>486756.16968381166</v>
      </c>
      <c r="L40" s="150">
        <f t="shared" si="20"/>
        <v>494761.84311487491</v>
      </c>
      <c r="M40" s="139">
        <f t="shared" si="31"/>
        <v>107421.31724516714</v>
      </c>
      <c r="N40" s="171">
        <f t="shared" si="21"/>
        <v>446205.92798539886</v>
      </c>
      <c r="O40" s="147"/>
      <c r="P40" s="180">
        <f t="shared" si="34"/>
        <v>108748.08665517739</v>
      </c>
      <c r="Q40" s="170">
        <f t="shared" si="12"/>
        <v>38000.629930505209</v>
      </c>
      <c r="R40" s="171">
        <f t="shared" si="23"/>
        <v>380006.29930505209</v>
      </c>
      <c r="S40" s="153">
        <f t="shared" si="2"/>
        <v>0.57347618678328049</v>
      </c>
      <c r="T40" s="153">
        <f t="shared" si="3"/>
        <v>0.95640823009260345</v>
      </c>
      <c r="U40" s="153">
        <f t="shared" si="24"/>
        <v>0.63939229903602768</v>
      </c>
      <c r="V40" s="175">
        <f t="shared" si="25"/>
        <v>0.92271348377096662</v>
      </c>
      <c r="W40" s="175">
        <f t="shared" si="26"/>
        <v>0.95017940971757131</v>
      </c>
      <c r="X40" s="175">
        <f t="shared" si="27"/>
        <v>1.2657098338531525</v>
      </c>
      <c r="Y40" s="175">
        <f t="shared" si="28"/>
        <v>0.9513166586345998</v>
      </c>
      <c r="Z40" s="175">
        <f t="shared" si="29"/>
        <v>0.86224575734143905</v>
      </c>
      <c r="AA40" s="175">
        <f t="shared" si="30"/>
        <v>0.7292255251717048</v>
      </c>
      <c r="AB40" s="149">
        <f t="shared" si="4"/>
        <v>1002.8356988466214</v>
      </c>
      <c r="AC40" s="167">
        <f t="shared" si="5"/>
        <v>986.61458100334778</v>
      </c>
      <c r="AD40" s="167">
        <f t="shared" si="6"/>
        <v>1002.8414202912171</v>
      </c>
      <c r="AE40" s="149">
        <f t="shared" si="7"/>
        <v>217.73414392161331</v>
      </c>
      <c r="AF40" s="175">
        <f t="shared" si="8"/>
        <v>904.42258793862254</v>
      </c>
      <c r="AG40" s="149">
        <f t="shared" si="13"/>
        <v>220.42339600935907</v>
      </c>
      <c r="AH40" s="167">
        <f t="shared" si="14"/>
        <v>770.24140446135095</v>
      </c>
      <c r="AI40" s="134"/>
    </row>
    <row r="41" spans="1:35">
      <c r="A41" t="s">
        <v>190</v>
      </c>
      <c r="B41" s="133">
        <f t="shared" si="15"/>
        <v>222743.86496976769</v>
      </c>
      <c r="C41" s="141">
        <f t="shared" si="9"/>
        <v>0</v>
      </c>
      <c r="D41" s="141"/>
      <c r="E41" s="141">
        <f t="shared" si="35"/>
        <v>232442.72358966063</v>
      </c>
      <c r="F41" s="133">
        <f t="shared" si="16"/>
        <v>309816.80244919239</v>
      </c>
      <c r="G41" s="141">
        <f t="shared" si="17"/>
        <v>435967.5931947449</v>
      </c>
      <c r="H41" s="147"/>
      <c r="I41" s="180">
        <f t="shared" si="33"/>
        <v>506641.96357861412</v>
      </c>
      <c r="J41" s="175">
        <v>0</v>
      </c>
      <c r="K41" s="175">
        <f t="shared" si="19"/>
        <v>502090.42844221729</v>
      </c>
      <c r="L41" s="150">
        <f t="shared" si="20"/>
        <v>506643.55259325431</v>
      </c>
      <c r="M41" s="139">
        <f t="shared" si="31"/>
        <v>107421.3170316857</v>
      </c>
      <c r="N41" s="171">
        <f t="shared" si="21"/>
        <v>456679.76442923635</v>
      </c>
      <c r="O41" s="147"/>
      <c r="P41" s="180">
        <f t="shared" si="34"/>
        <v>108748.15671643881</v>
      </c>
      <c r="Q41" s="170">
        <f t="shared" si="12"/>
        <v>38889.205695911354</v>
      </c>
      <c r="R41" s="171">
        <f t="shared" si="23"/>
        <v>388892.05695911351</v>
      </c>
      <c r="S41" s="153">
        <f t="shared" si="2"/>
        <v>0.687366553247587</v>
      </c>
      <c r="T41" s="153">
        <f t="shared" si="3"/>
        <v>0.95606542369458303</v>
      </c>
      <c r="U41" s="153">
        <f t="shared" si="24"/>
        <v>0.63923029117424779</v>
      </c>
      <c r="V41" s="175">
        <f t="shared" si="25"/>
        <v>0.93456345912624794</v>
      </c>
      <c r="W41" s="175">
        <f t="shared" si="26"/>
        <v>0.9499342141784739</v>
      </c>
      <c r="X41" s="175">
        <f t="shared" si="27"/>
        <v>1.2657098290710587</v>
      </c>
      <c r="Y41" s="175">
        <f t="shared" si="28"/>
        <v>0.95105096292189484</v>
      </c>
      <c r="Z41" s="175">
        <f t="shared" si="29"/>
        <v>0.86224681343161846</v>
      </c>
      <c r="AA41" s="175">
        <f t="shared" si="30"/>
        <v>0.72895674571596814</v>
      </c>
      <c r="AB41" s="149">
        <f t="shared" si="4"/>
        <v>1026.9214439326538</v>
      </c>
      <c r="AC41" s="167">
        <f t="shared" si="5"/>
        <v>1017.6958578770417</v>
      </c>
      <c r="AD41" s="167">
        <f t="shared" si="6"/>
        <v>1026.9246647341786</v>
      </c>
      <c r="AE41" s="149">
        <f t="shared" si="7"/>
        <v>217.73414348890404</v>
      </c>
      <c r="AF41" s="175">
        <f t="shared" si="8"/>
        <v>925.65218994088764</v>
      </c>
      <c r="AG41" s="149">
        <f t="shared" si="13"/>
        <v>220.42353801775337</v>
      </c>
      <c r="AH41" s="167">
        <f t="shared" si="14"/>
        <v>788.2521018305365</v>
      </c>
      <c r="AI41" s="134"/>
    </row>
    <row r="42" spans="1:35">
      <c r="A42" t="s">
        <v>191</v>
      </c>
      <c r="B42" s="133">
        <f t="shared" si="15"/>
        <v>258323.00971908981</v>
      </c>
      <c r="C42" s="141">
        <f t="shared" si="9"/>
        <v>0</v>
      </c>
      <c r="D42" s="141"/>
      <c r="E42" s="141">
        <f t="shared" si="35"/>
        <v>239183.56257376078</v>
      </c>
      <c r="F42" s="133">
        <f t="shared" si="16"/>
        <v>316336.38349073631</v>
      </c>
      <c r="G42" s="141">
        <f t="shared" si="17"/>
        <v>448610.65339739248</v>
      </c>
      <c r="H42" s="147"/>
      <c r="I42" s="180">
        <f t="shared" si="33"/>
        <v>518868.88224679005</v>
      </c>
      <c r="J42" s="175">
        <v>0</v>
      </c>
      <c r="K42" s="175">
        <f t="shared" si="19"/>
        <v>516291.19848296884</v>
      </c>
      <c r="L42" s="150">
        <f t="shared" si="20"/>
        <v>518869.77704495314</v>
      </c>
      <c r="M42" s="139">
        <f t="shared" si="31"/>
        <v>107421.31691939446</v>
      </c>
      <c r="N42" s="171">
        <f t="shared" si="21"/>
        <v>467457.28465794085</v>
      </c>
      <c r="O42" s="147"/>
      <c r="P42" s="180">
        <f t="shared" si="34"/>
        <v>108748.19356871487</v>
      </c>
      <c r="Q42" s="170">
        <f t="shared" si="12"/>
        <v>39803.541312080924</v>
      </c>
      <c r="R42" s="171">
        <f t="shared" si="23"/>
        <v>398035.41312080919</v>
      </c>
      <c r="S42" s="153">
        <f t="shared" si="2"/>
        <v>0.78045492504332692</v>
      </c>
      <c r="T42" s="153">
        <f t="shared" si="3"/>
        <v>0.95572705170249139</v>
      </c>
      <c r="U42" s="153">
        <f t="shared" si="24"/>
        <v>0.63907001501543492</v>
      </c>
      <c r="V42" s="175">
        <f t="shared" si="25"/>
        <v>0.94115885097097218</v>
      </c>
      <c r="W42" s="175">
        <f t="shared" si="26"/>
        <v>0.9496935946178755</v>
      </c>
      <c r="X42" s="175">
        <f t="shared" si="27"/>
        <v>1.2657098265556774</v>
      </c>
      <c r="Y42" s="175">
        <f t="shared" si="28"/>
        <v>0.95078994965406394</v>
      </c>
      <c r="Z42" s="175">
        <f t="shared" si="29"/>
        <v>0.86224736893655907</v>
      </c>
      <c r="AA42" s="175">
        <f t="shared" si="30"/>
        <v>0.72869266223615159</v>
      </c>
      <c r="AB42" s="149">
        <f t="shared" si="4"/>
        <v>1051.7043989111198</v>
      </c>
      <c r="AC42" s="167">
        <f t="shared" si="5"/>
        <v>1046.4796466737653</v>
      </c>
      <c r="AD42" s="167">
        <f t="shared" si="6"/>
        <v>1051.7062125931432</v>
      </c>
      <c r="AE42" s="149">
        <f t="shared" si="7"/>
        <v>217.73414326129898</v>
      </c>
      <c r="AF42" s="175">
        <f t="shared" si="8"/>
        <v>947.49733391020925</v>
      </c>
      <c r="AG42" s="149">
        <f t="shared" si="13"/>
        <v>220.42361271427529</v>
      </c>
      <c r="AH42" s="167">
        <f t="shared" si="14"/>
        <v>806.784930113526</v>
      </c>
      <c r="AI42" s="134"/>
    </row>
    <row r="43" spans="1:35">
      <c r="A43" t="s">
        <v>192</v>
      </c>
      <c r="B43" s="133">
        <f t="shared" si="15"/>
        <v>286653.77912795136</v>
      </c>
      <c r="C43" s="141">
        <f t="shared" si="9"/>
        <v>0</v>
      </c>
      <c r="D43" s="141"/>
      <c r="E43" s="141">
        <f t="shared" si="35"/>
        <v>246119.88588839982</v>
      </c>
      <c r="F43" s="133">
        <f t="shared" si="16"/>
        <v>323044.96679418714</v>
      </c>
      <c r="G43" s="141">
        <f t="shared" si="17"/>
        <v>461620.3623459168</v>
      </c>
      <c r="H43" s="147"/>
      <c r="I43" s="180">
        <f t="shared" si="33"/>
        <v>531450.00409617124</v>
      </c>
      <c r="J43" s="175">
        <v>25000</v>
      </c>
      <c r="K43" s="175">
        <f t="shared" si="19"/>
        <v>529993.4330727557</v>
      </c>
      <c r="L43" s="150">
        <f t="shared" si="20"/>
        <v>531450.50812903268</v>
      </c>
      <c r="M43" s="139">
        <f t="shared" si="31"/>
        <v>107421.31686032926</v>
      </c>
      <c r="N43" s="171">
        <f t="shared" si="21"/>
        <v>478547.29614847508</v>
      </c>
      <c r="O43" s="147"/>
      <c r="P43" s="180">
        <f t="shared" si="34"/>
        <v>108748.21295302662</v>
      </c>
      <c r="Q43" s="170">
        <f t="shared" si="12"/>
        <v>40744.383756787982</v>
      </c>
      <c r="R43" s="171">
        <f t="shared" si="23"/>
        <v>407443.83756787976</v>
      </c>
      <c r="S43" s="153">
        <f t="shared" si="2"/>
        <v>0.84776761612385343</v>
      </c>
      <c r="T43" s="153">
        <f t="shared" si="3"/>
        <v>0.95539316534764251</v>
      </c>
      <c r="U43" s="153">
        <f t="shared" si="24"/>
        <v>0.63891205693056308</v>
      </c>
      <c r="V43" s="175">
        <f t="shared" si="25"/>
        <v>0.94473908946692309</v>
      </c>
      <c r="W43" s="175">
        <f t="shared" si="26"/>
        <v>0.94945751962789815</v>
      </c>
      <c r="X43" s="175">
        <f t="shared" si="27"/>
        <v>1.2657098252325871</v>
      </c>
      <c r="Y43" s="175">
        <f t="shared" si="28"/>
        <v>0.95053359979890983</v>
      </c>
      <c r="Z43" s="175">
        <f t="shared" si="29"/>
        <v>0.86224766113257423</v>
      </c>
      <c r="AA43" s="175">
        <f t="shared" si="30"/>
        <v>0.72843325336606823</v>
      </c>
      <c r="AB43" s="149">
        <f t="shared" si="4"/>
        <v>1077.205294503347</v>
      </c>
      <c r="AC43" s="167">
        <f t="shared" si="5"/>
        <v>1074.2529452585447</v>
      </c>
      <c r="AD43" s="167">
        <f t="shared" si="6"/>
        <v>1077.2063161363562</v>
      </c>
      <c r="AE43" s="149">
        <f t="shared" si="7"/>
        <v>217.73414314157867</v>
      </c>
      <c r="AF43" s="175">
        <f t="shared" si="8"/>
        <v>969.97587187545616</v>
      </c>
      <c r="AG43" s="149">
        <f t="shared" si="13"/>
        <v>220.42365200467532</v>
      </c>
      <c r="AH43" s="167">
        <f t="shared" si="14"/>
        <v>825.85502993327339</v>
      </c>
      <c r="AI43" s="134"/>
    </row>
    <row r="44" spans="1:35">
      <c r="A44" t="s">
        <v>210</v>
      </c>
      <c r="B44" s="133">
        <f t="shared" si="15"/>
        <v>308102.73821799352</v>
      </c>
      <c r="C44" s="141">
        <f t="shared" si="9"/>
        <v>0</v>
      </c>
      <c r="D44" s="141"/>
      <c r="E44" s="141">
        <f t="shared" si="35"/>
        <v>253257.3625791634</v>
      </c>
      <c r="F44" s="133">
        <f t="shared" si="16"/>
        <v>329948.03396904032</v>
      </c>
      <c r="G44" s="141">
        <f t="shared" si="17"/>
        <v>475007.35285394837</v>
      </c>
      <c r="H44" s="147"/>
      <c r="I44" s="180">
        <f t="shared" si="33"/>
        <v>544395.74325434933</v>
      </c>
      <c r="J44" s="175">
        <v>25000</v>
      </c>
      <c r="K44" s="175">
        <f t="shared" si="19"/>
        <v>529012.06347223104</v>
      </c>
      <c r="L44" s="150">
        <f t="shared" si="20"/>
        <v>544396.02725984494</v>
      </c>
      <c r="M44" s="139">
        <f t="shared" si="31"/>
        <v>107421.31682926096</v>
      </c>
      <c r="N44" s="171">
        <f t="shared" si="21"/>
        <v>489958.86180495191</v>
      </c>
      <c r="O44" s="147"/>
      <c r="P44" s="180">
        <f t="shared" si="34"/>
        <v>108748.22314917864</v>
      </c>
      <c r="Q44" s="170">
        <f t="shared" si="12"/>
        <v>41712.501723405941</v>
      </c>
      <c r="R44" s="171">
        <f t="shared" si="23"/>
        <v>417125.0172340594</v>
      </c>
      <c r="S44" s="153">
        <f t="shared" si="2"/>
        <v>0.89183066662707966</v>
      </c>
      <c r="T44" s="153">
        <f t="shared" si="3"/>
        <v>0.95506381017200126</v>
      </c>
      <c r="U44" s="153">
        <f t="shared" si="24"/>
        <v>0.6387567276483076</v>
      </c>
      <c r="V44" s="175">
        <f t="shared" si="25"/>
        <v>0.90197086388368353</v>
      </c>
      <c r="W44" s="175">
        <f t="shared" si="26"/>
        <v>0.94922595529970899</v>
      </c>
      <c r="X44" s="175">
        <f t="shared" si="27"/>
        <v>1.2657098245366414</v>
      </c>
      <c r="Y44" s="175">
        <f t="shared" si="28"/>
        <v>0.95028189125283402</v>
      </c>
      <c r="Z44" s="175">
        <f t="shared" si="29"/>
        <v>0.86224781482779378</v>
      </c>
      <c r="AA44" s="175">
        <f t="shared" si="30"/>
        <v>0.72817849623973052</v>
      </c>
      <c r="AB44" s="149">
        <f t="shared" si="4"/>
        <v>1103.4452392864223</v>
      </c>
      <c r="AC44" s="167">
        <f t="shared" si="5"/>
        <v>1072.2637900766804</v>
      </c>
      <c r="AD44" s="167">
        <f t="shared" si="6"/>
        <v>1103.4458149421212</v>
      </c>
      <c r="AE44" s="149">
        <f t="shared" si="7"/>
        <v>217.7341430786058</v>
      </c>
      <c r="AF44" s="175">
        <f t="shared" si="8"/>
        <v>993.10617359524872</v>
      </c>
      <c r="AG44" s="149">
        <f t="shared" si="13"/>
        <v>220.42367267143391</v>
      </c>
      <c r="AH44" s="167">
        <f t="shared" si="14"/>
        <v>845.47798207000847</v>
      </c>
      <c r="AI44" s="134"/>
    </row>
    <row r="45" spans="1:35">
      <c r="A45" t="s">
        <v>211</v>
      </c>
      <c r="B45" s="133">
        <f t="shared" si="15"/>
        <v>324311.85133886052</v>
      </c>
      <c r="C45" s="141">
        <f t="shared" si="9"/>
        <v>0</v>
      </c>
      <c r="D45" s="141"/>
      <c r="E45" s="141">
        <f t="shared" si="35"/>
        <v>260601.82609395913</v>
      </c>
      <c r="F45" s="133">
        <f t="shared" si="16"/>
        <v>337051.22548849531</v>
      </c>
      <c r="G45" s="141">
        <f t="shared" si="17"/>
        <v>488782.56608671282</v>
      </c>
      <c r="H45" s="147"/>
      <c r="I45" s="180">
        <f t="shared" si="33"/>
        <v>557716.75393872708</v>
      </c>
      <c r="J45" s="175">
        <v>0</v>
      </c>
      <c r="K45" s="175">
        <f t="shared" si="19"/>
        <v>533865.18500411115</v>
      </c>
      <c r="L45" s="150">
        <f t="shared" si="20"/>
        <v>557716.91401473421</v>
      </c>
      <c r="M45" s="139">
        <f t="shared" si="31"/>
        <v>107421.31681291905</v>
      </c>
      <c r="N45" s="171">
        <f t="shared" si="21"/>
        <v>501701.30736698344</v>
      </c>
      <c r="O45" s="147"/>
      <c r="P45" s="180">
        <f t="shared" si="34"/>
        <v>108748.22851235569</v>
      </c>
      <c r="Q45" s="170">
        <f t="shared" si="12"/>
        <v>42708.686233719549</v>
      </c>
      <c r="R45" s="171">
        <f t="shared" si="23"/>
        <v>427086.86233719543</v>
      </c>
      <c r="S45" s="153">
        <f t="shared" si="2"/>
        <v>0.9186531832534387</v>
      </c>
      <c r="T45" s="153">
        <f t="shared" si="3"/>
        <v>0.95473902645313879</v>
      </c>
      <c r="U45" s="153">
        <f t="shared" si="24"/>
        <v>0.63860418594416613</v>
      </c>
      <c r="V45" s="175">
        <f t="shared" si="25"/>
        <v>0.87860096771867158</v>
      </c>
      <c r="W45" s="175">
        <f t="shared" si="26"/>
        <v>0.948998865379445</v>
      </c>
      <c r="X45" s="175">
        <f t="shared" si="27"/>
        <v>1.2657098241705738</v>
      </c>
      <c r="Y45" s="175">
        <f t="shared" si="28"/>
        <v>0.95003479898587906</v>
      </c>
      <c r="Z45" s="175">
        <f t="shared" si="29"/>
        <v>0.86224789567151117</v>
      </c>
      <c r="AA45" s="175">
        <f t="shared" si="30"/>
        <v>0.72792836605928746</v>
      </c>
      <c r="AB45" s="149">
        <f t="shared" si="4"/>
        <v>1130.445828479664</v>
      </c>
      <c r="AC45" s="167">
        <f t="shared" si="5"/>
        <v>1082.1006668641785</v>
      </c>
      <c r="AD45" s="167">
        <f t="shared" si="6"/>
        <v>1130.4461529405185</v>
      </c>
      <c r="AE45" s="149">
        <f t="shared" si="7"/>
        <v>217.73414304548209</v>
      </c>
      <c r="AF45" s="175">
        <f t="shared" si="8"/>
        <v>1016.9071415740705</v>
      </c>
      <c r="AG45" s="149">
        <f t="shared" si="13"/>
        <v>220.42368354215114</v>
      </c>
      <c r="AH45" s="167">
        <f t="shared" si="14"/>
        <v>865.66981988242946</v>
      </c>
      <c r="AI45" s="134"/>
    </row>
    <row r="46" spans="1:35">
      <c r="A46" t="s">
        <v>212</v>
      </c>
      <c r="B46" s="133">
        <f t="shared" si="15"/>
        <v>337061.00852025836</v>
      </c>
      <c r="C46" s="141">
        <f t="shared" si="9"/>
        <v>0</v>
      </c>
      <c r="D46" s="141"/>
      <c r="E46" s="141">
        <f t="shared" si="35"/>
        <v>268159.27905068389</v>
      </c>
      <c r="F46" s="133">
        <f t="shared" si="16"/>
        <v>344360.34535510471</v>
      </c>
      <c r="G46" s="141">
        <f t="shared" si="17"/>
        <v>502957.26050322747</v>
      </c>
      <c r="H46" s="147"/>
      <c r="I46" s="180">
        <f t="shared" si="33"/>
        <v>571423.96453146834</v>
      </c>
      <c r="J46" s="175">
        <v>0</v>
      </c>
      <c r="K46" s="175">
        <f t="shared" si="19"/>
        <v>557608.14756213815</v>
      </c>
      <c r="L46" s="150">
        <f t="shared" si="20"/>
        <v>571424.05478304822</v>
      </c>
      <c r="M46" s="139">
        <f t="shared" si="31"/>
        <v>107421.31680432319</v>
      </c>
      <c r="N46" s="171">
        <f t="shared" si="21"/>
        <v>513784.22903200216</v>
      </c>
      <c r="O46" s="147"/>
      <c r="P46" s="180">
        <f t="shared" si="34"/>
        <v>108748.23133338714</v>
      </c>
      <c r="Q46" s="170">
        <f t="shared" si="12"/>
        <v>43733.751274086419</v>
      </c>
      <c r="R46" s="171">
        <f t="shared" si="23"/>
        <v>437337.51274086413</v>
      </c>
      <c r="S46" s="153">
        <f t="shared" si="2"/>
        <v>0.93418822548501002</v>
      </c>
      <c r="T46" s="153">
        <f t="shared" si="3"/>
        <v>0.95441884947471023</v>
      </c>
      <c r="U46" s="153">
        <f t="shared" si="24"/>
        <v>0.63845450655453206</v>
      </c>
      <c r="V46" s="175">
        <f t="shared" si="25"/>
        <v>0.90820015478313654</v>
      </c>
      <c r="W46" s="175">
        <f t="shared" si="26"/>
        <v>0.9487762114127265</v>
      </c>
      <c r="X46" s="175">
        <f t="shared" si="27"/>
        <v>1.2657098239780225</v>
      </c>
      <c r="Y46" s="175">
        <f t="shared" si="28"/>
        <v>0.94979229518295538</v>
      </c>
      <c r="Z46" s="175">
        <f t="shared" si="29"/>
        <v>0.86224793819531509</v>
      </c>
      <c r="AA46" s="175">
        <f t="shared" si="30"/>
        <v>0.72768283586016447</v>
      </c>
      <c r="AB46" s="149">
        <f t="shared" si="4"/>
        <v>1158.2292130117326</v>
      </c>
      <c r="AC46" s="167">
        <f t="shared" si="5"/>
        <v>1130.2256923182629</v>
      </c>
      <c r="AD46" s="167">
        <f t="shared" si="6"/>
        <v>1158.2293959442359</v>
      </c>
      <c r="AE46" s="149">
        <f t="shared" si="7"/>
        <v>217.73414302805898</v>
      </c>
      <c r="AF46" s="175">
        <f t="shared" si="8"/>
        <v>1041.3982265120849</v>
      </c>
      <c r="AG46" s="149">
        <f t="shared" si="13"/>
        <v>220.42368926014905</v>
      </c>
      <c r="AH46" s="167">
        <f t="shared" si="14"/>
        <v>886.44704220217307</v>
      </c>
      <c r="AI46" s="134"/>
    </row>
    <row r="47" spans="1:35">
      <c r="A47" t="s">
        <v>213</v>
      </c>
      <c r="B47" s="133">
        <f t="shared" si="15"/>
        <v>347741.27105213178</v>
      </c>
      <c r="C47" s="141">
        <f t="shared" si="9"/>
        <v>116833.24118005023</v>
      </c>
      <c r="D47" s="141">
        <v>253119</v>
      </c>
      <c r="E47" s="141">
        <f t="shared" si="35"/>
        <v>275935.8981431537</v>
      </c>
      <c r="F47" s="133">
        <f t="shared" si="16"/>
        <v>351881.36587536096</v>
      </c>
      <c r="G47" s="141">
        <f t="shared" si="17"/>
        <v>517543.02105782105</v>
      </c>
      <c r="H47" s="147"/>
      <c r="I47" s="180">
        <f t="shared" si="33"/>
        <v>585528.60076548846</v>
      </c>
      <c r="J47" s="175">
        <v>0</v>
      </c>
      <c r="K47" s="175">
        <f t="shared" si="19"/>
        <v>577616.89727785473</v>
      </c>
      <c r="L47" s="150">
        <f t="shared" si="20"/>
        <v>585528.65166456683</v>
      </c>
      <c r="M47" s="139">
        <f t="shared" si="31"/>
        <v>107421.31679980177</v>
      </c>
      <c r="N47" s="171">
        <f t="shared" si="21"/>
        <v>526217.50129814923</v>
      </c>
      <c r="O47" s="147"/>
      <c r="P47" s="180">
        <f t="shared" si="34"/>
        <v>108748.23281724977</v>
      </c>
      <c r="Q47" s="170">
        <f t="shared" si="12"/>
        <v>44788.534453768698</v>
      </c>
      <c r="R47" s="171">
        <f t="shared" si="23"/>
        <v>447885.34453768696</v>
      </c>
      <c r="S47" s="153">
        <f t="shared" si="2"/>
        <v>0.62609202107902118</v>
      </c>
      <c r="T47" s="153">
        <f t="shared" si="3"/>
        <v>0.95410330971598822</v>
      </c>
      <c r="U47" s="153">
        <f t="shared" si="24"/>
        <v>0.63830771749154691</v>
      </c>
      <c r="V47" s="175">
        <f t="shared" si="25"/>
        <v>0.92562369143292378</v>
      </c>
      <c r="W47" s="175">
        <f t="shared" si="26"/>
        <v>0.94855795288197919</v>
      </c>
      <c r="X47" s="175">
        <f t="shared" si="27"/>
        <v>1.2657098238767404</v>
      </c>
      <c r="Y47" s="175">
        <f t="shared" si="28"/>
        <v>0.94955434938259964</v>
      </c>
      <c r="Z47" s="175">
        <f t="shared" si="29"/>
        <v>0.86224796056283859</v>
      </c>
      <c r="AA47" s="175">
        <f t="shared" si="30"/>
        <v>0.72744187640459923</v>
      </c>
      <c r="AB47" s="149">
        <f t="shared" si="4"/>
        <v>1186.818146516719</v>
      </c>
      <c r="AC47" s="167">
        <f t="shared" si="5"/>
        <v>1170.7817765482705</v>
      </c>
      <c r="AD47" s="167">
        <f t="shared" si="6"/>
        <v>1186.8182496849497</v>
      </c>
      <c r="AE47" s="149">
        <f t="shared" si="7"/>
        <v>217.73414301889446</v>
      </c>
      <c r="AF47" s="175">
        <f t="shared" si="8"/>
        <v>1066.5994432020213</v>
      </c>
      <c r="AG47" s="149">
        <f t="shared" si="13"/>
        <v>220.42369226781614</v>
      </c>
      <c r="AH47" s="167">
        <f t="shared" si="14"/>
        <v>907.82662667765317</v>
      </c>
      <c r="AI47" s="134"/>
    </row>
    <row r="48" spans="1:35">
      <c r="A48" t="s">
        <v>214</v>
      </c>
      <c r="B48" s="133">
        <f t="shared" si="15"/>
        <v>275683.06044829648</v>
      </c>
      <c r="C48" s="141">
        <f t="shared" si="9"/>
        <v>0</v>
      </c>
      <c r="D48" s="141"/>
      <c r="E48" s="141">
        <f t="shared" si="35"/>
        <v>283938.03918930516</v>
      </c>
      <c r="F48" s="133">
        <f t="shared" si="16"/>
        <v>359620.43255806144</v>
      </c>
      <c r="G48" s="141">
        <f t="shared" si="17"/>
        <v>532551.7686684978</v>
      </c>
      <c r="H48" s="147"/>
      <c r="I48" s="180">
        <f t="shared" si="33"/>
        <v>600042.20291151723</v>
      </c>
      <c r="J48" s="175">
        <v>0</v>
      </c>
      <c r="K48" s="175">
        <f t="shared" si="19"/>
        <v>595540.66927254188</v>
      </c>
      <c r="L48" s="150">
        <f t="shared" si="20"/>
        <v>600042.23162520921</v>
      </c>
      <c r="M48" s="139">
        <f t="shared" si="31"/>
        <v>107421.31679742351</v>
      </c>
      <c r="N48" s="171">
        <f t="shared" si="21"/>
        <v>539011.28503434348</v>
      </c>
      <c r="O48" s="147"/>
      <c r="P48" s="180">
        <f t="shared" si="34"/>
        <v>108748.23359776153</v>
      </c>
      <c r="Q48" s="170">
        <f t="shared" si="12"/>
        <v>45873.897684840311</v>
      </c>
      <c r="R48" s="171">
        <f t="shared" si="23"/>
        <v>458738.97684840305</v>
      </c>
      <c r="S48" s="153">
        <f t="shared" si="2"/>
        <v>0.73117207243080296</v>
      </c>
      <c r="T48" s="153">
        <f t="shared" si="3"/>
        <v>0.95379243300026406</v>
      </c>
      <c r="U48" s="153">
        <f t="shared" si="24"/>
        <v>0.63816382056685883</v>
      </c>
      <c r="V48" s="175">
        <f t="shared" si="25"/>
        <v>0.93552987478663197</v>
      </c>
      <c r="W48" s="175">
        <f t="shared" si="26"/>
        <v>0.94834404733876021</v>
      </c>
      <c r="X48" s="175">
        <f t="shared" si="27"/>
        <v>1.2657098238234661</v>
      </c>
      <c r="Y48" s="175">
        <f t="shared" si="28"/>
        <v>0.94932092861386641</v>
      </c>
      <c r="Z48" s="175">
        <f t="shared" si="29"/>
        <v>0.86224797232815653</v>
      </c>
      <c r="AA48" s="175">
        <f t="shared" si="30"/>
        <v>0.72720545615858734</v>
      </c>
      <c r="AB48" s="149">
        <f t="shared" si="4"/>
        <v>1216.2360201709041</v>
      </c>
      <c r="AC48" s="167">
        <f t="shared" si="5"/>
        <v>1207.1117830236376</v>
      </c>
      <c r="AD48" s="167">
        <f t="shared" si="6"/>
        <v>1216.2360783711877</v>
      </c>
      <c r="AE48" s="149">
        <f t="shared" si="7"/>
        <v>217.73414301407391</v>
      </c>
      <c r="AF48" s="175">
        <f t="shared" si="8"/>
        <v>1092.5313868865403</v>
      </c>
      <c r="AG48" s="149">
        <f t="shared" si="13"/>
        <v>220.42369384984906</v>
      </c>
      <c r="AH48" s="167">
        <f t="shared" si="14"/>
        <v>929.82604355521937</v>
      </c>
      <c r="AI48" s="134"/>
    </row>
    <row r="49" spans="1:35">
      <c r="A49" t="s">
        <v>215</v>
      </c>
      <c r="B49" s="133">
        <f t="shared" si="15"/>
        <v>313148.12200324744</v>
      </c>
      <c r="C49" s="141">
        <f t="shared" si="9"/>
        <v>0</v>
      </c>
      <c r="D49" s="141"/>
      <c r="E49" s="141">
        <f t="shared" si="35"/>
        <v>292172.242325795</v>
      </c>
      <c r="F49" s="133">
        <f t="shared" si="16"/>
        <v>367583.86914653849</v>
      </c>
      <c r="G49" s="141">
        <f t="shared" si="17"/>
        <v>547995.76995988423</v>
      </c>
      <c r="H49" s="147"/>
      <c r="I49" s="180">
        <f t="shared" si="33"/>
        <v>614976.63971504348</v>
      </c>
      <c r="J49" s="175">
        <v>0</v>
      </c>
      <c r="K49" s="175">
        <f t="shared" si="19"/>
        <v>612424.39749800332</v>
      </c>
      <c r="L49" s="150">
        <f t="shared" si="20"/>
        <v>614976.6559178282</v>
      </c>
      <c r="M49" s="139">
        <f t="shared" si="31"/>
        <v>107421.31679617256</v>
      </c>
      <c r="N49" s="171">
        <f t="shared" si="21"/>
        <v>552176.03578424314</v>
      </c>
      <c r="O49" s="147"/>
      <c r="P49" s="180">
        <f t="shared" si="34"/>
        <v>108748.23400831073</v>
      </c>
      <c r="Q49" s="170">
        <f t="shared" si="12"/>
        <v>46990.727883470347</v>
      </c>
      <c r="R49" s="171">
        <f t="shared" si="23"/>
        <v>469907.27883470344</v>
      </c>
      <c r="S49" s="153">
        <f t="shared" si="2"/>
        <v>0.8122838096798447</v>
      </c>
      <c r="T49" s="153">
        <f t="shared" si="3"/>
        <v>0.95348624062357124</v>
      </c>
      <c r="U49" s="153">
        <f t="shared" si="24"/>
        <v>0.63802280269901268</v>
      </c>
      <c r="V49" s="175">
        <f t="shared" si="25"/>
        <v>0.94102147394018021</v>
      </c>
      <c r="W49" s="175">
        <f t="shared" si="26"/>
        <v>0.94813445053221557</v>
      </c>
      <c r="X49" s="175">
        <f t="shared" si="27"/>
        <v>1.2657098237954436</v>
      </c>
      <c r="Y49" s="175">
        <f t="shared" si="28"/>
        <v>0.94909199753153806</v>
      </c>
      <c r="Z49" s="175">
        <f t="shared" si="29"/>
        <v>0.86224797851671386</v>
      </c>
      <c r="AA49" s="175">
        <f t="shared" si="30"/>
        <v>0.72697354132278613</v>
      </c>
      <c r="AB49" s="149">
        <f t="shared" si="4"/>
        <v>1246.5068909417939</v>
      </c>
      <c r="AC49" s="167">
        <f t="shared" si="5"/>
        <v>1241.3337066199192</v>
      </c>
      <c r="AD49" s="167">
        <f t="shared" si="6"/>
        <v>1246.5069237835012</v>
      </c>
      <c r="AE49" s="149">
        <f t="shared" si="7"/>
        <v>217.73414301153832</v>
      </c>
      <c r="AF49" s="175">
        <f t="shared" si="8"/>
        <v>1119.2152500896771</v>
      </c>
      <c r="AG49" s="149">
        <f t="shared" si="13"/>
        <v>220.4236946819984</v>
      </c>
      <c r="AH49" s="167">
        <f t="shared" si="14"/>
        <v>952.46326989359375</v>
      </c>
      <c r="AI49" s="134"/>
    </row>
    <row r="50" spans="1:35">
      <c r="A50" t="s">
        <v>216</v>
      </c>
      <c r="B50" s="133">
        <f t="shared" si="15"/>
        <v>342288.44432281033</v>
      </c>
      <c r="C50" s="141">
        <f t="shared" si="9"/>
        <v>0</v>
      </c>
      <c r="D50" s="141"/>
      <c r="E50" s="141">
        <f t="shared" si="35"/>
        <v>300645.23735324305</v>
      </c>
      <c r="F50" s="133">
        <f t="shared" si="16"/>
        <v>375778.18279225368</v>
      </c>
      <c r="G50" s="141">
        <f t="shared" si="17"/>
        <v>563887.64728872082</v>
      </c>
      <c r="H50" s="147"/>
      <c r="I50" s="180">
        <f t="shared" si="33"/>
        <v>630344.12063044263</v>
      </c>
      <c r="J50" s="175">
        <v>0</v>
      </c>
      <c r="K50" s="175">
        <f t="shared" si="19"/>
        <v>628899.74067688629</v>
      </c>
      <c r="L50" s="150">
        <f t="shared" si="20"/>
        <v>630344.12977598188</v>
      </c>
      <c r="M50" s="139">
        <f t="shared" si="31"/>
        <v>107421.31679551455</v>
      </c>
      <c r="N50" s="171">
        <f t="shared" si="21"/>
        <v>565722.51231095416</v>
      </c>
      <c r="O50" s="147"/>
      <c r="P50" s="180">
        <f t="shared" si="34"/>
        <v>108748.23422425961</v>
      </c>
      <c r="Q50" s="170">
        <f t="shared" si="12"/>
        <v>48139.937692652624</v>
      </c>
      <c r="R50" s="171">
        <f t="shared" si="23"/>
        <v>481399.37692652619</v>
      </c>
      <c r="S50" s="153">
        <f t="shared" si="2"/>
        <v>0.86823594341148747</v>
      </c>
      <c r="T50" s="153">
        <f t="shared" si="3"/>
        <v>0.95318474947517917</v>
      </c>
      <c r="U50" s="153">
        <f t="shared" si="24"/>
        <v>0.63788464216057594</v>
      </c>
      <c r="V50" s="175">
        <f t="shared" si="25"/>
        <v>0.94399504839389592</v>
      </c>
      <c r="W50" s="175">
        <f t="shared" si="26"/>
        <v>0.94792911653419099</v>
      </c>
      <c r="X50" s="175">
        <f t="shared" si="27"/>
        <v>1.2657098237807041</v>
      </c>
      <c r="Y50" s="175">
        <f t="shared" si="28"/>
        <v>0.94886751854963036</v>
      </c>
      <c r="Z50" s="175">
        <f t="shared" si="29"/>
        <v>0.86224798177189543</v>
      </c>
      <c r="AA50" s="175">
        <f t="shared" si="30"/>
        <v>0.72674609589805761</v>
      </c>
      <c r="AB50" s="149">
        <f t="shared" si="4"/>
        <v>1277.6555063856872</v>
      </c>
      <c r="AC50" s="167">
        <f t="shared" si="5"/>
        <v>1274.7278674332865</v>
      </c>
      <c r="AD50" s="167">
        <f t="shared" si="6"/>
        <v>1277.6555249229405</v>
      </c>
      <c r="AE50" s="149">
        <f t="shared" si="7"/>
        <v>217.7341430102046</v>
      </c>
      <c r="AF50" s="175">
        <f t="shared" si="8"/>
        <v>1146.6728399362619</v>
      </c>
      <c r="AG50" s="149">
        <f t="shared" si="13"/>
        <v>220.42369511970895</v>
      </c>
      <c r="AH50" s="167">
        <f t="shared" si="14"/>
        <v>975.75680421300103</v>
      </c>
      <c r="AI50" s="134"/>
    </row>
    <row r="51" spans="1:35">
      <c r="A51" t="s">
        <v>217</v>
      </c>
      <c r="B51" s="133">
        <f t="shared" si="15"/>
        <v>364348.17998748494</v>
      </c>
      <c r="C51" s="141">
        <f t="shared" si="9"/>
        <v>0</v>
      </c>
      <c r="D51" s="141"/>
      <c r="E51" s="141">
        <f t="shared" si="35"/>
        <v>309363.9492364871</v>
      </c>
      <c r="F51" s="133">
        <f t="shared" si="16"/>
        <v>384210.06937586819</v>
      </c>
      <c r="G51" s="141">
        <f t="shared" si="17"/>
        <v>580240.38906009367</v>
      </c>
      <c r="H51" s="147"/>
      <c r="I51" s="180">
        <f t="shared" si="33"/>
        <v>646157.2072251885</v>
      </c>
      <c r="J51" s="175">
        <v>0</v>
      </c>
      <c r="K51" s="175">
        <f t="shared" si="19"/>
        <v>645340.53659889044</v>
      </c>
      <c r="L51" s="150">
        <f t="shared" si="20"/>
        <v>646157.21238870476</v>
      </c>
      <c r="M51" s="139">
        <f t="shared" si="31"/>
        <v>107421.31679516844</v>
      </c>
      <c r="N51" s="171">
        <f t="shared" si="21"/>
        <v>579661.78538950463</v>
      </c>
      <c r="O51" s="147"/>
      <c r="P51" s="180">
        <f t="shared" si="34"/>
        <v>108748.23433784871</v>
      </c>
      <c r="Q51" s="170">
        <f t="shared" si="12"/>
        <v>49322.46622663585</v>
      </c>
      <c r="R51" s="171">
        <f t="shared" si="23"/>
        <v>493224.6622663585</v>
      </c>
      <c r="S51" s="153">
        <f t="shared" si="2"/>
        <v>0.90362805678396341</v>
      </c>
      <c r="T51" s="153">
        <f t="shared" si="3"/>
        <v>0.95288797215584553</v>
      </c>
      <c r="U51" s="153">
        <f t="shared" si="24"/>
        <v>0.63774931204587793</v>
      </c>
      <c r="V51" s="175">
        <f t="shared" si="25"/>
        <v>0.94555634602160843</v>
      </c>
      <c r="W51" s="175">
        <f t="shared" si="26"/>
        <v>0.9477279978612233</v>
      </c>
      <c r="X51" s="175">
        <f t="shared" si="27"/>
        <v>1.2657098237729509</v>
      </c>
      <c r="Y51" s="175">
        <f t="shared" si="28"/>
        <v>0.94864745197307287</v>
      </c>
      <c r="Z51" s="175">
        <f t="shared" si="29"/>
        <v>0.86224798348412057</v>
      </c>
      <c r="AA51" s="175">
        <f t="shared" si="30"/>
        <v>0.72652308177296143</v>
      </c>
      <c r="AB51" s="149">
        <f t="shared" si="4"/>
        <v>1309.7073277630705</v>
      </c>
      <c r="AC51" s="167">
        <f t="shared" si="5"/>
        <v>1308.0520038083557</v>
      </c>
      <c r="AD51" s="167">
        <f t="shared" si="6"/>
        <v>1309.7073382290919</v>
      </c>
      <c r="AE51" s="149">
        <f t="shared" si="7"/>
        <v>217.73414300950307</v>
      </c>
      <c r="AF51" s="175">
        <f t="shared" si="8"/>
        <v>1174.9265959735378</v>
      </c>
      <c r="AG51" s="149">
        <f t="shared" si="13"/>
        <v>220.42369534994469</v>
      </c>
      <c r="AH51" s="167">
        <f t="shared" si="14"/>
        <v>999.72568158415459</v>
      </c>
      <c r="AI51" s="134"/>
    </row>
    <row r="52" spans="1:35">
      <c r="A52" t="s">
        <v>218</v>
      </c>
      <c r="B52" s="133">
        <f t="shared" si="15"/>
        <v>381377.71041128732</v>
      </c>
      <c r="C52" s="141">
        <f t="shared" si="9"/>
        <v>0</v>
      </c>
      <c r="D52" s="141"/>
      <c r="E52" s="141">
        <f t="shared" si="35"/>
        <v>318335.50376434519</v>
      </c>
      <c r="F52" s="133">
        <f t="shared" si="16"/>
        <v>392886.41898119031</v>
      </c>
      <c r="G52" s="141">
        <f t="shared" si="17"/>
        <v>597067.36034283636</v>
      </c>
      <c r="H52" s="147"/>
      <c r="I52" s="180">
        <f t="shared" si="33"/>
        <v>662428.82424843858</v>
      </c>
      <c r="J52" s="175">
        <v>0</v>
      </c>
      <c r="K52" s="175">
        <f t="shared" si="19"/>
        <v>661967.24709197436</v>
      </c>
      <c r="L52" s="150">
        <f t="shared" si="20"/>
        <v>662428.82716449501</v>
      </c>
      <c r="M52" s="139">
        <f t="shared" si="31"/>
        <v>107421.31679498639</v>
      </c>
      <c r="N52" s="171">
        <f t="shared" si="21"/>
        <v>594005.24685429572</v>
      </c>
      <c r="O52" s="147"/>
      <c r="P52" s="180">
        <f t="shared" si="34"/>
        <v>108748.23439759659</v>
      </c>
      <c r="Q52" s="170">
        <f t="shared" si="12"/>
        <v>50539.279837439128</v>
      </c>
      <c r="R52" s="171">
        <f t="shared" si="23"/>
        <v>505392.79837439122</v>
      </c>
      <c r="S52" s="153">
        <f t="shared" si="2"/>
        <v>0.92469179960870551</v>
      </c>
      <c r="T52" s="153">
        <f t="shared" si="3"/>
        <v>0.95259591709684899</v>
      </c>
      <c r="U52" s="153">
        <f t="shared" si="24"/>
        <v>0.63761678221136842</v>
      </c>
      <c r="V52" s="175">
        <f t="shared" si="25"/>
        <v>0.94633346449369282</v>
      </c>
      <c r="W52" s="175">
        <f t="shared" si="26"/>
        <v>0.94753104559345791</v>
      </c>
      <c r="X52" s="175">
        <f t="shared" si="27"/>
        <v>1.2657098237688731</v>
      </c>
      <c r="Y52" s="175">
        <f t="shared" si="28"/>
        <v>0.94843175612737851</v>
      </c>
      <c r="Z52" s="175">
        <f t="shared" si="29"/>
        <v>0.86224798438475114</v>
      </c>
      <c r="AA52" s="175">
        <f t="shared" si="30"/>
        <v>0.72630445882482153</v>
      </c>
      <c r="AB52" s="149">
        <f t="shared" si="4"/>
        <v>1342.6885524737284</v>
      </c>
      <c r="AC52" s="167">
        <f t="shared" si="5"/>
        <v>1341.752973674344</v>
      </c>
      <c r="AD52" s="167">
        <f t="shared" si="6"/>
        <v>1342.6885583843339</v>
      </c>
      <c r="AE52" s="149">
        <f t="shared" si="7"/>
        <v>217.73414300913407</v>
      </c>
      <c r="AF52" s="175">
        <f t="shared" si="8"/>
        <v>1203.9996085095988</v>
      </c>
      <c r="AG52" s="149">
        <f t="shared" si="13"/>
        <v>220.42369547104872</v>
      </c>
      <c r="AH52" s="167">
        <f t="shared" si="14"/>
        <v>1024.3894891648922</v>
      </c>
      <c r="AI52" s="134"/>
    </row>
    <row r="53" spans="1:35">
      <c r="A53" t="s">
        <v>219</v>
      </c>
      <c r="B53" s="133">
        <f t="shared" si="15"/>
        <v>395237.29720621195</v>
      </c>
      <c r="C53" s="141">
        <f t="shared" si="9"/>
        <v>0</v>
      </c>
      <c r="D53" s="141"/>
      <c r="E53" s="141">
        <f t="shared" si="35"/>
        <v>327567.23337351118</v>
      </c>
      <c r="F53" s="133">
        <f t="shared" si="16"/>
        <v>401814.32152705995</v>
      </c>
      <c r="G53" s="141">
        <f t="shared" si="17"/>
        <v>614382.31379277853</v>
      </c>
      <c r="H53" s="147"/>
      <c r="I53" s="180">
        <f t="shared" si="33"/>
        <v>679172.27064569364</v>
      </c>
      <c r="J53" s="175">
        <v>0</v>
      </c>
      <c r="K53" s="175">
        <f t="shared" si="19"/>
        <v>678911.41653529275</v>
      </c>
      <c r="L53" s="150">
        <f t="shared" si="20"/>
        <v>679172.27229293797</v>
      </c>
      <c r="M53" s="139">
        <f t="shared" si="31"/>
        <v>107421.31679489062</v>
      </c>
      <c r="N53" s="171">
        <f t="shared" si="21"/>
        <v>608764.61890893336</v>
      </c>
      <c r="O53" s="147"/>
      <c r="P53" s="180">
        <f t="shared" si="34"/>
        <v>108748.23442902396</v>
      </c>
      <c r="Q53" s="170">
        <f t="shared" si="12"/>
        <v>51791.372903929419</v>
      </c>
      <c r="R53" s="171">
        <f t="shared" si="23"/>
        <v>517913.72903929418</v>
      </c>
      <c r="S53" s="153">
        <f t="shared" si="2"/>
        <v>0.93672089950948767</v>
      </c>
      <c r="T53" s="153">
        <f t="shared" si="3"/>
        <v>0.95230858868120605</v>
      </c>
      <c r="U53" s="153">
        <f t="shared" si="24"/>
        <v>0.63748702037598914</v>
      </c>
      <c r="V53" s="175">
        <f t="shared" si="25"/>
        <v>0.94667810470410829</v>
      </c>
      <c r="W53" s="175">
        <f t="shared" si="26"/>
        <v>0.94733820949047443</v>
      </c>
      <c r="X53" s="175">
        <f t="shared" si="27"/>
        <v>1.2657098237667279</v>
      </c>
      <c r="Y53" s="175">
        <f t="shared" si="28"/>
        <v>0.94822038748612325</v>
      </c>
      <c r="Z53" s="175">
        <f t="shared" si="29"/>
        <v>0.86224798485848286</v>
      </c>
      <c r="AA53" s="175">
        <f t="shared" si="30"/>
        <v>0.72609018502883649</v>
      </c>
      <c r="AB53" s="149">
        <f t="shared" si="4"/>
        <v>1376.6261363825474</v>
      </c>
      <c r="AC53" s="167">
        <f t="shared" si="5"/>
        <v>1376.0974066306403</v>
      </c>
      <c r="AD53" s="167">
        <f t="shared" si="6"/>
        <v>1376.6261397213757</v>
      </c>
      <c r="AE53" s="149">
        <f t="shared" si="7"/>
        <v>217.73414300893995</v>
      </c>
      <c r="AF53" s="175">
        <f t="shared" si="8"/>
        <v>1233.9156374836496</v>
      </c>
      <c r="AG53" s="149">
        <f t="shared" si="13"/>
        <v>220.42369553474938</v>
      </c>
      <c r="AH53" s="167">
        <f t="shared" si="14"/>
        <v>1049.7683821941264</v>
      </c>
      <c r="AI53" s="134"/>
    </row>
    <row r="54" spans="1:35">
      <c r="A54" t="s">
        <v>253</v>
      </c>
      <c r="B54" s="133">
        <f t="shared" ref="B54:B58" si="36">(B53-C53)*EXP($F$3*(1-(B53-C53)/($F$4*$F$5*E53+$F$6*$W$3)))</f>
        <v>407271.7408448194</v>
      </c>
      <c r="C54" s="141">
        <f t="shared" ref="C54:C58" si="37">$M$3*D54</f>
        <v>116833.24118005023</v>
      </c>
      <c r="D54" s="141">
        <v>253119</v>
      </c>
      <c r="E54" s="141">
        <f t="shared" si="35"/>
        <v>337066.68314134295</v>
      </c>
      <c r="F54" s="133">
        <f t="shared" ref="F54:F58" si="38">F53*EXP($F$3*(1-F53/($F$4*$F$5*E53+$F$6*$W$3)))</f>
        <v>411001.072562102</v>
      </c>
      <c r="G54" s="141">
        <f t="shared" si="17"/>
        <v>632199.4008927691</v>
      </c>
      <c r="H54" s="147"/>
      <c r="I54" s="180">
        <f t="shared" si="33"/>
        <v>696401.2306818763</v>
      </c>
      <c r="J54" s="175">
        <v>1</v>
      </c>
      <c r="K54" s="175">
        <f t="shared" ref="K54:K58" si="39">(K53-J53)*EXP($F$3*(1-(K53-J53)/($F$4*$F$5*G53+$F$6*$W$3)))</f>
        <v>696253.80451186083</v>
      </c>
      <c r="L54" s="150">
        <f t="shared" ref="L54:L58" si="40">L53*EXP($F$3*(1-(L53/($F$4*$F$5*G53+$F$6*$W$3))))</f>
        <v>696401.23161261878</v>
      </c>
      <c r="M54" s="139">
        <f t="shared" si="31"/>
        <v>107421.31679484026</v>
      </c>
      <c r="N54" s="171">
        <f t="shared" ref="N54:N58" si="41">N53*EXP($F$3*(1-(N53/($F$4*$K$5*G53+$F$6*$W$3))))</f>
        <v>623951.96370606183</v>
      </c>
      <c r="O54" s="147"/>
      <c r="P54" s="180">
        <f t="shared" si="34"/>
        <v>108748.23444555477</v>
      </c>
      <c r="Q54" s="170">
        <f t="shared" ref="Q54:Q58" si="42">$J$6*R54</f>
        <v>53079.768644006435</v>
      </c>
      <c r="R54" s="171">
        <f t="shared" ref="R54:R58" si="43">(R53-$J$6*R53)*EXP($F$3*(1-(R53-$J$6*R53)/($F$4*$K$5*G53+$F$6*$W$3)))</f>
        <v>530797.68644006434</v>
      </c>
      <c r="S54" s="153">
        <f t="shared" ref="S54:S58" si="44">(B54-C54)/($F$4*$F$5*E54+$F$6*$W$3)</f>
        <v>0.67275980008820113</v>
      </c>
      <c r="T54" s="153">
        <f t="shared" ref="T54:T58" si="45">F54/($F$4*$F$5*E54+$F$6*$W$3)</f>
        <v>0.95202598736759925</v>
      </c>
      <c r="U54" s="153">
        <f t="shared" ref="U54:U58" si="46">(I53-$H$6*I53)/($F$4*$F$5*G53+$F$6*$W$3)</f>
        <v>0.63735999275903021</v>
      </c>
      <c r="V54" s="175">
        <f t="shared" ref="V54:V58" si="47">(K53-J53)/($F$4*$F$5*G53+$F$6*$W$3)</f>
        <v>0.94678565796397984</v>
      </c>
      <c r="W54" s="175">
        <f t="shared" ref="W54:W58" si="48">L53/($F$4*$F$5*G53+$F$6*$W$3)</f>
        <v>0.9471494381039518</v>
      </c>
      <c r="X54" s="175">
        <f t="shared" ref="X54:X58" si="49">M53/($F$4*$I$5*G53+$F$6*$W$3)</f>
        <v>1.2657098237655995</v>
      </c>
      <c r="Y54" s="175">
        <f t="shared" ref="Y54:Y58" si="50">N53/($F$4*$K$5*G53+$F$6*$W$3)</f>
        <v>0.94801330079602664</v>
      </c>
      <c r="Z54" s="175">
        <f t="shared" ref="Z54:Z58" si="51">(P53-$H$6*P53)/($F$4*$I$5*G53+$F$6*$W$3)</f>
        <v>0.86224798510766576</v>
      </c>
      <c r="AA54" s="175">
        <f t="shared" ref="AA54:AA58" si="52">(R53-$J$6*R53)/($F$4*$K$5*G53+$F$6*$W$3)</f>
        <v>0.725880216571541</v>
      </c>
      <c r="AB54" s="149">
        <f t="shared" ref="AB54:AB58" si="53">I54/$T$3</f>
        <v>1411.5478163650807</v>
      </c>
      <c r="AC54" s="167">
        <f t="shared" ref="AC54:AC58" si="54">K54/$T$3</f>
        <v>1411.2489956864374</v>
      </c>
      <c r="AD54" s="167">
        <f t="shared" ref="AD54:AD58" si="55">L54/$T$3</f>
        <v>1411.547818251619</v>
      </c>
      <c r="AE54" s="149">
        <f t="shared" ref="AE54:AE58" si="56">M54/$T$3</f>
        <v>217.73414300883786</v>
      </c>
      <c r="AF54" s="175">
        <f t="shared" ref="AF54:AF58" si="57">N54/$T$3</f>
        <v>1264.6991318835369</v>
      </c>
      <c r="AG54" s="149">
        <f t="shared" ref="AG54:AG58" si="58">P54/$T$3</f>
        <v>220.42369556825597</v>
      </c>
      <c r="AH54" s="167">
        <f t="shared" ref="AH54:AH58" si="59">R54/$T$3</f>
        <v>1075.8831004541598</v>
      </c>
      <c r="AI54" s="134"/>
    </row>
    <row r="55" spans="1:35">
      <c r="A55" t="s">
        <v>254</v>
      </c>
      <c r="B55" s="133">
        <f t="shared" si="36"/>
        <v>339170.76208688895</v>
      </c>
      <c r="C55" s="141">
        <f t="shared" si="37"/>
        <v>0</v>
      </c>
      <c r="D55" s="141"/>
      <c r="E55" s="141">
        <f t="shared" si="35"/>
        <v>346841.61695244187</v>
      </c>
      <c r="F55" s="133">
        <f t="shared" si="38"/>
        <v>420454.17922726838</v>
      </c>
      <c r="G55" s="141">
        <f t="shared" si="17"/>
        <v>650533.18351865932</v>
      </c>
      <c r="H55" s="147"/>
      <c r="I55" s="180">
        <f t="shared" si="33"/>
        <v>714129.78526819008</v>
      </c>
      <c r="J55" s="175">
        <v>2</v>
      </c>
      <c r="K55" s="175">
        <f t="shared" si="39"/>
        <v>714045.88806077815</v>
      </c>
      <c r="L55" s="150">
        <f t="shared" si="40"/>
        <v>714129.78579421714</v>
      </c>
      <c r="M55" s="139">
        <f t="shared" si="31"/>
        <v>107421.31679481376</v>
      </c>
      <c r="N55" s="171">
        <f t="shared" si="41"/>
        <v>639579.69320503075</v>
      </c>
      <c r="O55" s="147"/>
      <c r="P55" s="180">
        <f t="shared" si="34"/>
        <v>108748.23445424998</v>
      </c>
      <c r="Q55" s="170">
        <f t="shared" si="42"/>
        <v>54405.5199504919</v>
      </c>
      <c r="R55" s="171">
        <f t="shared" si="43"/>
        <v>544055.199504919</v>
      </c>
      <c r="S55" s="153">
        <f t="shared" si="44"/>
        <v>0.76775341444977374</v>
      </c>
      <c r="T55" s="153">
        <f t="shared" si="45"/>
        <v>0.95174810981707203</v>
      </c>
      <c r="U55" s="153">
        <f t="shared" si="46"/>
        <v>0.63723566446279678</v>
      </c>
      <c r="V55" s="175">
        <f t="shared" si="47"/>
        <v>0.94676284808120292</v>
      </c>
      <c r="W55" s="175">
        <f t="shared" si="48"/>
        <v>0.94696467888710478</v>
      </c>
      <c r="X55" s="175">
        <f t="shared" si="49"/>
        <v>1.265709823765006</v>
      </c>
      <c r="Y55" s="175">
        <f t="shared" si="50"/>
        <v>0.94781044919946844</v>
      </c>
      <c r="Z55" s="175">
        <f t="shared" si="51"/>
        <v>0.86224798523873591</v>
      </c>
      <c r="AA55" s="175">
        <f t="shared" si="52"/>
        <v>0.72567450796616106</v>
      </c>
      <c r="AB55" s="149">
        <f t="shared" si="53"/>
        <v>1447.4821332661547</v>
      </c>
      <c r="AC55" s="167">
        <f t="shared" si="54"/>
        <v>1447.3120805512772</v>
      </c>
      <c r="AD55" s="167">
        <f t="shared" si="55"/>
        <v>1447.4821343323681</v>
      </c>
      <c r="AE55" s="149">
        <f t="shared" si="56"/>
        <v>217.73414300878417</v>
      </c>
      <c r="AF55" s="175">
        <f t="shared" si="57"/>
        <v>1296.3752497264284</v>
      </c>
      <c r="AG55" s="149">
        <f t="shared" si="58"/>
        <v>220.42369558588044</v>
      </c>
      <c r="AH55" s="167">
        <f t="shared" si="59"/>
        <v>1102.754985213473</v>
      </c>
      <c r="AI55" s="134"/>
    </row>
    <row r="56" spans="1:35">
      <c r="A56" t="s">
        <v>255</v>
      </c>
      <c r="B56" s="133">
        <f t="shared" si="36"/>
        <v>378641.02213158255</v>
      </c>
      <c r="C56" s="141">
        <f t="shared" si="37"/>
        <v>0</v>
      </c>
      <c r="D56" s="141"/>
      <c r="E56" s="141">
        <f t="shared" si="35"/>
        <v>356900.02384406264</v>
      </c>
      <c r="F56" s="133">
        <f t="shared" si="38"/>
        <v>430181.36639114592</v>
      </c>
      <c r="G56" s="141">
        <f t="shared" si="17"/>
        <v>669398.64584070037</v>
      </c>
      <c r="H56" s="147"/>
      <c r="I56" s="180">
        <f t="shared" si="33"/>
        <v>732372.42355056701</v>
      </c>
      <c r="J56" s="175">
        <v>3</v>
      </c>
      <c r="K56" s="175">
        <f t="shared" si="39"/>
        <v>732323.86168826697</v>
      </c>
      <c r="L56" s="150">
        <f t="shared" si="40"/>
        <v>732372.42384793307</v>
      </c>
      <c r="M56" s="139">
        <f t="shared" si="31"/>
        <v>107421.31679479982</v>
      </c>
      <c r="N56" s="171">
        <f t="shared" si="41"/>
        <v>655660.57931545749</v>
      </c>
      <c r="O56" s="147"/>
      <c r="P56" s="180">
        <f t="shared" si="34"/>
        <v>108748.23445882366</v>
      </c>
      <c r="Q56" s="170">
        <f t="shared" si="42"/>
        <v>55769.710251361976</v>
      </c>
      <c r="R56" s="171">
        <f t="shared" si="43"/>
        <v>557697.1025136197</v>
      </c>
      <c r="S56" s="153">
        <f t="shared" si="44"/>
        <v>0.83747803921107133</v>
      </c>
      <c r="T56" s="153">
        <f t="shared" si="45"/>
        <v>0.95147494902229268</v>
      </c>
      <c r="U56" s="153">
        <f t="shared" si="46"/>
        <v>0.63711399971396876</v>
      </c>
      <c r="V56" s="175">
        <f t="shared" si="47"/>
        <v>0.94666999621547987</v>
      </c>
      <c r="W56" s="175">
        <f t="shared" si="48"/>
        <v>0.94678387830081001</v>
      </c>
      <c r="X56" s="175">
        <f t="shared" si="49"/>
        <v>1.2657098237646938</v>
      </c>
      <c r="Y56" s="175">
        <f t="shared" si="50"/>
        <v>0.94761178435426097</v>
      </c>
      <c r="Z56" s="175">
        <f t="shared" si="51"/>
        <v>0.86224798530767877</v>
      </c>
      <c r="AA56" s="175">
        <f t="shared" si="52"/>
        <v>0.7254730121681936</v>
      </c>
      <c r="AB56" s="149">
        <f t="shared" si="53"/>
        <v>1484.4584553886959</v>
      </c>
      <c r="AC56" s="167">
        <f t="shared" si="54"/>
        <v>1484.3600245019195</v>
      </c>
      <c r="AD56" s="167">
        <f t="shared" si="55"/>
        <v>1484.4584559914324</v>
      </c>
      <c r="AE56" s="149">
        <f t="shared" si="56"/>
        <v>217.73414300875589</v>
      </c>
      <c r="AF56" s="175">
        <f t="shared" si="57"/>
        <v>1328.9698786189749</v>
      </c>
      <c r="AG56" s="149">
        <f t="shared" si="58"/>
        <v>220.42369559515092</v>
      </c>
      <c r="AH56" s="167">
        <f t="shared" si="59"/>
        <v>1130.4059966629229</v>
      </c>
      <c r="AI56" s="134"/>
    </row>
    <row r="57" spans="1:35">
      <c r="A57" t="s">
        <v>256</v>
      </c>
      <c r="B57" s="133">
        <f t="shared" si="36"/>
        <v>408962.71662415378</v>
      </c>
      <c r="C57" s="141">
        <f t="shared" si="37"/>
        <v>0</v>
      </c>
      <c r="D57" s="141"/>
      <c r="E57" s="141">
        <f t="shared" si="35"/>
        <v>367250.12453554041</v>
      </c>
      <c r="F57" s="133">
        <f t="shared" si="38"/>
        <v>440190.58296310465</v>
      </c>
      <c r="G57" s="141">
        <f t="shared" si="17"/>
        <v>688811.2065700806</v>
      </c>
      <c r="H57" s="147"/>
      <c r="I57" s="180">
        <f t="shared" si="33"/>
        <v>751144.05479650723</v>
      </c>
      <c r="J57" s="175">
        <v>4</v>
      </c>
      <c r="K57" s="175">
        <f t="shared" si="39"/>
        <v>751114.89841184684</v>
      </c>
      <c r="L57" s="150">
        <f t="shared" si="40"/>
        <v>751144.05496464961</v>
      </c>
      <c r="M57" s="139">
        <f t="shared" si="31"/>
        <v>107421.31679479248</v>
      </c>
      <c r="N57" s="171">
        <f t="shared" si="41"/>
        <v>672207.76433497749</v>
      </c>
      <c r="O57" s="147"/>
      <c r="P57" s="180">
        <f t="shared" si="34"/>
        <v>108748.2344612294</v>
      </c>
      <c r="Q57" s="170">
        <f t="shared" si="42"/>
        <v>57173.454394996457</v>
      </c>
      <c r="R57" s="171">
        <f t="shared" si="43"/>
        <v>571734.54394996457</v>
      </c>
      <c r="S57" s="153">
        <f t="shared" si="44"/>
        <v>0.88372629286561244</v>
      </c>
      <c r="T57" s="153">
        <f t="shared" si="45"/>
        <v>0.95120649443906313</v>
      </c>
      <c r="U57" s="153">
        <f t="shared" si="46"/>
        <v>0.63699496202622685</v>
      </c>
      <c r="V57" s="175">
        <f t="shared" si="47"/>
        <v>0.94654033672499405</v>
      </c>
      <c r="W57" s="175">
        <f t="shared" si="48"/>
        <v>0.94660698191636561</v>
      </c>
      <c r="X57" s="175">
        <f t="shared" si="49"/>
        <v>1.2657098237645295</v>
      </c>
      <c r="Y57" s="175">
        <f t="shared" si="50"/>
        <v>0.94741725655052889</v>
      </c>
      <c r="Z57" s="175">
        <f t="shared" si="51"/>
        <v>0.86224798534394298</v>
      </c>
      <c r="AA57" s="175">
        <f t="shared" si="52"/>
        <v>0.72527568069007808</v>
      </c>
      <c r="AB57" s="149">
        <f t="shared" si="53"/>
        <v>1522.5070025873747</v>
      </c>
      <c r="AC57" s="167">
        <f t="shared" si="54"/>
        <v>1522.4479050021218</v>
      </c>
      <c r="AD57" s="167">
        <f t="shared" si="55"/>
        <v>1522.5070029281856</v>
      </c>
      <c r="AE57" s="149">
        <f t="shared" si="56"/>
        <v>217.73414300874103</v>
      </c>
      <c r="AF57" s="175">
        <f t="shared" si="57"/>
        <v>1362.5096569137697</v>
      </c>
      <c r="AG57" s="149">
        <f t="shared" si="58"/>
        <v>220.42369560002714</v>
      </c>
      <c r="AH57" s="167">
        <f t="shared" si="59"/>
        <v>1158.8587318590169</v>
      </c>
      <c r="AI57" s="134"/>
    </row>
    <row r="58" spans="1:35">
      <c r="A58" t="s">
        <v>257</v>
      </c>
      <c r="B58" s="133">
        <f t="shared" si="36"/>
        <v>432134.86700835713</v>
      </c>
      <c r="C58" s="141">
        <f t="shared" si="37"/>
        <v>0</v>
      </c>
      <c r="D58" s="141"/>
      <c r="E58" s="141">
        <f t="shared" si="35"/>
        <v>377900.37814707105</v>
      </c>
      <c r="F58" s="133">
        <f t="shared" si="38"/>
        <v>450490.00838947931</v>
      </c>
      <c r="G58" s="141">
        <f t="shared" si="17"/>
        <v>708786.73156061291</v>
      </c>
      <c r="H58" s="147"/>
      <c r="I58" s="180">
        <f t="shared" si="33"/>
        <v>770460.02060542081</v>
      </c>
      <c r="J58" s="175">
        <v>5</v>
      </c>
      <c r="K58" s="175">
        <f t="shared" si="39"/>
        <v>770441.26784197707</v>
      </c>
      <c r="L58" s="150">
        <f t="shared" si="40"/>
        <v>770460.02070051699</v>
      </c>
      <c r="M58" s="139">
        <f t="shared" si="31"/>
        <v>107421.31679478862</v>
      </c>
      <c r="N58" s="171">
        <f t="shared" si="41"/>
        <v>689234.77168971486</v>
      </c>
      <c r="O58" s="147"/>
      <c r="P58" s="180">
        <f t="shared" si="34"/>
        <v>108748.23446249482</v>
      </c>
      <c r="Q58" s="170">
        <f t="shared" si="42"/>
        <v>58617.899561148348</v>
      </c>
      <c r="R58" s="171">
        <f t="shared" si="43"/>
        <v>586178.99561148346</v>
      </c>
      <c r="S58" s="153">
        <f t="shared" si="44"/>
        <v>0.91219672672922225</v>
      </c>
      <c r="T58" s="153">
        <f t="shared" si="45"/>
        <v>0.95094273211968283</v>
      </c>
      <c r="U58" s="153">
        <f t="shared" si="46"/>
        <v>0.6368785143185185</v>
      </c>
      <c r="V58" s="175">
        <f t="shared" si="47"/>
        <v>0.94639215759264528</v>
      </c>
      <c r="W58" s="175">
        <f t="shared" si="48"/>
        <v>0.94643393451481717</v>
      </c>
      <c r="X58" s="175">
        <f t="shared" si="49"/>
        <v>1.2657098237644431</v>
      </c>
      <c r="Y58" s="175">
        <f t="shared" si="50"/>
        <v>0.94722681482456306</v>
      </c>
      <c r="Z58" s="175">
        <f t="shared" si="51"/>
        <v>0.86224798536301761</v>
      </c>
      <c r="AA58" s="175">
        <f t="shared" si="52"/>
        <v>0.72508246371418417</v>
      </c>
      <c r="AB58" s="149">
        <f t="shared" si="53"/>
        <v>1561.6588710179601</v>
      </c>
      <c r="AC58" s="167">
        <f t="shared" si="54"/>
        <v>1561.6208607142391</v>
      </c>
      <c r="AD58" s="167">
        <f t="shared" si="55"/>
        <v>1561.6588712107123</v>
      </c>
      <c r="AE58" s="149">
        <f t="shared" si="56"/>
        <v>217.73414300873321</v>
      </c>
      <c r="AF58" s="175">
        <f t="shared" si="57"/>
        <v>1397.0219954793961</v>
      </c>
      <c r="AG58" s="149">
        <f t="shared" si="58"/>
        <v>220.42369560259206</v>
      </c>
      <c r="AH58" s="167">
        <f t="shared" si="59"/>
        <v>1188.1364431885104</v>
      </c>
      <c r="AI58" s="134"/>
    </row>
    <row r="59" spans="1:35">
      <c r="A59" t="s">
        <v>263</v>
      </c>
      <c r="B59" s="133">
        <f t="shared" ref="B59:B75" si="60">(B58-C58)*EXP($F$3*(1-(B58-C58)/($F$4*$F$5*E58+$F$6*$W$3)))</f>
        <v>450499.28197259444</v>
      </c>
      <c r="C59" s="141">
        <f t="shared" ref="C59:C75" si="61">$M$3*D59</f>
        <v>0</v>
      </c>
      <c r="D59" s="141"/>
      <c r="E59" s="141">
        <f t="shared" si="35"/>
        <v>388859.48911333608</v>
      </c>
      <c r="F59" s="133">
        <f t="shared" ref="F59:F75" si="62">F58*EXP($F$3*(1-F58/($F$4*$F$5*E58+$F$6*$W$3)))</f>
        <v>461088.05933811486</v>
      </c>
      <c r="G59" s="141">
        <f t="shared" si="17"/>
        <v>729341.54677587061</v>
      </c>
      <c r="H59" s="147"/>
      <c r="I59" s="180">
        <f t="shared" si="33"/>
        <v>790336.10746112023</v>
      </c>
      <c r="J59" s="175">
        <v>6</v>
      </c>
      <c r="K59" s="175">
        <f t="shared" ref="K59:K75" si="63">(K58-J58)*EXP($F$3*(1-(K58-J58)/($F$4*$F$5*G58+$F$6*$W$3)))</f>
        <v>790322.67032783176</v>
      </c>
      <c r="L59" s="150">
        <f t="shared" ref="L59:L75" si="64">L58*EXP($F$3*(1-(L58/($F$4*$F$5*G58+$F$6*$W$3))))</f>
        <v>790336.10751491576</v>
      </c>
      <c r="M59" s="139">
        <f t="shared" si="31"/>
        <v>107421.3167947866</v>
      </c>
      <c r="N59" s="171">
        <f t="shared" ref="N59:N75" si="65">N58*EXP($F$3*(1-(N58/($F$4*$K$5*G58+$F$6*$W$3))))</f>
        <v>706755.51698625367</v>
      </c>
      <c r="O59" s="147"/>
      <c r="P59" s="180">
        <f t="shared" si="34"/>
        <v>108748.23446316042</v>
      </c>
      <c r="Q59" s="170">
        <f t="shared" ref="Q59:Q75" si="66">$J$6*R59</f>
        <v>60104.226198365148</v>
      </c>
      <c r="R59" s="171">
        <f t="shared" ref="R59:R75" si="67">(R58-$J$6*R58)*EXP($F$3*(1-(R58-$J$6*R58)/($F$4*$K$5*G58+$F$6*$W$3)))</f>
        <v>601042.26198365144</v>
      </c>
      <c r="S59" s="153">
        <f t="shared" ref="S59:S75" si="68">(B59-C59)/($F$4*$F$5*E59+$F$6*$W$3)</f>
        <v>0.92885142157399614</v>
      </c>
      <c r="T59" s="153">
        <f t="shared" ref="T59:T75" si="69">F59/($F$4*$F$5*E59+$F$6*$W$3)</f>
        <v>0.95068364484775603</v>
      </c>
      <c r="U59" s="153">
        <f t="shared" ref="U59:U75" si="70">(I58-$H$6*I58)/($F$4*$F$5*G58+$F$6*$W$3)</f>
        <v>0.6367646190078623</v>
      </c>
      <c r="V59" s="175">
        <f t="shared" ref="V59:V75" si="71">(K58-J58)/($F$4*$F$5*G58+$F$6*$W$3)</f>
        <v>0.94623550736335105</v>
      </c>
      <c r="W59" s="175">
        <f t="shared" ref="W59:W75" si="72">L58/($F$4*$F$5*G58+$F$6*$W$3)</f>
        <v>0.94626468018281706</v>
      </c>
      <c r="X59" s="175">
        <f t="shared" ref="X59:X75" si="73">M58/($F$4*$I$5*G58+$F$6*$W$3)</f>
        <v>1.2657098237643978</v>
      </c>
      <c r="Y59" s="175">
        <f t="shared" ref="Y59:Y75" si="74">N58/($F$4*$K$5*G58+$F$6*$W$3)</f>
        <v>0.94704040706952874</v>
      </c>
      <c r="Z59" s="175">
        <f t="shared" ref="Z59:Z75" si="75">(P58-$H$6*P58)/($F$4*$I$5*G58+$F$6*$W$3)</f>
        <v>0.86224798537305092</v>
      </c>
      <c r="AA59" s="175">
        <f t="shared" ref="AA59:AA75" si="76">(R58-$J$6*R58)/($F$4*$K$5*G58+$F$6*$W$3)</f>
        <v>0.72489331020356551</v>
      </c>
      <c r="AB59" s="149">
        <f t="shared" ref="AB59:AB75" si="77">I59/$T$3</f>
        <v>1601.9460585801853</v>
      </c>
      <c r="AC59" s="167">
        <f t="shared" ref="AC59:AC75" si="78">K59/$T$3</f>
        <v>1601.9188226200579</v>
      </c>
      <c r="AD59" s="167">
        <f t="shared" ref="AD59:AD75" si="79">L59/$T$3</f>
        <v>1601.9460586892244</v>
      </c>
      <c r="AE59" s="149">
        <f t="shared" ref="AE59:AE75" si="80">M59/$T$3</f>
        <v>217.73414300872912</v>
      </c>
      <c r="AF59" s="175">
        <f t="shared" ref="AF59:AF75" si="81">N59/$T$3</f>
        <v>1432.5351001018601</v>
      </c>
      <c r="AG59" s="149">
        <f t="shared" ref="AG59:AG75" si="82">P59/$T$3</f>
        <v>220.42369560394118</v>
      </c>
      <c r="AH59" s="167">
        <f t="shared" ref="AH59:AH75" si="83">R59/$T$3</f>
        <v>1218.2630573691654</v>
      </c>
      <c r="AI59" s="134"/>
    </row>
    <row r="60" spans="1:35">
      <c r="A60" t="s">
        <v>264</v>
      </c>
      <c r="B60" s="133">
        <f t="shared" si="60"/>
        <v>465951.20082173188</v>
      </c>
      <c r="C60" s="141">
        <f t="shared" si="61"/>
        <v>0</v>
      </c>
      <c r="D60" s="141"/>
      <c r="E60" s="141">
        <f t="shared" si="35"/>
        <v>400136.4142976228</v>
      </c>
      <c r="F60" s="133">
        <f t="shared" si="62"/>
        <v>471993.39657675143</v>
      </c>
      <c r="G60" s="141">
        <f t="shared" si="17"/>
        <v>750492.45163237082</v>
      </c>
      <c r="H60" s="147"/>
      <c r="I60" s="180">
        <f t="shared" si="33"/>
        <v>810788.55964160943</v>
      </c>
      <c r="J60" s="175">
        <v>7</v>
      </c>
      <c r="K60" s="175">
        <f t="shared" si="63"/>
        <v>810777.56151189608</v>
      </c>
      <c r="L60" s="150">
        <f t="shared" si="64"/>
        <v>810788.5596720482</v>
      </c>
      <c r="M60" s="139">
        <f t="shared" si="31"/>
        <v>107421.31679478553</v>
      </c>
      <c r="N60" s="171">
        <f t="shared" si="65"/>
        <v>724784.31938414439</v>
      </c>
      <c r="O60" s="147"/>
      <c r="P60" s="180">
        <f t="shared" si="34"/>
        <v>108748.23446351055</v>
      </c>
      <c r="Q60" s="170">
        <f t="shared" si="66"/>
        <v>61633.648988619439</v>
      </c>
      <c r="R60" s="171">
        <f t="shared" si="67"/>
        <v>616336.48988619435</v>
      </c>
      <c r="S60" s="153">
        <f t="shared" si="68"/>
        <v>0.93826234851385393</v>
      </c>
      <c r="T60" s="153">
        <f t="shared" si="69"/>
        <v>0.95042921227402277</v>
      </c>
      <c r="U60" s="153">
        <f t="shared" si="70"/>
        <v>0.63665323808706953</v>
      </c>
      <c r="V60" s="175">
        <f t="shared" si="71"/>
        <v>0.94607589444816265</v>
      </c>
      <c r="W60" s="175">
        <f t="shared" si="72"/>
        <v>0.94609916240497849</v>
      </c>
      <c r="X60" s="175">
        <f t="shared" si="73"/>
        <v>1.2657098237643738</v>
      </c>
      <c r="Y60" s="175">
        <f t="shared" si="74"/>
        <v>0.94685798014292899</v>
      </c>
      <c r="Z60" s="175">
        <f t="shared" si="75"/>
        <v>0.86224798537832836</v>
      </c>
      <c r="AA60" s="175">
        <f t="shared" si="76"/>
        <v>0.72470816801010096</v>
      </c>
      <c r="AB60" s="149">
        <f t="shared" si="77"/>
        <v>1643.4014910848252</v>
      </c>
      <c r="AC60" s="167">
        <f t="shared" si="78"/>
        <v>1643.3791987836389</v>
      </c>
      <c r="AD60" s="167">
        <f t="shared" si="79"/>
        <v>1643.4014911465222</v>
      </c>
      <c r="AE60" s="149">
        <f t="shared" si="80"/>
        <v>217.73414300872693</v>
      </c>
      <c r="AF60" s="175">
        <f t="shared" si="81"/>
        <v>1469.0779945357231</v>
      </c>
      <c r="AG60" s="149">
        <f t="shared" si="82"/>
        <v>220.42369560465087</v>
      </c>
      <c r="AH60" s="167">
        <f t="shared" si="83"/>
        <v>1249.2631950020154</v>
      </c>
      <c r="AI60" s="134"/>
    </row>
    <row r="61" spans="1:35">
      <c r="A61" t="s">
        <v>265</v>
      </c>
      <c r="B61" s="133">
        <f t="shared" si="60"/>
        <v>479788.10387802077</v>
      </c>
      <c r="C61" s="141">
        <f t="shared" si="61"/>
        <v>116833.24118005023</v>
      </c>
      <c r="D61" s="141">
        <v>253119</v>
      </c>
      <c r="E61" s="141">
        <f t="shared" si="35"/>
        <v>411740.37031225383</v>
      </c>
      <c r="F61" s="133">
        <f t="shared" si="62"/>
        <v>483214.93205087836</v>
      </c>
      <c r="G61" s="141">
        <f t="shared" si="17"/>
        <v>772256.73272970947</v>
      </c>
      <c r="H61" s="147"/>
      <c r="I61" s="180">
        <f t="shared" si="33"/>
        <v>831834.09249947732</v>
      </c>
      <c r="J61" s="175">
        <v>8</v>
      </c>
      <c r="K61" s="175">
        <f t="shared" si="63"/>
        <v>831823.90642004111</v>
      </c>
      <c r="L61" s="150">
        <f t="shared" si="64"/>
        <v>831834.09251670411</v>
      </c>
      <c r="M61" s="139">
        <f t="shared" si="31"/>
        <v>107421.31679478497</v>
      </c>
      <c r="N61" s="171">
        <f t="shared" si="65"/>
        <v>743335.91329823947</v>
      </c>
      <c r="O61" s="147"/>
      <c r="P61" s="180">
        <f t="shared" si="34"/>
        <v>108748.23446369472</v>
      </c>
      <c r="Q61" s="170">
        <f t="shared" si="66"/>
        <v>63207.417839931302</v>
      </c>
      <c r="R61" s="171">
        <f t="shared" si="67"/>
        <v>632074.17839931301</v>
      </c>
      <c r="S61" s="153">
        <f t="shared" si="68"/>
        <v>0.71370360227360763</v>
      </c>
      <c r="T61" s="153">
        <f t="shared" si="69"/>
        <v>0.95017941105280246</v>
      </c>
      <c r="U61" s="153">
        <f t="shared" si="70"/>
        <v>0.63654433319309478</v>
      </c>
      <c r="V61" s="175">
        <f t="shared" si="71"/>
        <v>0.94591632591432573</v>
      </c>
      <c r="W61" s="175">
        <f t="shared" si="72"/>
        <v>0.94593732415270837</v>
      </c>
      <c r="X61" s="175">
        <f t="shared" si="73"/>
        <v>1.2657098237643611</v>
      </c>
      <c r="Y61" s="175">
        <f t="shared" si="74"/>
        <v>0.94667947997073887</v>
      </c>
      <c r="Z61" s="175">
        <f t="shared" si="75"/>
        <v>0.86224798538110459</v>
      </c>
      <c r="AA61" s="175">
        <f t="shared" si="76"/>
        <v>0.7245269839797468</v>
      </c>
      <c r="AB61" s="149">
        <f t="shared" si="77"/>
        <v>1686.0590491719581</v>
      </c>
      <c r="AC61" s="167">
        <f t="shared" si="78"/>
        <v>1686.0384028296601</v>
      </c>
      <c r="AD61" s="167">
        <f t="shared" si="79"/>
        <v>1686.0590492068754</v>
      </c>
      <c r="AE61" s="149">
        <f t="shared" si="80"/>
        <v>217.73414300872582</v>
      </c>
      <c r="AF61" s="175">
        <f t="shared" si="81"/>
        <v>1506.6805442237705</v>
      </c>
      <c r="AG61" s="149">
        <f t="shared" si="82"/>
        <v>220.42369560502416</v>
      </c>
      <c r="AH61" s="167">
        <f t="shared" si="83"/>
        <v>1281.1621906910025</v>
      </c>
      <c r="AI61" s="134"/>
    </row>
    <row r="62" spans="1:35">
      <c r="A62" t="s">
        <v>266</v>
      </c>
      <c r="B62" s="133">
        <f t="shared" si="60"/>
        <v>415707.95142452506</v>
      </c>
      <c r="C62" s="141">
        <f t="shared" si="61"/>
        <v>0</v>
      </c>
      <c r="D62" s="141"/>
      <c r="E62" s="141">
        <f t="shared" si="35"/>
        <v>423680.84105130914</v>
      </c>
      <c r="F62" s="133">
        <f t="shared" si="62"/>
        <v>494761.83616684854</v>
      </c>
      <c r="G62" s="141">
        <f t="shared" si="17"/>
        <v>794652.17797887104</v>
      </c>
      <c r="H62" s="147"/>
      <c r="I62" s="180">
        <f t="shared" si="33"/>
        <v>853489.90612530033</v>
      </c>
      <c r="J62" s="175">
        <v>9</v>
      </c>
      <c r="K62" s="175">
        <f t="shared" si="63"/>
        <v>853479.6115062508</v>
      </c>
      <c r="L62" s="150">
        <f t="shared" si="64"/>
        <v>853489.90613505186</v>
      </c>
      <c r="M62" s="139">
        <f t="shared" si="31"/>
        <v>107421.31679478468</v>
      </c>
      <c r="N62" s="171">
        <f t="shared" si="65"/>
        <v>762425.46044042648</v>
      </c>
      <c r="O62" s="147"/>
      <c r="P62" s="180">
        <f t="shared" si="34"/>
        <v>108748.23446379158</v>
      </c>
      <c r="Q62" s="170">
        <f t="shared" si="66"/>
        <v>64826.818907790017</v>
      </c>
      <c r="R62" s="171">
        <f t="shared" si="67"/>
        <v>648268.18907790014</v>
      </c>
      <c r="S62" s="153">
        <f t="shared" si="68"/>
        <v>0.79815211608938652</v>
      </c>
      <c r="T62" s="153">
        <f t="shared" si="69"/>
        <v>0.94993421497865371</v>
      </c>
      <c r="U62" s="153">
        <f t="shared" si="70"/>
        <v>0.63643786566916039</v>
      </c>
      <c r="V62" s="175">
        <f t="shared" si="71"/>
        <v>0.94575843073298771</v>
      </c>
      <c r="W62" s="175">
        <f t="shared" si="72"/>
        <v>0.94577910796951137</v>
      </c>
      <c r="X62" s="175">
        <f t="shared" si="73"/>
        <v>1.2657098237643547</v>
      </c>
      <c r="Y62" s="175">
        <f t="shared" si="74"/>
        <v>0.94650485164814213</v>
      </c>
      <c r="Z62" s="175">
        <f t="shared" si="75"/>
        <v>0.86224798538256475</v>
      </c>
      <c r="AA62" s="175">
        <f t="shared" si="76"/>
        <v>0.72434970405470922</v>
      </c>
      <c r="AB62" s="149">
        <f t="shared" si="77"/>
        <v>1729.9535960055543</v>
      </c>
      <c r="AC62" s="167">
        <f t="shared" si="78"/>
        <v>1729.9327296624185</v>
      </c>
      <c r="AD62" s="167">
        <f t="shared" si="79"/>
        <v>1729.9535960253199</v>
      </c>
      <c r="AE62" s="149">
        <f t="shared" si="80"/>
        <v>217.73414300872523</v>
      </c>
      <c r="AF62" s="175">
        <f t="shared" si="81"/>
        <v>1545.3734807046101</v>
      </c>
      <c r="AG62" s="149">
        <f t="shared" si="82"/>
        <v>220.42369560522047</v>
      </c>
      <c r="AH62" s="167">
        <f t="shared" si="83"/>
        <v>1313.9861137463517</v>
      </c>
      <c r="AI62" s="134"/>
    </row>
    <row r="63" spans="1:35">
      <c r="A63" t="s">
        <v>267</v>
      </c>
      <c r="B63" s="133">
        <f t="shared" si="60"/>
        <v>457446.01183978253</v>
      </c>
      <c r="C63" s="141">
        <f t="shared" si="61"/>
        <v>0</v>
      </c>
      <c r="D63" s="141"/>
      <c r="E63" s="141">
        <f t="shared" si="35"/>
        <v>435967.58544179704</v>
      </c>
      <c r="F63" s="133">
        <f t="shared" si="62"/>
        <v>506643.54528620862</v>
      </c>
      <c r="G63" s="141">
        <f t="shared" si="17"/>
        <v>817697.09114025824</v>
      </c>
      <c r="H63" s="147"/>
      <c r="I63" s="180">
        <f t="shared" si="33"/>
        <v>875773.69940609869</v>
      </c>
      <c r="J63" s="175">
        <v>10</v>
      </c>
      <c r="K63" s="175">
        <f t="shared" si="63"/>
        <v>875762.77501739957</v>
      </c>
      <c r="L63" s="150">
        <f t="shared" si="64"/>
        <v>875773.6994116198</v>
      </c>
      <c r="M63" s="139">
        <f t="shared" si="31"/>
        <v>107421.31679478452</v>
      </c>
      <c r="N63" s="171">
        <f t="shared" si="65"/>
        <v>782068.56221059849</v>
      </c>
      <c r="O63" s="147"/>
      <c r="P63" s="180">
        <f t="shared" si="34"/>
        <v>108748.23446384253</v>
      </c>
      <c r="Q63" s="170">
        <f t="shared" si="66"/>
        <v>66493.175646207208</v>
      </c>
      <c r="R63" s="171">
        <f t="shared" si="67"/>
        <v>664931.75646207202</v>
      </c>
      <c r="S63" s="153">
        <f t="shared" si="68"/>
        <v>0.85747376355762106</v>
      </c>
      <c r="T63" s="153">
        <f t="shared" si="69"/>
        <v>0.94969359512286844</v>
      </c>
      <c r="U63" s="153">
        <f t="shared" si="70"/>
        <v>0.63633379662238676</v>
      </c>
      <c r="V63" s="175">
        <f t="shared" si="71"/>
        <v>0.94560307856167936</v>
      </c>
      <c r="W63" s="175">
        <f t="shared" si="72"/>
        <v>0.94562445605277046</v>
      </c>
      <c r="X63" s="175">
        <f t="shared" si="73"/>
        <v>1.2657098237643511</v>
      </c>
      <c r="Y63" s="175">
        <f t="shared" si="74"/>
        <v>0.94633403953681994</v>
      </c>
      <c r="Z63" s="175">
        <f t="shared" si="75"/>
        <v>0.86224798538333269</v>
      </c>
      <c r="AA63" s="175">
        <f t="shared" si="76"/>
        <v>0.7241762733723911</v>
      </c>
      <c r="AB63" s="149">
        <f t="shared" si="77"/>
        <v>1775.121005768807</v>
      </c>
      <c r="AC63" s="167">
        <f t="shared" si="78"/>
        <v>1775.0988629345702</v>
      </c>
      <c r="AD63" s="167">
        <f t="shared" si="79"/>
        <v>1775.1210057799979</v>
      </c>
      <c r="AE63" s="149">
        <f t="shared" si="80"/>
        <v>217.73414300872491</v>
      </c>
      <c r="AF63" s="175">
        <f t="shared" si="81"/>
        <v>1585.1884267281466</v>
      </c>
      <c r="AG63" s="149">
        <f t="shared" si="82"/>
        <v>220.42369560532376</v>
      </c>
      <c r="AH63" s="167">
        <f t="shared" si="83"/>
        <v>1347.761789488552</v>
      </c>
      <c r="AI63" s="134"/>
    </row>
    <row r="64" spans="1:35">
      <c r="A64" t="s">
        <v>268</v>
      </c>
      <c r="B64" s="133">
        <f t="shared" si="60"/>
        <v>489417.69502211962</v>
      </c>
      <c r="C64" s="141">
        <f t="shared" si="61"/>
        <v>0</v>
      </c>
      <c r="D64" s="141"/>
      <c r="E64" s="141">
        <f t="shared" si="35"/>
        <v>448610.64541960909</v>
      </c>
      <c r="F64" s="133">
        <f t="shared" si="62"/>
        <v>518869.76943737513</v>
      </c>
      <c r="G64" s="141">
        <f t="shared" si="17"/>
        <v>841410.30678332562</v>
      </c>
      <c r="H64" s="147"/>
      <c r="I64" s="180">
        <f t="shared" si="33"/>
        <v>898703.6844908318</v>
      </c>
      <c r="J64" s="175">
        <v>11</v>
      </c>
      <c r="K64" s="175">
        <f t="shared" si="63"/>
        <v>898691.83494881459</v>
      </c>
      <c r="L64" s="150">
        <f t="shared" si="64"/>
        <v>898703.68449395837</v>
      </c>
      <c r="M64" s="139">
        <f t="shared" si="31"/>
        <v>107421.31679478443</v>
      </c>
      <c r="N64" s="171">
        <f t="shared" si="65"/>
        <v>802281.27244699257</v>
      </c>
      <c r="O64" s="147"/>
      <c r="P64" s="180">
        <f t="shared" si="34"/>
        <v>108748.23446386933</v>
      </c>
      <c r="Q64" s="170">
        <f t="shared" si="66"/>
        <v>68207.849889259029</v>
      </c>
      <c r="R64" s="171">
        <f t="shared" si="67"/>
        <v>682078.49889259029</v>
      </c>
      <c r="S64" s="153">
        <f t="shared" si="68"/>
        <v>0.89556443315001655</v>
      </c>
      <c r="T64" s="153">
        <f t="shared" si="69"/>
        <v>0.9494575199694425</v>
      </c>
      <c r="U64" s="153">
        <f t="shared" si="70"/>
        <v>0.63623208697789269</v>
      </c>
      <c r="V64" s="175">
        <f t="shared" si="71"/>
        <v>0.94545072064214108</v>
      </c>
      <c r="W64" s="175">
        <f t="shared" si="72"/>
        <v>0.94547331033201576</v>
      </c>
      <c r="X64" s="175">
        <f t="shared" si="73"/>
        <v>1.2657098237643494</v>
      </c>
      <c r="Y64" s="175">
        <f t="shared" si="74"/>
        <v>0.94616698735874838</v>
      </c>
      <c r="Z64" s="175">
        <f t="shared" si="75"/>
        <v>0.8622479853837367</v>
      </c>
      <c r="AA64" s="175">
        <f t="shared" si="76"/>
        <v>0.72400663636101636</v>
      </c>
      <c r="AB64" s="149">
        <f t="shared" si="77"/>
        <v>1821.5981929844977</v>
      </c>
      <c r="AC64" s="167">
        <f t="shared" si="78"/>
        <v>1821.5741749408435</v>
      </c>
      <c r="AD64" s="167">
        <f t="shared" si="79"/>
        <v>1821.5981929908351</v>
      </c>
      <c r="AE64" s="149">
        <f t="shared" si="80"/>
        <v>217.73414300872471</v>
      </c>
      <c r="AF64" s="175">
        <f t="shared" si="81"/>
        <v>1626.1579220994661</v>
      </c>
      <c r="AG64" s="149">
        <f t="shared" si="82"/>
        <v>220.42369560537807</v>
      </c>
      <c r="AH64" s="167">
        <f t="shared" si="83"/>
        <v>1382.5168211703224</v>
      </c>
      <c r="AI64" s="134"/>
    </row>
    <row r="65" spans="1:35">
      <c r="A65" t="s">
        <v>269</v>
      </c>
      <c r="B65" s="133">
        <f t="shared" si="60"/>
        <v>514254.75018629048</v>
      </c>
      <c r="C65" s="141">
        <f t="shared" si="61"/>
        <v>0</v>
      </c>
      <c r="D65" s="141"/>
      <c r="E65" s="141">
        <f t="shared" si="35"/>
        <v>461620.35413677769</v>
      </c>
      <c r="F65" s="133">
        <f t="shared" si="62"/>
        <v>531450.50025096058</v>
      </c>
      <c r="G65" s="141">
        <f t="shared" si="17"/>
        <v>865811.20568004204</v>
      </c>
      <c r="H65" s="147"/>
      <c r="I65" s="180">
        <f t="shared" si="33"/>
        <v>922298.60167503217</v>
      </c>
      <c r="J65" s="175">
        <v>12</v>
      </c>
      <c r="K65" s="175">
        <f t="shared" si="63"/>
        <v>922285.65935303841</v>
      </c>
      <c r="L65" s="150">
        <f t="shared" si="64"/>
        <v>922298.60167680308</v>
      </c>
      <c r="M65" s="139">
        <f t="shared" si="31"/>
        <v>107421.31679478439</v>
      </c>
      <c r="N65" s="171">
        <f t="shared" si="65"/>
        <v>823080.11054631404</v>
      </c>
      <c r="O65" s="147"/>
      <c r="P65" s="180">
        <f t="shared" si="34"/>
        <v>108748.23446388343</v>
      </c>
      <c r="Q65" s="170">
        <f t="shared" si="66"/>
        <v>69972.242964000194</v>
      </c>
      <c r="R65" s="171">
        <f t="shared" si="67"/>
        <v>699722.42964000197</v>
      </c>
      <c r="S65" s="153">
        <f t="shared" si="68"/>
        <v>0.91851255462416614</v>
      </c>
      <c r="T65" s="153">
        <f t="shared" si="69"/>
        <v>0.94922595555018041</v>
      </c>
      <c r="U65" s="153">
        <f t="shared" si="70"/>
        <v>0.63613269752990886</v>
      </c>
      <c r="V65" s="175">
        <f t="shared" si="71"/>
        <v>0.94530157763583833</v>
      </c>
      <c r="W65" s="175">
        <f t="shared" si="72"/>
        <v>0.9453256125437085</v>
      </c>
      <c r="X65" s="175">
        <f t="shared" si="73"/>
        <v>1.2657098237643483</v>
      </c>
      <c r="Y65" s="175">
        <f t="shared" si="74"/>
        <v>0.94600363828648559</v>
      </c>
      <c r="Z65" s="175">
        <f t="shared" si="75"/>
        <v>0.8622479853839492</v>
      </c>
      <c r="AA65" s="175">
        <f t="shared" si="76"/>
        <v>0.72384073683186534</v>
      </c>
      <c r="AB65" s="149">
        <f t="shared" si="77"/>
        <v>1869.4231426849201</v>
      </c>
      <c r="AC65" s="167">
        <f t="shared" si="78"/>
        <v>1869.3969096664473</v>
      </c>
      <c r="AD65" s="167">
        <f t="shared" si="79"/>
        <v>1869.4231426885094</v>
      </c>
      <c r="AE65" s="149">
        <f t="shared" si="80"/>
        <v>217.73414300872463</v>
      </c>
      <c r="AF65" s="175">
        <f t="shared" si="81"/>
        <v>1668.3154502722434</v>
      </c>
      <c r="AG65" s="149">
        <f t="shared" si="82"/>
        <v>220.42369560540666</v>
      </c>
      <c r="AH65" s="167">
        <f t="shared" si="83"/>
        <v>1418.2796125344616</v>
      </c>
      <c r="AI65" s="134"/>
    </row>
    <row r="66" spans="1:35">
      <c r="A66" t="s">
        <v>270</v>
      </c>
      <c r="B66" s="133">
        <f t="shared" si="60"/>
        <v>534506.45906972082</v>
      </c>
      <c r="C66" s="141">
        <f t="shared" si="61"/>
        <v>0</v>
      </c>
      <c r="D66" s="141"/>
      <c r="E66" s="141">
        <f t="shared" si="35"/>
        <v>475007.34440674423</v>
      </c>
      <c r="F66" s="133">
        <f t="shared" si="62"/>
        <v>544396.01912523957</v>
      </c>
      <c r="G66" s="141">
        <f t="shared" si="17"/>
        <v>890919.73064476321</v>
      </c>
      <c r="H66" s="147"/>
      <c r="I66" s="180">
        <f t="shared" si="33"/>
        <v>946577.73471690342</v>
      </c>
      <c r="J66" s="175">
        <v>13</v>
      </c>
      <c r="K66" s="175">
        <f t="shared" si="63"/>
        <v>946563.60428126378</v>
      </c>
      <c r="L66" s="150">
        <f t="shared" si="64"/>
        <v>946577.73471790669</v>
      </c>
      <c r="M66" s="139">
        <f t="shared" si="31"/>
        <v>107421.31679478436</v>
      </c>
      <c r="N66" s="171">
        <f t="shared" si="65"/>
        <v>844482.07496437524</v>
      </c>
      <c r="O66" s="147"/>
      <c r="P66" s="180">
        <f t="shared" si="34"/>
        <v>108748.23446389084</v>
      </c>
      <c r="Q66" s="170">
        <f t="shared" si="66"/>
        <v>71787.796835658664</v>
      </c>
      <c r="R66" s="171">
        <f t="shared" si="67"/>
        <v>717877.96835658664</v>
      </c>
      <c r="S66" s="153">
        <f t="shared" si="68"/>
        <v>0.93175924415589217</v>
      </c>
      <c r="T66" s="153">
        <f t="shared" si="69"/>
        <v>0.94899886557861945</v>
      </c>
      <c r="U66" s="153">
        <f t="shared" si="70"/>
        <v>0.63603558899021007</v>
      </c>
      <c r="V66" s="175">
        <f t="shared" si="71"/>
        <v>0.94515574314692552</v>
      </c>
      <c r="W66" s="175">
        <f t="shared" si="72"/>
        <v>0.94518130430257008</v>
      </c>
      <c r="X66" s="175">
        <f t="shared" si="73"/>
        <v>1.2657098237643478</v>
      </c>
      <c r="Y66" s="175">
        <f t="shared" si="74"/>
        <v>0.94584393502992825</v>
      </c>
      <c r="Z66" s="175">
        <f t="shared" si="75"/>
        <v>0.86224798538406089</v>
      </c>
      <c r="AA66" s="175">
        <f t="shared" si="76"/>
        <v>0.72367851806807193</v>
      </c>
      <c r="AB66" s="149">
        <f t="shared" si="77"/>
        <v>1918.6349414563472</v>
      </c>
      <c r="AC66" s="167">
        <f t="shared" si="78"/>
        <v>1918.6063002295762</v>
      </c>
      <c r="AD66" s="167">
        <f t="shared" si="79"/>
        <v>1918.6349414583806</v>
      </c>
      <c r="AE66" s="149">
        <f t="shared" si="80"/>
        <v>217.73414300872457</v>
      </c>
      <c r="AF66" s="175">
        <f t="shared" si="81"/>
        <v>1711.6954657134247</v>
      </c>
      <c r="AG66" s="149">
        <f t="shared" si="82"/>
        <v>220.42369560542167</v>
      </c>
      <c r="AH66" s="167">
        <f t="shared" si="83"/>
        <v>1455.0793910259986</v>
      </c>
      <c r="AI66" s="134"/>
    </row>
    <row r="67" spans="1:35">
      <c r="A67" t="s">
        <v>271</v>
      </c>
      <c r="B67" s="133">
        <f t="shared" si="60"/>
        <v>552078.32701856655</v>
      </c>
      <c r="C67" s="141">
        <f t="shared" si="61"/>
        <v>0</v>
      </c>
      <c r="D67" s="141"/>
      <c r="E67" s="141">
        <f t="shared" si="35"/>
        <v>488782.55739453976</v>
      </c>
      <c r="F67" s="133">
        <f t="shared" si="62"/>
        <v>557716.90562842903</v>
      </c>
      <c r="G67" s="141">
        <f t="shared" si="17"/>
        <v>916756.4028334613</v>
      </c>
      <c r="H67" s="147"/>
      <c r="I67" s="180">
        <f t="shared" si="33"/>
        <v>971560.92659748683</v>
      </c>
      <c r="J67" s="175">
        <v>14</v>
      </c>
      <c r="K67" s="175">
        <f t="shared" si="63"/>
        <v>971545.55363839841</v>
      </c>
      <c r="L67" s="150">
        <f t="shared" si="64"/>
        <v>971560.92659805517</v>
      </c>
      <c r="M67" s="139">
        <f t="shared" si="31"/>
        <v>107421.31679478435</v>
      </c>
      <c r="N67" s="171">
        <f t="shared" si="65"/>
        <v>866504.65710827895</v>
      </c>
      <c r="O67" s="147"/>
      <c r="P67" s="180">
        <f t="shared" si="34"/>
        <v>108748.23446389475</v>
      </c>
      <c r="Q67" s="170">
        <f t="shared" si="66"/>
        <v>73655.995286046629</v>
      </c>
      <c r="R67" s="171">
        <f t="shared" si="67"/>
        <v>736559.9528604662</v>
      </c>
      <c r="S67" s="153">
        <f t="shared" si="68"/>
        <v>0.93918398083209564</v>
      </c>
      <c r="T67" s="153">
        <f t="shared" si="69"/>
        <v>0.94877621158247483</v>
      </c>
      <c r="U67" s="153">
        <f t="shared" si="70"/>
        <v>0.63594072203406027</v>
      </c>
      <c r="V67" s="175">
        <f t="shared" si="71"/>
        <v>0.94501324079742488</v>
      </c>
      <c r="W67" s="175">
        <f t="shared" si="72"/>
        <v>0.9450403271695007</v>
      </c>
      <c r="X67" s="175">
        <f t="shared" si="73"/>
        <v>1.2657098237643474</v>
      </c>
      <c r="Y67" s="175">
        <f t="shared" si="74"/>
        <v>0.9456878199195462</v>
      </c>
      <c r="Z67" s="175">
        <f t="shared" si="75"/>
        <v>0.86224798538411973</v>
      </c>
      <c r="AA67" s="175">
        <f t="shared" si="76"/>
        <v>0.72351992290996492</v>
      </c>
      <c r="AB67" s="149">
        <f t="shared" si="77"/>
        <v>1969.2738093835876</v>
      </c>
      <c r="AC67" s="167">
        <f t="shared" si="78"/>
        <v>1969.2426496643393</v>
      </c>
      <c r="AD67" s="167">
        <f t="shared" si="79"/>
        <v>1969.2738093847397</v>
      </c>
      <c r="AE67" s="149">
        <f t="shared" si="80"/>
        <v>217.73414300872454</v>
      </c>
      <c r="AF67" s="175">
        <f t="shared" si="81"/>
        <v>1756.333422061535</v>
      </c>
      <c r="AG67" s="149">
        <f t="shared" si="82"/>
        <v>220.4236956054296</v>
      </c>
      <c r="AH67" s="167">
        <f t="shared" si="83"/>
        <v>1492.946231677611</v>
      </c>
      <c r="AI67" s="134"/>
    </row>
    <row r="68" spans="1:35">
      <c r="A68" t="s">
        <v>272</v>
      </c>
      <c r="B68" s="133">
        <f t="shared" si="60"/>
        <v>568224.57895953977</v>
      </c>
      <c r="C68" s="141">
        <f t="shared" si="61"/>
        <v>116833.24118005023</v>
      </c>
      <c r="D68" s="141">
        <v>253119</v>
      </c>
      <c r="E68" s="141">
        <f t="shared" si="35"/>
        <v>502957.25155898137</v>
      </c>
      <c r="F68" s="133">
        <f t="shared" si="62"/>
        <v>571424.04614465358</v>
      </c>
      <c r="G68" s="141">
        <f t="shared" si="17"/>
        <v>943342.33851563162</v>
      </c>
      <c r="H68" s="147"/>
      <c r="I68" s="180">
        <f t="shared" si="33"/>
        <v>997268.59573783027</v>
      </c>
      <c r="J68" s="175">
        <v>15</v>
      </c>
      <c r="K68" s="175">
        <f t="shared" si="63"/>
        <v>997251.94902355399</v>
      </c>
      <c r="L68" s="150">
        <f t="shared" si="64"/>
        <v>997268.59573815239</v>
      </c>
      <c r="M68" s="139">
        <f t="shared" si="31"/>
        <v>107421.31679478435</v>
      </c>
      <c r="N68" s="171">
        <f t="shared" si="65"/>
        <v>889165.85563150351</v>
      </c>
      <c r="O68" s="147"/>
      <c r="P68" s="180">
        <f t="shared" si="34"/>
        <v>108748.23446389681</v>
      </c>
      <c r="Q68" s="170">
        <f t="shared" si="66"/>
        <v>75578.365126150646</v>
      </c>
      <c r="R68" s="171">
        <f t="shared" si="67"/>
        <v>755783.65126150637</v>
      </c>
      <c r="S68" s="153">
        <f t="shared" si="68"/>
        <v>0.74930490984825115</v>
      </c>
      <c r="T68" s="153">
        <f t="shared" si="69"/>
        <v>0.94855795303433477</v>
      </c>
      <c r="U68" s="153">
        <f t="shared" si="70"/>
        <v>0.63584805734378247</v>
      </c>
      <c r="V68" s="175">
        <f t="shared" si="71"/>
        <v>0.94487405571034089</v>
      </c>
      <c r="W68" s="175">
        <f t="shared" si="72"/>
        <v>0.94490262271613201</v>
      </c>
      <c r="X68" s="175">
        <f t="shared" si="73"/>
        <v>1.2657098237643474</v>
      </c>
      <c r="Y68" s="175">
        <f t="shared" si="74"/>
        <v>0.9455352349860956</v>
      </c>
      <c r="Z68" s="175">
        <f t="shared" si="75"/>
        <v>0.86224798538415082</v>
      </c>
      <c r="AA68" s="175">
        <f t="shared" si="76"/>
        <v>0.72336489383693681</v>
      </c>
      <c r="AB68" s="149">
        <f t="shared" si="77"/>
        <v>2021.3811329208493</v>
      </c>
      <c r="AC68" s="167">
        <f t="shared" si="78"/>
        <v>2021.3473914049659</v>
      </c>
      <c r="AD68" s="167">
        <f t="shared" si="79"/>
        <v>2021.3811329215023</v>
      </c>
      <c r="AE68" s="149">
        <f t="shared" si="80"/>
        <v>217.73414300872454</v>
      </c>
      <c r="AF68" s="175">
        <f t="shared" si="81"/>
        <v>1802.2658011016367</v>
      </c>
      <c r="AG68" s="149">
        <f t="shared" si="82"/>
        <v>220.42369560543378</v>
      </c>
      <c r="AH68" s="167">
        <f t="shared" si="83"/>
        <v>1531.9110816878269</v>
      </c>
    </row>
    <row r="69" spans="1:35">
      <c r="A69" t="s">
        <v>273</v>
      </c>
      <c r="B69" s="133">
        <f t="shared" si="60"/>
        <v>508346.92984590505</v>
      </c>
      <c r="C69" s="141">
        <f t="shared" si="61"/>
        <v>0</v>
      </c>
      <c r="D69" s="141"/>
      <c r="E69" s="141">
        <f t="shared" si="35"/>
        <v>517543.01185419178</v>
      </c>
      <c r="F69" s="133">
        <f t="shared" si="62"/>
        <v>585528.64277066384</v>
      </c>
      <c r="G69" s="141">
        <f t="shared" si="17"/>
        <v>970699.2663325849</v>
      </c>
      <c r="H69" s="147"/>
      <c r="I69" s="180">
        <f t="shared" si="33"/>
        <v>1023721.7526864398</v>
      </c>
      <c r="J69" s="175">
        <v>16</v>
      </c>
      <c r="K69" s="175">
        <f t="shared" si="63"/>
        <v>1023703.8141219402</v>
      </c>
      <c r="L69" s="150">
        <f t="shared" si="64"/>
        <v>1023721.7526866223</v>
      </c>
      <c r="M69" s="139">
        <f t="shared" si="31"/>
        <v>107421.31679478435</v>
      </c>
      <c r="N69" s="171">
        <f t="shared" si="65"/>
        <v>912484.19114357291</v>
      </c>
      <c r="O69" s="147"/>
      <c r="P69" s="180">
        <f t="shared" si="34"/>
        <v>108748.2344638979</v>
      </c>
      <c r="Q69" s="170">
        <f t="shared" si="66"/>
        <v>77556.477443891796</v>
      </c>
      <c r="R69" s="171">
        <f t="shared" si="67"/>
        <v>775564.77443891799</v>
      </c>
      <c r="S69" s="153">
        <f t="shared" si="68"/>
        <v>0.82333766405189734</v>
      </c>
      <c r="T69" s="153">
        <f t="shared" si="69"/>
        <v>0.94834404748035217</v>
      </c>
      <c r="U69" s="153">
        <f t="shared" si="70"/>
        <v>0.63575755565004632</v>
      </c>
      <c r="V69" s="175">
        <f t="shared" si="71"/>
        <v>0.94473815188921784</v>
      </c>
      <c r="W69" s="175">
        <f t="shared" si="72"/>
        <v>0.94476813258607462</v>
      </c>
      <c r="X69" s="175">
        <f t="shared" si="73"/>
        <v>1.2657098237643474</v>
      </c>
      <c r="Y69" s="175">
        <f t="shared" si="74"/>
        <v>0.94538612203683614</v>
      </c>
      <c r="Z69" s="175">
        <f t="shared" si="75"/>
        <v>0.86224798538416703</v>
      </c>
      <c r="AA69" s="175">
        <f t="shared" si="76"/>
        <v>0.72321337304585165</v>
      </c>
      <c r="AB69" s="149">
        <f t="shared" si="77"/>
        <v>2074.9994987158257</v>
      </c>
      <c r="AC69" s="167">
        <f t="shared" si="78"/>
        <v>2074.9631387261638</v>
      </c>
      <c r="AD69" s="167">
        <f t="shared" si="79"/>
        <v>2074.9994987161958</v>
      </c>
      <c r="AE69" s="149">
        <f t="shared" si="80"/>
        <v>217.73414300872454</v>
      </c>
      <c r="AF69" s="175">
        <f t="shared" si="81"/>
        <v>1849.5301425806163</v>
      </c>
      <c r="AG69" s="149">
        <f t="shared" si="82"/>
        <v>220.42369560543597</v>
      </c>
      <c r="AH69" s="167">
        <f t="shared" si="83"/>
        <v>1572.0057857120926</v>
      </c>
    </row>
    <row r="70" spans="1:35">
      <c r="A70" t="s">
        <v>274</v>
      </c>
      <c r="B70" s="133">
        <f t="shared" si="60"/>
        <v>552747.94087487843</v>
      </c>
      <c r="C70" s="141">
        <f t="shared" si="61"/>
        <v>0</v>
      </c>
      <c r="D70" s="141"/>
      <c r="E70" s="141">
        <f t="shared" si="35"/>
        <v>532551.75919796329</v>
      </c>
      <c r="F70" s="133">
        <f t="shared" si="62"/>
        <v>600042.22247058013</v>
      </c>
      <c r="G70" s="141">
        <f t="shared" si="17"/>
        <v>998849.54505622981</v>
      </c>
      <c r="H70" s="147"/>
      <c r="I70" s="180">
        <f t="shared" si="33"/>
        <v>1050942.01729067</v>
      </c>
      <c r="J70" s="175">
        <v>17</v>
      </c>
      <c r="K70" s="175">
        <f t="shared" si="63"/>
        <v>1050922.7762343648</v>
      </c>
      <c r="L70" s="150">
        <f t="shared" si="64"/>
        <v>1050942.0172907736</v>
      </c>
      <c r="M70" s="139">
        <f t="shared" si="31"/>
        <v>107421.31679478435</v>
      </c>
      <c r="N70" s="171">
        <f t="shared" si="65"/>
        <v>936478.72134633397</v>
      </c>
      <c r="O70" s="147"/>
      <c r="P70" s="180">
        <f t="shared" si="34"/>
        <v>108748.23446389845</v>
      </c>
      <c r="Q70" s="170">
        <f t="shared" si="66"/>
        <v>79591.948888075654</v>
      </c>
      <c r="R70" s="171">
        <f t="shared" si="67"/>
        <v>795919.48888075643</v>
      </c>
      <c r="S70" s="153">
        <f t="shared" si="68"/>
        <v>0.87340414666277733</v>
      </c>
      <c r="T70" s="153">
        <f t="shared" si="69"/>
        <v>0.94813445066670188</v>
      </c>
      <c r="U70" s="153">
        <f t="shared" si="70"/>
        <v>0.63566917777093523</v>
      </c>
      <c r="V70" s="175">
        <f t="shared" si="71"/>
        <v>0.94460548182353332</v>
      </c>
      <c r="W70" s="175">
        <f t="shared" si="72"/>
        <v>0.94463679855291283</v>
      </c>
      <c r="X70" s="175">
        <f t="shared" si="73"/>
        <v>1.2657098237643474</v>
      </c>
      <c r="Y70" s="175">
        <f t="shared" si="74"/>
        <v>0.94524042272828235</v>
      </c>
      <c r="Z70" s="175">
        <f t="shared" si="75"/>
        <v>0.8622479853841758</v>
      </c>
      <c r="AA70" s="175">
        <f t="shared" si="76"/>
        <v>0.72306530252600776</v>
      </c>
      <c r="AB70" s="149">
        <f t="shared" si="77"/>
        <v>2130.1727284146868</v>
      </c>
      <c r="AC70" s="167">
        <f t="shared" si="78"/>
        <v>2130.1337283816379</v>
      </c>
      <c r="AD70" s="167">
        <f t="shared" si="79"/>
        <v>2130.1727284148969</v>
      </c>
      <c r="AE70" s="149">
        <f t="shared" si="80"/>
        <v>217.73414300872454</v>
      </c>
      <c r="AF70" s="175">
        <f t="shared" si="81"/>
        <v>1898.1650748871696</v>
      </c>
      <c r="AG70" s="149">
        <f t="shared" si="82"/>
        <v>220.4236956054371</v>
      </c>
      <c r="AH70" s="167">
        <f t="shared" si="83"/>
        <v>1613.2631118873771</v>
      </c>
    </row>
    <row r="71" spans="1:35">
      <c r="A71" t="s">
        <v>275</v>
      </c>
      <c r="B71" s="133">
        <f t="shared" si="60"/>
        <v>586931.74123812164</v>
      </c>
      <c r="C71" s="141">
        <f t="shared" si="61"/>
        <v>0</v>
      </c>
      <c r="D71" s="141"/>
      <c r="E71" s="141">
        <f t="shared" si="35"/>
        <v>547995.76021470421</v>
      </c>
      <c r="F71" s="133">
        <f t="shared" si="62"/>
        <v>614976.64649614738</v>
      </c>
      <c r="G71" s="141">
        <f t="shared" si="17"/>
        <v>1027816.1818628603</v>
      </c>
      <c r="H71" s="147"/>
      <c r="I71" s="180">
        <f t="shared" si="33"/>
        <v>1078951.6363660961</v>
      </c>
      <c r="J71" s="175">
        <v>18</v>
      </c>
      <c r="K71" s="175">
        <f t="shared" si="63"/>
        <v>1078931.0864123763</v>
      </c>
      <c r="L71" s="150">
        <f t="shared" si="64"/>
        <v>1078951.6363661548</v>
      </c>
      <c r="M71" s="139">
        <f t="shared" si="31"/>
        <v>107421.31679478435</v>
      </c>
      <c r="N71" s="171">
        <f t="shared" si="65"/>
        <v>961169.0566092123</v>
      </c>
      <c r="O71" s="147"/>
      <c r="P71" s="180">
        <f t="shared" si="34"/>
        <v>108748.23446389874</v>
      </c>
      <c r="Q71" s="170">
        <f t="shared" si="66"/>
        <v>81686.442989581148</v>
      </c>
      <c r="R71" s="171">
        <f t="shared" si="67"/>
        <v>816864.42989581136</v>
      </c>
      <c r="S71" s="153">
        <f t="shared" si="68"/>
        <v>0.90470051209849522</v>
      </c>
      <c r="T71" s="153">
        <f t="shared" si="69"/>
        <v>0.94792911666359747</v>
      </c>
      <c r="U71" s="153">
        <f t="shared" si="70"/>
        <v>0.63558288464885682</v>
      </c>
      <c r="V71" s="175">
        <f t="shared" si="71"/>
        <v>0.94447599180753006</v>
      </c>
      <c r="W71" s="175">
        <f t="shared" si="72"/>
        <v>0.94450856257502402</v>
      </c>
      <c r="X71" s="175">
        <f t="shared" si="73"/>
        <v>1.2657098237643474</v>
      </c>
      <c r="Y71" s="175">
        <f t="shared" si="74"/>
        <v>0.94509807863552198</v>
      </c>
      <c r="Z71" s="175">
        <f t="shared" si="75"/>
        <v>0.86224798538418013</v>
      </c>
      <c r="AA71" s="175">
        <f t="shared" si="76"/>
        <v>0.7229206241306797</v>
      </c>
      <c r="AB71" s="149">
        <f t="shared" si="77"/>
        <v>2186.9459144764392</v>
      </c>
      <c r="AC71" s="167">
        <f t="shared" si="78"/>
        <v>2186.9042614163618</v>
      </c>
      <c r="AD71" s="167">
        <f t="shared" si="79"/>
        <v>2186.9459144765583</v>
      </c>
      <c r="AE71" s="149">
        <f t="shared" si="80"/>
        <v>217.73414300872454</v>
      </c>
      <c r="AF71" s="175">
        <f t="shared" si="81"/>
        <v>1948.2103466215588</v>
      </c>
      <c r="AG71" s="149">
        <f t="shared" si="82"/>
        <v>220.4236956054377</v>
      </c>
      <c r="AH71" s="167">
        <f t="shared" si="83"/>
        <v>1655.7167786115845</v>
      </c>
    </row>
    <row r="72" spans="1:35">
      <c r="A72" t="s">
        <v>276</v>
      </c>
      <c r="B72" s="133">
        <f t="shared" si="60"/>
        <v>614052.53491644026</v>
      </c>
      <c r="C72" s="141">
        <f t="shared" si="61"/>
        <v>0</v>
      </c>
      <c r="D72" s="141"/>
      <c r="E72" s="141">
        <f t="shared" si="35"/>
        <v>563887.63726093061</v>
      </c>
      <c r="F72" s="133">
        <f t="shared" si="62"/>
        <v>630344.12008020096</v>
      </c>
      <c r="G72" s="141">
        <f t="shared" si="17"/>
        <v>1057622.8511368833</v>
      </c>
      <c r="H72" s="147"/>
      <c r="I72" s="180">
        <f t="shared" si="33"/>
        <v>1107773.5018783142</v>
      </c>
      <c r="J72" s="175">
        <v>19</v>
      </c>
      <c r="K72" s="175">
        <f t="shared" si="63"/>
        <v>1107751.6390354771</v>
      </c>
      <c r="L72" s="150">
        <f t="shared" si="64"/>
        <v>1107773.5018783475</v>
      </c>
      <c r="M72" s="139">
        <f t="shared" si="31"/>
        <v>107421.31679478435</v>
      </c>
      <c r="N72" s="171">
        <f t="shared" si="65"/>
        <v>986575.3759961765</v>
      </c>
      <c r="O72" s="147"/>
      <c r="P72" s="180">
        <f t="shared" si="34"/>
        <v>108748.23446389892</v>
      </c>
      <c r="Q72" s="170">
        <f t="shared" si="66"/>
        <v>83841.671520868535</v>
      </c>
      <c r="R72" s="171">
        <f t="shared" si="67"/>
        <v>838416.71520868526</v>
      </c>
      <c r="S72" s="153">
        <f t="shared" si="68"/>
        <v>0.92323345461040973</v>
      </c>
      <c r="T72" s="153">
        <f t="shared" si="69"/>
        <v>0.94772799798667839</v>
      </c>
      <c r="U72" s="153">
        <f t="shared" si="70"/>
        <v>0.63549863738534729</v>
      </c>
      <c r="V72" s="175">
        <f t="shared" si="71"/>
        <v>0.94434962489452401</v>
      </c>
      <c r="W72" s="175">
        <f t="shared" si="72"/>
        <v>0.94438336684728086</v>
      </c>
      <c r="X72" s="175">
        <f t="shared" si="73"/>
        <v>1.2657098237643474</v>
      </c>
      <c r="Y72" s="175">
        <f t="shared" si="74"/>
        <v>0.94495903131815173</v>
      </c>
      <c r="Z72" s="175">
        <f t="shared" si="75"/>
        <v>0.86224798538418235</v>
      </c>
      <c r="AA72" s="175">
        <f t="shared" si="76"/>
        <v>0.72277927964528033</v>
      </c>
      <c r="AB72" s="149">
        <f t="shared" si="77"/>
        <v>2245.3654570259328</v>
      </c>
      <c r="AC72" s="167">
        <f t="shared" si="78"/>
        <v>2245.3211428479754</v>
      </c>
      <c r="AD72" s="167">
        <f t="shared" si="79"/>
        <v>2245.3654570260001</v>
      </c>
      <c r="AE72" s="149">
        <f t="shared" si="80"/>
        <v>217.73414300872454</v>
      </c>
      <c r="AF72" s="175">
        <f t="shared" si="81"/>
        <v>1999.7068590809479</v>
      </c>
      <c r="AG72" s="149">
        <f t="shared" si="82"/>
        <v>220.42369560543804</v>
      </c>
      <c r="AH72" s="167">
        <f t="shared" si="83"/>
        <v>1699.4014820996538</v>
      </c>
    </row>
    <row r="73" spans="1:35">
      <c r="A73" t="s">
        <v>277</v>
      </c>
      <c r="B73" s="133">
        <f t="shared" si="60"/>
        <v>636807.76532956935</v>
      </c>
      <c r="C73" s="141">
        <f t="shared" si="61"/>
        <v>0</v>
      </c>
      <c r="D73" s="141"/>
      <c r="E73" s="141">
        <f t="shared" si="35"/>
        <v>580240.37874149752</v>
      </c>
      <c r="F73" s="133">
        <f t="shared" si="62"/>
        <v>646157.20241126709</v>
      </c>
      <c r="G73" s="141">
        <f t="shared" si="17"/>
        <v>1088293.9138198528</v>
      </c>
      <c r="H73" s="147"/>
      <c r="I73" s="180">
        <f t="shared" si="33"/>
        <v>1137431.1696520327</v>
      </c>
      <c r="J73" s="175">
        <v>20</v>
      </c>
      <c r="K73" s="175">
        <f t="shared" si="63"/>
        <v>1137407.991310067</v>
      </c>
      <c r="L73" s="150">
        <f t="shared" si="64"/>
        <v>1137431.1696520518</v>
      </c>
      <c r="M73" s="139">
        <f t="shared" si="31"/>
        <v>107421.31679478435</v>
      </c>
      <c r="N73" s="171">
        <f t="shared" si="65"/>
        <v>1012718.4437575105</v>
      </c>
      <c r="O73" s="147"/>
      <c r="P73" s="180">
        <f t="shared" si="34"/>
        <v>108748.23446389899</v>
      </c>
      <c r="Q73" s="170">
        <f t="shared" si="66"/>
        <v>86059.395894917194</v>
      </c>
      <c r="R73" s="171">
        <f t="shared" si="67"/>
        <v>860593.95894917194</v>
      </c>
      <c r="S73" s="153">
        <f t="shared" si="68"/>
        <v>0.93382094256760961</v>
      </c>
      <c r="T73" s="153">
        <f t="shared" si="69"/>
        <v>0.94753104571559676</v>
      </c>
      <c r="U73" s="153">
        <f t="shared" si="70"/>
        <v>0.63541639727383126</v>
      </c>
      <c r="V73" s="175">
        <f t="shared" si="71"/>
        <v>0.94422632254612926</v>
      </c>
      <c r="W73" s="175">
        <f t="shared" si="72"/>
        <v>0.9442611538497242</v>
      </c>
      <c r="X73" s="175">
        <f t="shared" si="73"/>
        <v>1.2657098237643474</v>
      </c>
      <c r="Y73" s="175">
        <f t="shared" si="74"/>
        <v>0.94482322238287986</v>
      </c>
      <c r="Z73" s="175">
        <f t="shared" si="75"/>
        <v>0.86224798538418368</v>
      </c>
      <c r="AA73" s="175">
        <f t="shared" si="76"/>
        <v>0.72264121085218358</v>
      </c>
      <c r="AB73" s="149">
        <f t="shared" si="77"/>
        <v>2305.4791017756456</v>
      </c>
      <c r="AC73" s="167">
        <f t="shared" si="78"/>
        <v>2305.4321211895308</v>
      </c>
      <c r="AD73" s="167">
        <f t="shared" si="79"/>
        <v>2305.4791017756847</v>
      </c>
      <c r="AE73" s="149">
        <f t="shared" si="80"/>
        <v>217.73414300872454</v>
      </c>
      <c r="AF73" s="175">
        <f t="shared" si="81"/>
        <v>2052.6966996868623</v>
      </c>
      <c r="AG73" s="149">
        <f t="shared" si="82"/>
        <v>220.42369560543818</v>
      </c>
      <c r="AH73" s="167">
        <f t="shared" si="83"/>
        <v>1744.352924738876</v>
      </c>
    </row>
    <row r="74" spans="1:35">
      <c r="A74" t="s">
        <v>278</v>
      </c>
      <c r="B74" s="133">
        <f t="shared" si="60"/>
        <v>657100.32071343868</v>
      </c>
      <c r="C74" s="141">
        <f t="shared" si="61"/>
        <v>0</v>
      </c>
      <c r="D74" s="141"/>
      <c r="E74" s="141">
        <f t="shared" si="35"/>
        <v>597067.34972500091</v>
      </c>
      <c r="F74" s="133">
        <f t="shared" si="62"/>
        <v>662428.81689745362</v>
      </c>
      <c r="G74" s="141">
        <f t="shared" ref="G74:G83" si="84">$F$4*G73</f>
        <v>1119854.4373206284</v>
      </c>
      <c r="H74" s="147"/>
      <c r="I74" s="180">
        <f t="shared" si="33"/>
        <v>1167948.878622747</v>
      </c>
      <c r="J74" s="175">
        <v>21</v>
      </c>
      <c r="K74" s="175">
        <f t="shared" si="63"/>
        <v>1167924.3829682998</v>
      </c>
      <c r="L74" s="150">
        <f t="shared" si="64"/>
        <v>1167948.8786227577</v>
      </c>
      <c r="M74" s="139">
        <f t="shared" si="31"/>
        <v>107421.31679478435</v>
      </c>
      <c r="N74" s="171">
        <f t="shared" si="65"/>
        <v>1039619.6262998711</v>
      </c>
      <c r="O74" s="147"/>
      <c r="P74" s="180">
        <f t="shared" si="34"/>
        <v>108748.23446389903</v>
      </c>
      <c r="Q74" s="170">
        <f t="shared" si="66"/>
        <v>88341.428604736939</v>
      </c>
      <c r="R74" s="171">
        <f t="shared" si="67"/>
        <v>883414.28604736936</v>
      </c>
      <c r="S74" s="153">
        <f t="shared" si="68"/>
        <v>0.93971793720285535</v>
      </c>
      <c r="T74" s="153">
        <f t="shared" si="69"/>
        <v>0.94733820960966109</v>
      </c>
      <c r="U74" s="153">
        <f t="shared" si="70"/>
        <v>0.63533612583038601</v>
      </c>
      <c r="V74" s="175">
        <f t="shared" si="71"/>
        <v>0.94410602556046086</v>
      </c>
      <c r="W74" s="175">
        <f t="shared" si="72"/>
        <v>0.94414186639327513</v>
      </c>
      <c r="X74" s="175">
        <f t="shared" si="73"/>
        <v>1.2657098237643474</v>
      </c>
      <c r="Y74" s="175">
        <f t="shared" si="74"/>
        <v>0.94469059354285634</v>
      </c>
      <c r="Z74" s="175">
        <f t="shared" si="75"/>
        <v>0.86224798538418435</v>
      </c>
      <c r="AA74" s="175">
        <f t="shared" si="76"/>
        <v>0.72250635959226295</v>
      </c>
      <c r="AB74" s="149">
        <f t="shared" si="77"/>
        <v>2367.3359790472414</v>
      </c>
      <c r="AC74" s="167">
        <f t="shared" si="78"/>
        <v>2367.2863283774523</v>
      </c>
      <c r="AD74" s="167">
        <f t="shared" si="79"/>
        <v>2367.3359790472632</v>
      </c>
      <c r="AE74" s="149">
        <f t="shared" si="80"/>
        <v>217.73414300872454</v>
      </c>
      <c r="AF74" s="175">
        <f t="shared" si="81"/>
        <v>2107.2231763820964</v>
      </c>
      <c r="AG74" s="149">
        <f t="shared" si="82"/>
        <v>220.42369560543827</v>
      </c>
      <c r="AH74" s="167">
        <f t="shared" si="83"/>
        <v>1790.6078442665992</v>
      </c>
    </row>
    <row r="75" spans="1:35">
      <c r="A75" t="s">
        <v>279</v>
      </c>
      <c r="B75" s="133">
        <f t="shared" si="60"/>
        <v>676146.92678636767</v>
      </c>
      <c r="C75" s="141">
        <f t="shared" si="61"/>
        <v>116833.24118005023</v>
      </c>
      <c r="D75" s="141">
        <v>253119</v>
      </c>
      <c r="E75" s="141">
        <f t="shared" si="35"/>
        <v>614382.30286702584</v>
      </c>
      <c r="F75" s="133">
        <f t="shared" si="62"/>
        <v>679172.26172801887</v>
      </c>
      <c r="G75" s="141">
        <f t="shared" si="84"/>
        <v>1152330.2160029265</v>
      </c>
      <c r="H75" s="147"/>
      <c r="I75" s="180">
        <f t="shared" si="33"/>
        <v>1199351.5706467312</v>
      </c>
      <c r="J75" s="175">
        <v>22</v>
      </c>
      <c r="K75" s="175">
        <f t="shared" si="63"/>
        <v>1199325.7563313018</v>
      </c>
      <c r="L75" s="150">
        <f t="shared" si="64"/>
        <v>1199351.5706467372</v>
      </c>
      <c r="M75" s="139">
        <f t="shared" si="31"/>
        <v>107421.31679478435</v>
      </c>
      <c r="N75" s="171">
        <f t="shared" si="65"/>
        <v>1067300.9096485029</v>
      </c>
      <c r="O75" s="147"/>
      <c r="P75" s="180">
        <f t="shared" si="34"/>
        <v>108748.23446389906</v>
      </c>
      <c r="Q75" s="170">
        <f t="shared" si="66"/>
        <v>90689.634704629032</v>
      </c>
      <c r="R75" s="171">
        <f t="shared" si="67"/>
        <v>906896.34704629029</v>
      </c>
      <c r="S75" s="153">
        <f t="shared" si="68"/>
        <v>0.77999893835939815</v>
      </c>
      <c r="T75" s="153">
        <f t="shared" si="69"/>
        <v>0.94714943822040187</v>
      </c>
      <c r="U75" s="153">
        <f t="shared" si="70"/>
        <v>0.63525778482257045</v>
      </c>
      <c r="V75" s="175">
        <f t="shared" si="71"/>
        <v>0.94398867460139457</v>
      </c>
      <c r="W75" s="175">
        <f t="shared" si="72"/>
        <v>0.94402544766257257</v>
      </c>
      <c r="X75" s="175">
        <f t="shared" si="73"/>
        <v>1.2657098237643474</v>
      </c>
      <c r="Y75" s="175">
        <f t="shared" si="74"/>
        <v>0.94456108667379213</v>
      </c>
      <c r="Z75" s="175">
        <f t="shared" si="75"/>
        <v>0.86224798538418479</v>
      </c>
      <c r="AA75" s="175">
        <f t="shared" si="76"/>
        <v>0.72237466782320114</v>
      </c>
      <c r="AB75" s="149">
        <f t="shared" si="77"/>
        <v>2430.9866439247835</v>
      </c>
      <c r="AC75" s="167">
        <f t="shared" si="78"/>
        <v>2430.9343204380202</v>
      </c>
      <c r="AD75" s="167">
        <f t="shared" si="79"/>
        <v>2430.9866439247958</v>
      </c>
      <c r="AE75" s="149">
        <f t="shared" si="80"/>
        <v>217.73414300872454</v>
      </c>
      <c r="AF75" s="175">
        <f t="shared" si="81"/>
        <v>2163.3308530251802</v>
      </c>
      <c r="AG75" s="149">
        <f t="shared" si="82"/>
        <v>220.42369560543833</v>
      </c>
      <c r="AH75" s="167">
        <f t="shared" si="83"/>
        <v>1838.2040437941671</v>
      </c>
    </row>
    <row r="76" spans="1:35">
      <c r="A76" t="s">
        <v>280</v>
      </c>
      <c r="B76" s="133">
        <f t="shared" ref="B76:B83" si="85">(B75-C75)*EXP($F$3*(1-(B75-C75)/($F$4*$F$5*E75+$F$6*$W$3)))</f>
        <v>620788.82883305987</v>
      </c>
      <c r="C76" s="141">
        <f t="shared" ref="C76:C83" si="86">$M$3*D76</f>
        <v>0</v>
      </c>
      <c r="D76" s="141"/>
      <c r="E76" s="141">
        <f t="shared" si="35"/>
        <v>632199.38965016953</v>
      </c>
      <c r="F76" s="133">
        <f t="shared" ref="F76:F83" si="87">F75*EXP($F$3*(1-F75/($F$4*$F$5*E75+$F$6*$W$3)))</f>
        <v>696401.2207412537</v>
      </c>
      <c r="G76" s="141">
        <f t="shared" si="84"/>
        <v>1185747.7922670112</v>
      </c>
      <c r="H76" s="147"/>
      <c r="I76" s="180">
        <f t="shared" si="33"/>
        <v>1231664.9108855429</v>
      </c>
      <c r="J76" s="175">
        <v>23</v>
      </c>
      <c r="K76" s="175">
        <f t="shared" ref="K76:K83" si="88">(K75-J75)*EXP($F$3*(1-(K75-J75)/($F$4*$F$5*G75+$F$6*$W$3)))</f>
        <v>1231637.7768371038</v>
      </c>
      <c r="L76" s="150">
        <f t="shared" ref="L76:L83" si="89">L75*EXP($F$3*(1-(L75/($F$4*$F$5*G75+$F$6*$W$3))))</f>
        <v>1231664.9108855461</v>
      </c>
      <c r="M76" s="139">
        <f t="shared" si="31"/>
        <v>107421.31679478435</v>
      </c>
      <c r="N76" s="171">
        <f t="shared" ref="N76:N83" si="90">N75*EXP($F$3*(1-(N75/($F$4*$K$5*G75+$F$6*$W$3))))</f>
        <v>1095784.9174158792</v>
      </c>
      <c r="O76" s="147"/>
      <c r="P76" s="180">
        <f t="shared" si="34"/>
        <v>108748.23446389906</v>
      </c>
      <c r="Q76" s="170">
        <f t="shared" ref="Q76:Q83" si="91">$J$6*R76</f>
        <v>93105.933334407891</v>
      </c>
      <c r="R76" s="171">
        <f t="shared" ref="R76:R83" si="92">(R75-$J$6*R75)*EXP($F$3*(1-(R75-$J$6*R75)/($F$4*$K$5*G75+$F$6*$W$3)))</f>
        <v>931059.33334407886</v>
      </c>
      <c r="S76" s="153">
        <f t="shared" ref="S76:S83" si="93">(B76-C76)/($F$4*$F$5*E76+$F$6*$W$3)</f>
        <v>0.84414713316778534</v>
      </c>
      <c r="T76" s="153">
        <f t="shared" ref="T76:T83" si="94">F76/($F$4*$F$5*E76+$F$6*$W$3)</f>
        <v>0.94696467900095183</v>
      </c>
      <c r="U76" s="153">
        <f t="shared" ref="U76:U83" si="95">(I75-$H$6*I75)/($F$4*$F$5*G75+$F$6*$W$3)</f>
        <v>0.63518133629637241</v>
      </c>
      <c r="V76" s="175">
        <f t="shared" ref="V76:V83" si="96">(K75-J75)/($F$4*$F$5*G75+$F$6*$W$3)</f>
        <v>0.94387421050651477</v>
      </c>
      <c r="W76" s="175">
        <f t="shared" ref="W76:W83" si="97">L75/($F$4*$F$5*G75+$F$6*$W$3)</f>
        <v>0.9439118412560179</v>
      </c>
      <c r="X76" s="175">
        <f t="shared" ref="X76:X83" si="98">M75/($F$4*$I$5*G75+$F$6*$W$3)</f>
        <v>1.2657098237643474</v>
      </c>
      <c r="Y76" s="175">
        <f t="shared" ref="Y76:Y83" si="99">N75/($F$4*$K$5*G75+$F$6*$W$3)</f>
        <v>0.94443464386694009</v>
      </c>
      <c r="Z76" s="175">
        <f t="shared" ref="Z76:Z83" si="100">(P75-$H$6*P75)/($F$4*$I$5*G75+$F$6*$W$3)</f>
        <v>0.86224798538418512</v>
      </c>
      <c r="AA76" s="175">
        <f t="shared" ref="AA76:AA83" si="101">(R75-$J$6*R75)/($F$4*$K$5*G75+$F$6*$W$3)</f>
        <v>0.72224607767463644</v>
      </c>
      <c r="AB76" s="149">
        <f t="shared" ref="AB76:AB83" si="102">I76/$T$3</f>
        <v>2496.4831175724476</v>
      </c>
      <c r="AC76" s="167">
        <f t="shared" ref="AC76:AC83" si="103">K76/$T$3</f>
        <v>2496.4281190957995</v>
      </c>
      <c r="AD76" s="167">
        <f t="shared" ref="AD76:AD83" si="104">L76/$T$3</f>
        <v>2496.4831175724544</v>
      </c>
      <c r="AE76" s="149">
        <f t="shared" ref="AE76:AE83" si="105">M76/$T$3</f>
        <v>217.73414300872454</v>
      </c>
      <c r="AF76" s="175">
        <f t="shared" ref="AF76:AF83" si="106">N76/$T$3</f>
        <v>2221.0655858113328</v>
      </c>
      <c r="AG76" s="149">
        <f t="shared" ref="AG76:AG83" si="107">P76/$T$3</f>
        <v>220.42369560543833</v>
      </c>
      <c r="AH76" s="167">
        <f t="shared" ref="AH76:AH83" si="108">R76/$T$3</f>
        <v>1887.1804227016353</v>
      </c>
    </row>
    <row r="77" spans="1:35">
      <c r="A77" t="s">
        <v>281</v>
      </c>
      <c r="B77" s="133">
        <f t="shared" si="85"/>
        <v>668385.5868260779</v>
      </c>
      <c r="C77" s="141">
        <f t="shared" si="86"/>
        <v>0</v>
      </c>
      <c r="D77" s="141"/>
      <c r="E77" s="141">
        <f t="shared" si="35"/>
        <v>650533.17195002444</v>
      </c>
      <c r="F77" s="133">
        <f t="shared" si="87"/>
        <v>714129.77460755873</v>
      </c>
      <c r="G77" s="141">
        <f t="shared" si="84"/>
        <v>1220134.4782427545</v>
      </c>
      <c r="H77" s="147"/>
      <c r="I77" s="180">
        <f t="shared" si="33"/>
        <v>1264915.3087816939</v>
      </c>
      <c r="J77" s="175">
        <v>24</v>
      </c>
      <c r="K77" s="175">
        <f t="shared" si="88"/>
        <v>1264886.8540975675</v>
      </c>
      <c r="L77" s="150">
        <f t="shared" si="89"/>
        <v>1264915.3087816956</v>
      </c>
      <c r="M77" s="139">
        <f t="shared" si="31"/>
        <v>107421.31679478435</v>
      </c>
      <c r="N77" s="171">
        <f t="shared" si="90"/>
        <v>1125094.9292914586</v>
      </c>
      <c r="O77" s="147"/>
      <c r="P77" s="180">
        <f t="shared" si="34"/>
        <v>108748.23446389906</v>
      </c>
      <c r="Q77" s="170">
        <f t="shared" si="91"/>
        <v>95592.299287829039</v>
      </c>
      <c r="R77" s="171">
        <f t="shared" si="92"/>
        <v>955922.99287829036</v>
      </c>
      <c r="S77" s="153">
        <f t="shared" si="93"/>
        <v>0.88613683488792683</v>
      </c>
      <c r="T77" s="153">
        <f t="shared" si="94"/>
        <v>0.94678387841214373</v>
      </c>
      <c r="U77" s="153">
        <f t="shared" si="95"/>
        <v>0.63510674260133793</v>
      </c>
      <c r="V77" s="175">
        <f t="shared" si="96"/>
        <v>0.94376257447177669</v>
      </c>
      <c r="W77" s="175">
        <f t="shared" si="97"/>
        <v>0.94380099122311523</v>
      </c>
      <c r="X77" s="175">
        <f t="shared" si="98"/>
        <v>1.2657098237643474</v>
      </c>
      <c r="Y77" s="175">
        <f t="shared" si="99"/>
        <v>0.94431120747900665</v>
      </c>
      <c r="Z77" s="175">
        <f t="shared" si="100"/>
        <v>0.86224798538418512</v>
      </c>
      <c r="AA77" s="175">
        <f t="shared" si="101"/>
        <v>0.72212053150021283</v>
      </c>
      <c r="AB77" s="149">
        <f t="shared" si="102"/>
        <v>2563.8789297504741</v>
      </c>
      <c r="AC77" s="167">
        <f t="shared" si="103"/>
        <v>2563.821254454288</v>
      </c>
      <c r="AD77" s="167">
        <f t="shared" si="104"/>
        <v>2563.8789297504773</v>
      </c>
      <c r="AE77" s="149">
        <f t="shared" si="105"/>
        <v>217.73414300872454</v>
      </c>
      <c r="AF77" s="175">
        <f t="shared" si="106"/>
        <v>2280.4745607496729</v>
      </c>
      <c r="AG77" s="149">
        <f t="shared" si="107"/>
        <v>220.42369560543833</v>
      </c>
      <c r="AH77" s="167">
        <f t="shared" si="108"/>
        <v>1937.5770084285114</v>
      </c>
    </row>
    <row r="78" spans="1:35">
      <c r="A78" t="s">
        <v>282</v>
      </c>
      <c r="B78" s="133">
        <f t="shared" si="85"/>
        <v>705450.33579245931</v>
      </c>
      <c r="C78" s="141">
        <f t="shared" si="86"/>
        <v>0</v>
      </c>
      <c r="D78" s="141"/>
      <c r="E78" s="141">
        <f t="shared" si="35"/>
        <v>669398.63393657503</v>
      </c>
      <c r="F78" s="133">
        <f t="shared" si="87"/>
        <v>732372.4123368595</v>
      </c>
      <c r="G78" s="141">
        <f t="shared" si="84"/>
        <v>1255518.3781117944</v>
      </c>
      <c r="H78" s="147"/>
      <c r="I78" s="180">
        <f t="shared" si="33"/>
        <v>1299129.9396426384</v>
      </c>
      <c r="J78" s="175">
        <v>25</v>
      </c>
      <c r="K78" s="175">
        <f t="shared" si="88"/>
        <v>1299100.1635284144</v>
      </c>
      <c r="L78" s="150">
        <f t="shared" si="89"/>
        <v>1299129.9396426391</v>
      </c>
      <c r="M78" s="139">
        <f t="shared" ref="M78:M83" si="109">M77*EXP($F$3*(1-(M77/($F$5*$H$5*$G$12+$F$6*$W$3))))</f>
        <v>107421.31679478435</v>
      </c>
      <c r="N78" s="171">
        <f t="shared" si="90"/>
        <v>1155254.9000676654</v>
      </c>
      <c r="O78" s="147"/>
      <c r="P78" s="180">
        <f t="shared" si="34"/>
        <v>108748.23446389906</v>
      </c>
      <c r="Q78" s="170">
        <f t="shared" si="91"/>
        <v>98150.764626505101</v>
      </c>
      <c r="R78" s="171">
        <f t="shared" si="92"/>
        <v>981507.64626505098</v>
      </c>
      <c r="S78" s="153">
        <f t="shared" si="93"/>
        <v>0.91180962319761361</v>
      </c>
      <c r="T78" s="153">
        <f t="shared" si="94"/>
        <v>0.94660698202525007</v>
      </c>
      <c r="U78" s="153">
        <f t="shared" si="95"/>
        <v>0.63503396641393284</v>
      </c>
      <c r="V78" s="175">
        <f t="shared" si="96"/>
        <v>0.94365370816697947</v>
      </c>
      <c r="W78" s="175">
        <f t="shared" si="97"/>
        <v>0.94369284209919024</v>
      </c>
      <c r="X78" s="175">
        <f t="shared" si="98"/>
        <v>1.2657098237643474</v>
      </c>
      <c r="Y78" s="175">
        <f t="shared" si="99"/>
        <v>0.94419072017907602</v>
      </c>
      <c r="Z78" s="175">
        <f t="shared" si="100"/>
        <v>0.86224798538418512</v>
      </c>
      <c r="AA78" s="175">
        <f t="shared" si="101"/>
        <v>0.72199797192660631</v>
      </c>
      <c r="AB78" s="149">
        <f t="shared" si="102"/>
        <v>2633.2291625641283</v>
      </c>
      <c r="AC78" s="167">
        <f t="shared" si="103"/>
        <v>2633.1688088382002</v>
      </c>
      <c r="AD78" s="167">
        <f t="shared" si="104"/>
        <v>2633.2291625641296</v>
      </c>
      <c r="AE78" s="149">
        <f t="shared" si="105"/>
        <v>217.73414300872454</v>
      </c>
      <c r="AF78" s="175">
        <f t="shared" si="106"/>
        <v>2341.6063322273094</v>
      </c>
      <c r="AG78" s="149">
        <f t="shared" si="107"/>
        <v>220.42369560543833</v>
      </c>
      <c r="AH78" s="167">
        <f t="shared" si="108"/>
        <v>1989.4349891864986</v>
      </c>
    </row>
    <row r="79" spans="1:35">
      <c r="A79" t="s">
        <v>283</v>
      </c>
      <c r="B79" s="133">
        <f t="shared" si="85"/>
        <v>735564.77952866408</v>
      </c>
      <c r="C79" s="141">
        <f t="shared" si="86"/>
        <v>0</v>
      </c>
      <c r="D79" s="141"/>
      <c r="E79" s="141">
        <f t="shared" si="35"/>
        <v>688811.19432073564</v>
      </c>
      <c r="F79" s="133">
        <f t="shared" si="87"/>
        <v>751144.04311976524</v>
      </c>
      <c r="G79" s="141">
        <f t="shared" si="84"/>
        <v>1291928.4110770363</v>
      </c>
      <c r="H79" s="147"/>
      <c r="I79" s="180">
        <f t="shared" si="33"/>
        <v>1334336.7668507113</v>
      </c>
      <c r="J79" s="175">
        <v>26</v>
      </c>
      <c r="K79" s="175">
        <f t="shared" si="88"/>
        <v>1334305.6685852637</v>
      </c>
      <c r="L79" s="150">
        <f t="shared" si="89"/>
        <v>1334336.7668507118</v>
      </c>
      <c r="M79" s="139">
        <f t="shared" si="109"/>
        <v>107421.31679478435</v>
      </c>
      <c r="N79" s="171">
        <f t="shared" si="90"/>
        <v>1186289.479217645</v>
      </c>
      <c r="O79" s="147"/>
      <c r="P79" s="180">
        <f t="shared" si="34"/>
        <v>108748.23446389906</v>
      </c>
      <c r="Q79" s="170">
        <f t="shared" si="91"/>
        <v>100783.42034062918</v>
      </c>
      <c r="R79" s="171">
        <f t="shared" si="92"/>
        <v>1007834.2034062918</v>
      </c>
      <c r="S79" s="153">
        <f t="shared" si="93"/>
        <v>0.92680421929028944</v>
      </c>
      <c r="T79" s="153">
        <f t="shared" si="94"/>
        <v>0.94643393462130398</v>
      </c>
      <c r="U79" s="153">
        <f t="shared" si="95"/>
        <v>0.63496297075920582</v>
      </c>
      <c r="V79" s="175">
        <f t="shared" si="96"/>
        <v>0.94354755381194988</v>
      </c>
      <c r="W79" s="175">
        <f t="shared" si="97"/>
        <v>0.94358733893758007</v>
      </c>
      <c r="X79" s="175">
        <f t="shared" si="98"/>
        <v>1.2657098237643474</v>
      </c>
      <c r="Y79" s="175">
        <f t="shared" si="99"/>
        <v>0.94407312499262341</v>
      </c>
      <c r="Z79" s="175">
        <f t="shared" si="100"/>
        <v>0.86224798538418512</v>
      </c>
      <c r="AA79" s="175">
        <f t="shared" si="101"/>
        <v>0.72187834189960565</v>
      </c>
      <c r="AB79" s="149">
        <f t="shared" si="102"/>
        <v>2704.5904954814159</v>
      </c>
      <c r="AC79" s="167">
        <f t="shared" si="103"/>
        <v>2704.5274618640824</v>
      </c>
      <c r="AD79" s="167">
        <f t="shared" si="104"/>
        <v>2704.5904954814168</v>
      </c>
      <c r="AE79" s="149">
        <f t="shared" si="105"/>
        <v>217.73414300872454</v>
      </c>
      <c r="AF79" s="175">
        <f t="shared" si="106"/>
        <v>2404.5108626918377</v>
      </c>
      <c r="AG79" s="149">
        <f t="shared" si="107"/>
        <v>220.42369560543833</v>
      </c>
      <c r="AH79" s="167">
        <f t="shared" si="108"/>
        <v>2042.7967476209903</v>
      </c>
    </row>
    <row r="80" spans="1:35">
      <c r="A80" t="s">
        <v>284</v>
      </c>
      <c r="B80" s="133">
        <f t="shared" si="85"/>
        <v>761532.9275013489</v>
      </c>
      <c r="C80" s="141">
        <f t="shared" si="86"/>
        <v>0</v>
      </c>
      <c r="D80" s="141"/>
      <c r="E80" s="141">
        <f t="shared" si="35"/>
        <v>708786.71895603696</v>
      </c>
      <c r="F80" s="133">
        <f t="shared" si="87"/>
        <v>770460.00851214817</v>
      </c>
      <c r="G80" s="141">
        <f t="shared" si="84"/>
        <v>1329394.3349982703</v>
      </c>
      <c r="H80" s="147"/>
      <c r="I80" s="180">
        <f t="shared" si="33"/>
        <v>1370564.5647171759</v>
      </c>
      <c r="J80" s="175">
        <v>27</v>
      </c>
      <c r="K80" s="175">
        <f t="shared" si="88"/>
        <v>1370532.1436324751</v>
      </c>
      <c r="L80" s="150">
        <f t="shared" si="89"/>
        <v>1370564.5647171761</v>
      </c>
      <c r="M80" s="139">
        <f t="shared" si="109"/>
        <v>107421.31679478435</v>
      </c>
      <c r="N80" s="171">
        <f t="shared" si="90"/>
        <v>1218224.0310407965</v>
      </c>
      <c r="O80" s="147"/>
      <c r="P80" s="180">
        <f t="shared" si="34"/>
        <v>108748.23446389906</v>
      </c>
      <c r="Q80" s="170">
        <f t="shared" si="91"/>
        <v>103492.41805786265</v>
      </c>
      <c r="R80" s="171">
        <f t="shared" si="92"/>
        <v>1034924.1805786265</v>
      </c>
      <c r="S80" s="153">
        <f t="shared" si="93"/>
        <v>0.93530060510426527</v>
      </c>
      <c r="T80" s="153">
        <f t="shared" si="94"/>
        <v>0.94626468028695077</v>
      </c>
      <c r="U80" s="153">
        <f t="shared" si="95"/>
        <v>0.63489371903080449</v>
      </c>
      <c r="V80" s="175">
        <f t="shared" si="96"/>
        <v>0.94344405422996891</v>
      </c>
      <c r="W80" s="175">
        <f t="shared" si="97"/>
        <v>0.94348442733937932</v>
      </c>
      <c r="X80" s="175">
        <f t="shared" si="98"/>
        <v>1.2657098237643474</v>
      </c>
      <c r="Y80" s="175">
        <f t="shared" si="99"/>
        <v>0.94395836534270117</v>
      </c>
      <c r="Z80" s="175">
        <f t="shared" si="100"/>
        <v>0.86224798538418512</v>
      </c>
      <c r="AA80" s="175">
        <f t="shared" si="101"/>
        <v>0.72176158472732443</v>
      </c>
      <c r="AB80" s="149">
        <f t="shared" si="102"/>
        <v>2778.0212516563479</v>
      </c>
      <c r="AC80" s="167">
        <f t="shared" si="103"/>
        <v>2777.9555367935686</v>
      </c>
      <c r="AD80" s="167">
        <f t="shared" si="104"/>
        <v>2778.0212516563483</v>
      </c>
      <c r="AE80" s="149">
        <f t="shared" si="105"/>
        <v>217.73414300872454</v>
      </c>
      <c r="AF80" s="175">
        <f t="shared" si="106"/>
        <v>2469.2395634846694</v>
      </c>
      <c r="AG80" s="149">
        <f t="shared" si="107"/>
        <v>220.42369560543833</v>
      </c>
      <c r="AH80" s="167">
        <f t="shared" si="108"/>
        <v>2097.705895448813</v>
      </c>
    </row>
    <row r="81" spans="1:34">
      <c r="A81" t="s">
        <v>285</v>
      </c>
      <c r="B81" s="133">
        <f t="shared" si="85"/>
        <v>785249.04708332464</v>
      </c>
      <c r="C81" s="141">
        <f t="shared" si="86"/>
        <v>0</v>
      </c>
      <c r="D81" s="141"/>
      <c r="E81" s="141">
        <f t="shared" si="35"/>
        <v>729341.53380576195</v>
      </c>
      <c r="F81" s="133">
        <f t="shared" si="87"/>
        <v>790336.09497310489</v>
      </c>
      <c r="G81" s="141">
        <f t="shared" si="84"/>
        <v>1367946.7707132199</v>
      </c>
      <c r="H81" s="147"/>
      <c r="I81" s="180">
        <f t="shared" si="33"/>
        <v>1407842.9419990524</v>
      </c>
      <c r="J81" s="175">
        <v>28</v>
      </c>
      <c r="K81" s="175">
        <f t="shared" si="88"/>
        <v>1407809.1974683718</v>
      </c>
      <c r="L81" s="150">
        <f t="shared" si="89"/>
        <v>1407842.9419990529</v>
      </c>
      <c r="M81" s="139">
        <f t="shared" si="109"/>
        <v>107421.31679478435</v>
      </c>
      <c r="N81" s="171">
        <f t="shared" si="90"/>
        <v>1251084.6553925453</v>
      </c>
      <c r="O81" s="147"/>
      <c r="P81" s="180">
        <f t="shared" si="34"/>
        <v>108748.23446389906</v>
      </c>
      <c r="Q81" s="170">
        <f t="shared" si="91"/>
        <v>106279.97180178408</v>
      </c>
      <c r="R81" s="171">
        <f t="shared" si="92"/>
        <v>1062799.7180178408</v>
      </c>
      <c r="S81" s="153">
        <f t="shared" si="93"/>
        <v>0.94000953585458769</v>
      </c>
      <c r="T81" s="153">
        <f t="shared" si="94"/>
        <v>0.94609916250679937</v>
      </c>
      <c r="U81" s="153">
        <f t="shared" si="95"/>
        <v>0.63482617500941096</v>
      </c>
      <c r="V81" s="175">
        <f t="shared" si="96"/>
        <v>0.94334315288761172</v>
      </c>
      <c r="W81" s="175">
        <f t="shared" si="97"/>
        <v>0.94338405348083487</v>
      </c>
      <c r="X81" s="175">
        <f t="shared" si="98"/>
        <v>1.2657098237643474</v>
      </c>
      <c r="Y81" s="175">
        <f t="shared" si="99"/>
        <v>0.94384638508838448</v>
      </c>
      <c r="Z81" s="175">
        <f t="shared" si="100"/>
        <v>0.86224798538418512</v>
      </c>
      <c r="AA81" s="175">
        <f t="shared" si="101"/>
        <v>0.72164764412062787</v>
      </c>
      <c r="AB81" s="149">
        <f t="shared" si="102"/>
        <v>2853.5814455956147</v>
      </c>
      <c r="AC81" s="167">
        <f t="shared" si="103"/>
        <v>2853.5130482170662</v>
      </c>
      <c r="AD81" s="167">
        <f t="shared" si="104"/>
        <v>2853.5814455956156</v>
      </c>
      <c r="AE81" s="149">
        <f t="shared" si="105"/>
        <v>217.73414300872454</v>
      </c>
      <c r="AF81" s="175">
        <f t="shared" si="106"/>
        <v>2535.8453368585724</v>
      </c>
      <c r="AG81" s="149">
        <f t="shared" si="107"/>
        <v>220.42369560543833</v>
      </c>
      <c r="AH81" s="167">
        <f t="shared" si="108"/>
        <v>2154.2073091005368</v>
      </c>
    </row>
    <row r="82" spans="1:34">
      <c r="A82" t="s">
        <v>286</v>
      </c>
      <c r="B82" s="133">
        <f t="shared" si="85"/>
        <v>807898.47825485736</v>
      </c>
      <c r="C82" s="141">
        <f t="shared" si="86"/>
        <v>0</v>
      </c>
      <c r="D82" s="141"/>
      <c r="E82" s="141">
        <f t="shared" si="35"/>
        <v>750492.43828612904</v>
      </c>
      <c r="F82" s="133">
        <f t="shared" si="87"/>
        <v>810788.54676654714</v>
      </c>
      <c r="G82" s="141">
        <f t="shared" si="84"/>
        <v>1407617.2270639031</v>
      </c>
      <c r="H82" s="147"/>
      <c r="I82" s="180">
        <f t="shared" si="33"/>
        <v>1446202.3660979536</v>
      </c>
      <c r="J82" s="175">
        <v>29</v>
      </c>
      <c r="K82" s="175">
        <f t="shared" si="88"/>
        <v>1446167.2975288411</v>
      </c>
      <c r="L82" s="150">
        <f t="shared" si="89"/>
        <v>1446202.3660979541</v>
      </c>
      <c r="M82" s="139">
        <f t="shared" si="109"/>
        <v>107421.31679478435</v>
      </c>
      <c r="N82" s="171">
        <f t="shared" si="90"/>
        <v>1284898.2090152963</v>
      </c>
      <c r="O82" s="147"/>
      <c r="P82" s="180">
        <f t="shared" si="34"/>
        <v>108748.23446389906</v>
      </c>
      <c r="Q82" s="170">
        <f t="shared" si="91"/>
        <v>109148.35980133664</v>
      </c>
      <c r="R82" s="171">
        <f t="shared" si="92"/>
        <v>1091483.5980133663</v>
      </c>
      <c r="S82" s="153">
        <f t="shared" si="93"/>
        <v>0.94256551580015435</v>
      </c>
      <c r="T82" s="153">
        <f t="shared" si="94"/>
        <v>0.94593732425225452</v>
      </c>
      <c r="U82" s="153">
        <f t="shared" si="95"/>
        <v>0.63476030287965179</v>
      </c>
      <c r="V82" s="175">
        <f t="shared" si="96"/>
        <v>0.9432447939261005</v>
      </c>
      <c r="W82" s="175">
        <f t="shared" si="97"/>
        <v>0.94328616413847655</v>
      </c>
      <c r="X82" s="175">
        <f t="shared" si="98"/>
        <v>1.2657098237643474</v>
      </c>
      <c r="Y82" s="175">
        <f t="shared" si="99"/>
        <v>0.94373712856056136</v>
      </c>
      <c r="Z82" s="175">
        <f t="shared" si="100"/>
        <v>0.86224798538418512</v>
      </c>
      <c r="AA82" s="175">
        <f t="shared" si="101"/>
        <v>0.72153646423085771</v>
      </c>
      <c r="AB82" s="149">
        <f t="shared" si="102"/>
        <v>2931.3328322076245</v>
      </c>
      <c r="AC82" s="167">
        <f t="shared" si="103"/>
        <v>2931.2617511124554</v>
      </c>
      <c r="AD82" s="167">
        <f t="shared" si="104"/>
        <v>2931.3328322076254</v>
      </c>
      <c r="AE82" s="149">
        <f t="shared" si="105"/>
        <v>217.73414300872454</v>
      </c>
      <c r="AF82" s="175">
        <f t="shared" si="106"/>
        <v>2604.3826192137512</v>
      </c>
      <c r="AG82" s="149">
        <f t="shared" si="107"/>
        <v>220.42369560543833</v>
      </c>
      <c r="AH82" s="167">
        <f t="shared" si="108"/>
        <v>2212.3471663964779</v>
      </c>
    </row>
    <row r="83" spans="1:34">
      <c r="A83" t="s">
        <v>287</v>
      </c>
      <c r="B83" s="133">
        <f t="shared" si="85"/>
        <v>830194.78203888505</v>
      </c>
      <c r="C83" s="141">
        <f t="shared" si="86"/>
        <v>0</v>
      </c>
      <c r="D83" s="141"/>
      <c r="E83" s="141">
        <f t="shared" si="35"/>
        <v>772256.71899642667</v>
      </c>
      <c r="F83" s="133">
        <f t="shared" si="87"/>
        <v>831834.07923696656</v>
      </c>
      <c r="G83" s="141">
        <f t="shared" si="84"/>
        <v>1448438.1266487562</v>
      </c>
      <c r="H83" s="147"/>
      <c r="I83" s="180">
        <f t="shared" si="33"/>
        <v>1485674.1879607004</v>
      </c>
      <c r="J83" s="175">
        <v>30</v>
      </c>
      <c r="K83" s="175">
        <f t="shared" si="88"/>
        <v>1485637.7947906565</v>
      </c>
      <c r="L83" s="150">
        <f t="shared" si="89"/>
        <v>1485674.1879607008</v>
      </c>
      <c r="M83" s="139">
        <f t="shared" si="109"/>
        <v>107421.31679478435</v>
      </c>
      <c r="N83" s="171">
        <f t="shared" si="90"/>
        <v>1319692.3274880077</v>
      </c>
      <c r="O83" s="147"/>
      <c r="P83" s="180">
        <f t="shared" si="34"/>
        <v>108748.23446389906</v>
      </c>
      <c r="Q83" s="170">
        <f t="shared" si="91"/>
        <v>112099.92635275256</v>
      </c>
      <c r="R83" s="171">
        <f t="shared" si="92"/>
        <v>1120999.2635275256</v>
      </c>
      <c r="S83" s="153">
        <f t="shared" si="93"/>
        <v>0.94391525915685481</v>
      </c>
      <c r="T83" s="153">
        <f t="shared" si="94"/>
        <v>0.94577910806682031</v>
      </c>
      <c r="U83" s="153">
        <f t="shared" si="95"/>
        <v>0.63469606724554661</v>
      </c>
      <c r="V83" s="175">
        <f t="shared" si="96"/>
        <v>0.9431489221870325</v>
      </c>
      <c r="W83" s="175">
        <f t="shared" si="97"/>
        <v>0.94319070671207283</v>
      </c>
      <c r="X83" s="175">
        <f t="shared" si="98"/>
        <v>1.2657098237643474</v>
      </c>
      <c r="Y83" s="175">
        <f t="shared" si="99"/>
        <v>0.94363054059515306</v>
      </c>
      <c r="Z83" s="175">
        <f t="shared" si="100"/>
        <v>0.86224798538418512</v>
      </c>
      <c r="AA83" s="175">
        <f t="shared" si="101"/>
        <v>0.72142798968494082</v>
      </c>
      <c r="AB83" s="149">
        <f t="shared" si="102"/>
        <v>3011.3389572739993</v>
      </c>
      <c r="AC83" s="167">
        <f t="shared" si="103"/>
        <v>3011.2651913220702</v>
      </c>
      <c r="AD83" s="167">
        <f t="shared" si="104"/>
        <v>3011.3389572740002</v>
      </c>
      <c r="AE83" s="149">
        <f t="shared" si="105"/>
        <v>217.73414300872454</v>
      </c>
      <c r="AF83" s="175">
        <f t="shared" si="106"/>
        <v>2674.9074255878218</v>
      </c>
      <c r="AG83" s="149">
        <f t="shared" si="107"/>
        <v>220.42369560543833</v>
      </c>
      <c r="AH83" s="167">
        <f t="shared" si="108"/>
        <v>2272.1729842863742</v>
      </c>
    </row>
    <row r="84" spans="1:34">
      <c r="I84" s="180"/>
      <c r="M84" s="139"/>
      <c r="N84" s="171"/>
      <c r="P84" s="180"/>
      <c r="Q84" s="171"/>
      <c r="R84" s="171"/>
      <c r="S84" s="153"/>
      <c r="AE84" s="175"/>
      <c r="AF84" s="175"/>
      <c r="AH84" s="171"/>
    </row>
    <row r="85" spans="1:34">
      <c r="I85" s="180"/>
      <c r="M85" s="139"/>
      <c r="N85" s="171"/>
      <c r="P85" s="180"/>
      <c r="Q85" s="171"/>
      <c r="R85" s="171"/>
      <c r="S85" s="153"/>
      <c r="AE85" s="175"/>
      <c r="AF85" s="175"/>
      <c r="AH85" s="171"/>
    </row>
    <row r="86" spans="1:34">
      <c r="I86" s="180"/>
      <c r="M86" s="139"/>
      <c r="N86" s="171"/>
      <c r="P86" s="180"/>
      <c r="Q86" s="171"/>
      <c r="R86" s="171"/>
      <c r="S86" s="153"/>
      <c r="AE86" s="175"/>
      <c r="AF86" s="175"/>
      <c r="AH86" s="171"/>
    </row>
    <row r="87" spans="1:34">
      <c r="I87" s="180"/>
      <c r="M87" s="139"/>
      <c r="N87" s="171"/>
      <c r="P87" s="180"/>
      <c r="Q87" s="171"/>
      <c r="R87" s="171"/>
      <c r="S87" s="153"/>
      <c r="AE87" s="175"/>
      <c r="AF87" s="175"/>
      <c r="AH87" s="171"/>
    </row>
    <row r="88" spans="1:34">
      <c r="I88" s="180"/>
      <c r="M88" s="139"/>
      <c r="N88" s="171"/>
      <c r="P88" s="180"/>
      <c r="Q88" s="171"/>
      <c r="R88" s="171"/>
      <c r="S88" s="153"/>
      <c r="AE88" s="175"/>
      <c r="AF88" s="175"/>
      <c r="AH88" s="171"/>
    </row>
    <row r="89" spans="1:34">
      <c r="I89" s="180"/>
      <c r="M89" s="139"/>
      <c r="N89" s="171"/>
      <c r="P89" s="180"/>
      <c r="Q89" s="171"/>
      <c r="R89" s="171"/>
      <c r="S89" s="153"/>
      <c r="AE89" s="175"/>
      <c r="AF89" s="175"/>
      <c r="AH89" s="171"/>
    </row>
    <row r="90" spans="1:34">
      <c r="I90" s="180"/>
      <c r="M90" s="139"/>
      <c r="N90" s="171"/>
      <c r="P90" s="180"/>
      <c r="Q90" s="171"/>
      <c r="R90" s="171"/>
      <c r="S90" s="153"/>
      <c r="AE90" s="175"/>
      <c r="AF90" s="175"/>
      <c r="AH90" s="171"/>
    </row>
    <row r="91" spans="1:34">
      <c r="I91" s="180"/>
      <c r="M91" s="139"/>
      <c r="N91" s="171"/>
      <c r="P91" s="180"/>
      <c r="Q91" s="171"/>
      <c r="R91" s="171"/>
      <c r="S91" s="153"/>
      <c r="AE91" s="175"/>
      <c r="AF91" s="175"/>
      <c r="AH91" s="171"/>
    </row>
    <row r="92" spans="1:34">
      <c r="I92" s="180"/>
      <c r="M92" s="139"/>
      <c r="N92" s="171"/>
      <c r="P92" s="180"/>
      <c r="Q92" s="171"/>
      <c r="R92" s="171"/>
      <c r="S92" s="153"/>
      <c r="AE92" s="175"/>
      <c r="AF92" s="175"/>
      <c r="AH92" s="171"/>
    </row>
    <row r="93" spans="1:34">
      <c r="I93" s="180"/>
      <c r="M93" s="139"/>
      <c r="N93" s="171"/>
      <c r="P93" s="180"/>
      <c r="Q93" s="171"/>
      <c r="R93" s="171"/>
      <c r="S93" s="153"/>
      <c r="AE93" s="175"/>
      <c r="AF93" s="175"/>
      <c r="AH93" s="171"/>
    </row>
    <row r="94" spans="1:34">
      <c r="I94" s="139"/>
      <c r="M94" s="139"/>
      <c r="P94" s="180"/>
      <c r="Q94" s="171"/>
      <c r="R94" s="171"/>
      <c r="S94" s="153"/>
      <c r="AE94" s="175"/>
      <c r="AF94" s="175"/>
      <c r="AH94" s="171"/>
    </row>
    <row r="95" spans="1:34">
      <c r="I95" s="139"/>
      <c r="M95" s="139"/>
      <c r="P95" s="180"/>
    </row>
    <row r="96" spans="1:34">
      <c r="P96" s="180"/>
    </row>
    <row r="97" spans="16:16">
      <c r="P97" s="180"/>
    </row>
    <row r="98" spans="16:16">
      <c r="P98" s="180"/>
    </row>
    <row r="99" spans="16:16">
      <c r="P99" s="18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W51"/>
  <sheetViews>
    <sheetView topLeftCell="D1" workbookViewId="0">
      <selection activeCell="U32" sqref="U32"/>
    </sheetView>
  </sheetViews>
  <sheetFormatPr defaultRowHeight="15"/>
  <sheetData>
    <row r="2" spans="1:23" ht="26.25">
      <c r="H2" s="124" t="s">
        <v>156</v>
      </c>
      <c r="I2" s="124"/>
      <c r="J2" s="124"/>
      <c r="M2" s="154" t="s">
        <v>259</v>
      </c>
    </row>
    <row r="3" spans="1:23" ht="23.25">
      <c r="A3" s="16" t="s">
        <v>225</v>
      </c>
      <c r="D3" s="135" t="s">
        <v>220</v>
      </c>
      <c r="E3" s="1">
        <v>0.47399999999999998</v>
      </c>
      <c r="F3" s="1"/>
      <c r="G3" s="132" t="s">
        <v>201</v>
      </c>
      <c r="H3">
        <f>$N$3/$P$3</f>
        <v>0.19021575635055293</v>
      </c>
      <c r="J3" s="142" t="s">
        <v>222</v>
      </c>
      <c r="K3" s="139">
        <v>217.76</v>
      </c>
      <c r="L3" s="136" t="s">
        <v>258</v>
      </c>
      <c r="M3" s="8"/>
      <c r="N3" s="137">
        <v>88522</v>
      </c>
      <c r="O3" s="1" t="s">
        <v>197</v>
      </c>
      <c r="P3" s="129">
        <v>465376.8</v>
      </c>
      <c r="Q3" t="s">
        <v>198</v>
      </c>
      <c r="R3">
        <v>86667</v>
      </c>
      <c r="S3" s="20" t="s">
        <v>200</v>
      </c>
      <c r="T3">
        <v>65000</v>
      </c>
    </row>
    <row r="4" spans="1:23" ht="23.25">
      <c r="A4" s="16"/>
      <c r="B4" t="s">
        <v>196</v>
      </c>
      <c r="C4" s="10" t="s">
        <v>199</v>
      </c>
      <c r="D4" s="10" t="s">
        <v>157</v>
      </c>
      <c r="E4" s="126" t="s">
        <v>229</v>
      </c>
      <c r="F4" s="129" t="s">
        <v>289</v>
      </c>
      <c r="G4" s="126" t="s">
        <v>202</v>
      </c>
      <c r="H4" s="126" t="s">
        <v>203</v>
      </c>
      <c r="I4" s="129" t="s">
        <v>297</v>
      </c>
      <c r="J4" s="126" t="s">
        <v>204</v>
      </c>
      <c r="K4" s="10" t="s">
        <v>239</v>
      </c>
      <c r="L4" s="10" t="s">
        <v>206</v>
      </c>
      <c r="M4" s="10" t="s">
        <v>205</v>
      </c>
      <c r="N4" s="10" t="s">
        <v>207</v>
      </c>
      <c r="O4" s="134" t="s">
        <v>288</v>
      </c>
      <c r="P4" s="134" t="s">
        <v>223</v>
      </c>
      <c r="Q4" s="134" t="s">
        <v>224</v>
      </c>
      <c r="S4" s="135" t="s">
        <v>195</v>
      </c>
      <c r="T4" s="1">
        <v>6.9593730147075553E-2</v>
      </c>
      <c r="V4" s="125" t="s">
        <v>298</v>
      </c>
      <c r="W4" s="125" t="s">
        <v>299</v>
      </c>
    </row>
    <row r="5" spans="1:23" ht="23.25">
      <c r="A5" s="4" t="s">
        <v>193</v>
      </c>
      <c r="B5" s="137">
        <f>$H$3*$R$3</f>
        <v>16485.428955633372</v>
      </c>
      <c r="C5" s="141">
        <v>0</v>
      </c>
      <c r="D5" s="141">
        <v>0</v>
      </c>
      <c r="E5" s="140">
        <v>16485.43</v>
      </c>
      <c r="F5" s="140"/>
      <c r="G5" s="140">
        <f>1*B28</f>
        <v>83149.657081009573</v>
      </c>
      <c r="H5" s="140">
        <f>1*B28</f>
        <v>83149.657081009573</v>
      </c>
      <c r="I5" s="140"/>
      <c r="J5" s="140">
        <f>1*B28</f>
        <v>83149.657081009573</v>
      </c>
      <c r="K5">
        <f t="shared" ref="K5:K50" si="0">E5/$N$3</f>
        <v>0.18622975079641219</v>
      </c>
      <c r="L5">
        <f t="shared" ref="L5:L50" si="1">G5/$N$3</f>
        <v>0.93931064685625687</v>
      </c>
      <c r="M5">
        <f t="shared" ref="M5:M10" si="2">H5/S6</f>
        <v>0.93931064685625687</v>
      </c>
      <c r="N5">
        <f t="shared" ref="N5:N10" si="3">J5/S6</f>
        <v>0.93931064685625687</v>
      </c>
      <c r="O5">
        <f t="shared" ref="O5:O50" si="4">G5/$K$3</f>
        <v>381.84082054100651</v>
      </c>
      <c r="P5">
        <f t="shared" ref="P5:P50" si="5">H5/$K$3</f>
        <v>381.84082054100651</v>
      </c>
      <c r="Q5">
        <f t="shared" ref="Q5:Q50" si="6">J5/$K$3</f>
        <v>381.84082054100651</v>
      </c>
      <c r="R5" s="134" t="s">
        <v>221</v>
      </c>
      <c r="S5" s="10" t="s">
        <v>226</v>
      </c>
      <c r="V5">
        <f>SUM(F6:F15)</f>
        <v>46801.321405870287</v>
      </c>
      <c r="W5">
        <f>SUM(I6:I15)</f>
        <v>44872.175949299075</v>
      </c>
    </row>
    <row r="6" spans="1:23" ht="18.75">
      <c r="A6" s="128" t="s">
        <v>158</v>
      </c>
      <c r="B6" s="133">
        <f t="shared" ref="B6:B50" si="7">(B5-C5)*EXP($E$3*(1-(B5-C5)/$N$3))</f>
        <v>24244.844597540818</v>
      </c>
      <c r="C6" s="141">
        <f t="shared" ref="C6:C50" si="8">$H$3*D6</f>
        <v>12364.024162785941</v>
      </c>
      <c r="D6" s="141">
        <v>65000</v>
      </c>
      <c r="E6" s="133">
        <f t="shared" ref="E6:E50" si="9">(E5)*EXP($E$3*(1-(E5)/$N$3))</f>
        <v>24244.845997892124</v>
      </c>
      <c r="F6" s="125">
        <f>$T$4*G5</f>
        <v>5786.6947967176502</v>
      </c>
      <c r="G6" s="133">
        <f t="shared" ref="G6:G15" si="10">(G5-($T$4*G5)*EXP($E$3*(1-(G5-$T$4*G5))/$N$3))</f>
        <v>79325.573575580478</v>
      </c>
      <c r="H6" s="133">
        <f>H5*EXP($E$3*(1-(H5/S7)))</f>
        <v>81370.418770859455</v>
      </c>
      <c r="I6" s="125">
        <f>$T$4*J5</f>
        <v>5786.6947967176502</v>
      </c>
      <c r="J6" s="133">
        <f>(J5-$T$4*J5)*EXP($E$3*(1-(J5-$T$4*J5)/S7))</f>
        <v>78364.468934095159</v>
      </c>
      <c r="K6">
        <f t="shared" si="0"/>
        <v>0.27388497772183323</v>
      </c>
      <c r="L6">
        <f t="shared" si="1"/>
        <v>0.89611140253926114</v>
      </c>
      <c r="M6">
        <f t="shared" si="2"/>
        <v>1.0232590126217738</v>
      </c>
      <c r="N6">
        <f t="shared" si="3"/>
        <v>0.98545823307042724</v>
      </c>
      <c r="O6">
        <f t="shared" si="4"/>
        <v>364.27981987316531</v>
      </c>
      <c r="P6">
        <f t="shared" si="5"/>
        <v>373.67018171776016</v>
      </c>
      <c r="Q6">
        <f t="shared" si="6"/>
        <v>359.86622398096603</v>
      </c>
      <c r="R6">
        <v>1</v>
      </c>
      <c r="S6" s="130">
        <f>1*N3</f>
        <v>88522</v>
      </c>
      <c r="T6" s="135" t="s">
        <v>209</v>
      </c>
      <c r="U6" s="1">
        <v>0.50841358692460425</v>
      </c>
    </row>
    <row r="7" spans="1:23">
      <c r="A7" t="s">
        <v>159</v>
      </c>
      <c r="B7" s="133">
        <f t="shared" si="7"/>
        <v>17909.088427154114</v>
      </c>
      <c r="C7" s="141">
        <f t="shared" si="8"/>
        <v>0</v>
      </c>
      <c r="D7" s="141"/>
      <c r="E7" s="133">
        <f t="shared" si="9"/>
        <v>34205.367602151622</v>
      </c>
      <c r="F7" s="125">
        <f t="shared" ref="F7:F15" si="11">$T$4*G6</f>
        <v>5520.5625611809346</v>
      </c>
      <c r="G7" s="133">
        <f t="shared" si="10"/>
        <v>75607.191199388719</v>
      </c>
      <c r="H7" s="133">
        <f>H6*EXP($E$3*(1-(H6/S8)))</f>
        <v>75647.038792267063</v>
      </c>
      <c r="I7" s="125">
        <f t="shared" ref="I7:I15" si="12">$T$4*J6</f>
        <v>5453.6757041183037</v>
      </c>
      <c r="J7" s="133">
        <f>(J6-($T$4*J6)*EXP($E$3*(1-(J6-$T$4*J6)/S8)))</f>
        <v>72997.743559147391</v>
      </c>
      <c r="K7">
        <f t="shared" si="0"/>
        <v>0.38640527328970903</v>
      </c>
      <c r="L7">
        <f t="shared" si="1"/>
        <v>0.85410622443447637</v>
      </c>
      <c r="M7">
        <f t="shared" si="2"/>
        <v>1.0727081212880762</v>
      </c>
      <c r="N7">
        <f t="shared" si="3"/>
        <v>1.035139955268235</v>
      </c>
      <c r="O7">
        <f t="shared" si="4"/>
        <v>347.20422115810396</v>
      </c>
      <c r="P7">
        <f t="shared" si="5"/>
        <v>347.38720973671502</v>
      </c>
      <c r="Q7">
        <f t="shared" si="6"/>
        <v>335.2210854112206</v>
      </c>
      <c r="R7">
        <v>2</v>
      </c>
      <c r="S7">
        <f t="shared" ref="S7:S11" si="13">S6-($N$3*$U$6/$U$7)</f>
        <v>79520.842491652031</v>
      </c>
      <c r="T7" s="138" t="s">
        <v>208</v>
      </c>
      <c r="U7" s="125">
        <v>5</v>
      </c>
    </row>
    <row r="8" spans="1:23">
      <c r="A8" t="s">
        <v>160</v>
      </c>
      <c r="B8" s="133">
        <f t="shared" si="7"/>
        <v>26138.577611720502</v>
      </c>
      <c r="C8" s="141">
        <f t="shared" si="8"/>
        <v>0</v>
      </c>
      <c r="D8" s="141"/>
      <c r="E8" s="133">
        <f t="shared" si="9"/>
        <v>45751.587000051433</v>
      </c>
      <c r="F8" s="125">
        <f t="shared" si="11"/>
        <v>5261.7864615086037</v>
      </c>
      <c r="G8" s="133">
        <f t="shared" si="10"/>
        <v>71996.842456229468</v>
      </c>
      <c r="H8" s="133">
        <f>H7*EXP($E$3*(1-(H7/S9)))</f>
        <v>67844.490012650407</v>
      </c>
      <c r="I8" s="125">
        <f t="shared" si="12"/>
        <v>5080.1852666007262</v>
      </c>
      <c r="J8" s="133">
        <f>(J7-($T$4*J7)*EXP($E$3*(1-(J7-$T$4*J7)/S9)))</f>
        <v>68161.959762360057</v>
      </c>
      <c r="K8">
        <f t="shared" si="0"/>
        <v>0.51683860509310042</v>
      </c>
      <c r="L8">
        <f t="shared" si="1"/>
        <v>0.81332146196684973</v>
      </c>
      <c r="M8">
        <f t="shared" si="2"/>
        <v>1.1028302008735429</v>
      </c>
      <c r="N8">
        <f t="shared" si="3"/>
        <v>1.1079907559573572</v>
      </c>
      <c r="O8">
        <f t="shared" si="4"/>
        <v>330.62473574682895</v>
      </c>
      <c r="P8">
        <f t="shared" si="5"/>
        <v>311.55625465030499</v>
      </c>
      <c r="Q8">
        <f t="shared" si="6"/>
        <v>313.01414292046314</v>
      </c>
      <c r="R8">
        <v>3</v>
      </c>
      <c r="S8">
        <f t="shared" si="13"/>
        <v>70519.684983304061</v>
      </c>
    </row>
    <row r="9" spans="1:23">
      <c r="A9" t="s">
        <v>161</v>
      </c>
      <c r="B9" s="133">
        <f t="shared" si="7"/>
        <v>36505.051038136189</v>
      </c>
      <c r="C9" s="141">
        <f t="shared" si="8"/>
        <v>0</v>
      </c>
      <c r="D9" s="141"/>
      <c r="E9" s="133">
        <f t="shared" si="9"/>
        <v>57526.457984426939</v>
      </c>
      <c r="F9" s="125">
        <f t="shared" si="11"/>
        <v>5010.528825340346</v>
      </c>
      <c r="G9" s="133">
        <f t="shared" si="10"/>
        <v>68496.496429614243</v>
      </c>
      <c r="H9" s="133">
        <f>H8*EXP($E$3*(1-(H8/S10)))</f>
        <v>59079.378970238467</v>
      </c>
      <c r="I9" s="125">
        <f t="shared" si="12"/>
        <v>4743.6450339975081</v>
      </c>
      <c r="J9" s="133">
        <f t="shared" ref="J9:J10" si="14">(J8-($T$4*J8)*EXP($E$3*(1-(J8-$T$4*J8)/S10)))</f>
        <v>63862.805034802121</v>
      </c>
      <c r="K9">
        <f t="shared" si="0"/>
        <v>0.64985492854236171</v>
      </c>
      <c r="L9">
        <f t="shared" si="1"/>
        <v>0.77377935913800233</v>
      </c>
      <c r="M9">
        <f t="shared" si="2"/>
        <v>1.1249493073968218</v>
      </c>
      <c r="N9">
        <f t="shared" si="3"/>
        <v>1.2160320494991981</v>
      </c>
      <c r="O9">
        <f t="shared" si="4"/>
        <v>314.55040608750113</v>
      </c>
      <c r="P9">
        <f t="shared" si="5"/>
        <v>271.30500996619429</v>
      </c>
      <c r="Q9">
        <f t="shared" si="6"/>
        <v>293.2715146712074</v>
      </c>
      <c r="R9">
        <v>4</v>
      </c>
      <c r="S9">
        <f t="shared" si="13"/>
        <v>61518.527474956099</v>
      </c>
    </row>
    <row r="10" spans="1:23">
      <c r="A10" s="8" t="s">
        <v>162</v>
      </c>
      <c r="B10" s="133">
        <f t="shared" si="7"/>
        <v>48229.971761701745</v>
      </c>
      <c r="C10" s="141">
        <f t="shared" si="8"/>
        <v>0</v>
      </c>
      <c r="D10" s="141"/>
      <c r="E10" s="133">
        <f t="shared" si="9"/>
        <v>67912.067590588209</v>
      </c>
      <c r="F10" s="125">
        <f t="shared" si="11"/>
        <v>4766.9266885426978</v>
      </c>
      <c r="G10" s="133">
        <f t="shared" si="10"/>
        <v>65107.747769323389</v>
      </c>
      <c r="H10" s="133">
        <f>H9*EXP($E$3*(1-(H9/S11)))</f>
        <v>49867.040714414652</v>
      </c>
      <c r="I10" s="125">
        <f t="shared" si="12"/>
        <v>4444.4508200273167</v>
      </c>
      <c r="J10" s="133">
        <f t="shared" si="14"/>
        <v>60125.210029092144</v>
      </c>
      <c r="K10">
        <f t="shared" si="0"/>
        <v>0.76717728463645429</v>
      </c>
      <c r="L10">
        <f t="shared" si="1"/>
        <v>0.73549793011142306</v>
      </c>
      <c r="M10">
        <f t="shared" si="2"/>
        <v>1.145941659381456</v>
      </c>
      <c r="N10">
        <f t="shared" si="3"/>
        <v>1.3816737862184805</v>
      </c>
      <c r="O10">
        <f t="shared" si="4"/>
        <v>298.98855514935428</v>
      </c>
      <c r="P10">
        <f t="shared" si="5"/>
        <v>229.00000328074327</v>
      </c>
      <c r="Q10">
        <f t="shared" si="6"/>
        <v>276.10768749583093</v>
      </c>
      <c r="R10">
        <v>5</v>
      </c>
      <c r="S10">
        <f t="shared" si="13"/>
        <v>52517.369966608137</v>
      </c>
    </row>
    <row r="11" spans="1:23">
      <c r="A11" t="s">
        <v>163</v>
      </c>
      <c r="B11" s="133">
        <f t="shared" si="7"/>
        <v>59843.234696561529</v>
      </c>
      <c r="C11" s="141">
        <f t="shared" si="8"/>
        <v>0</v>
      </c>
      <c r="D11" s="141"/>
      <c r="E11" s="133">
        <f t="shared" si="9"/>
        <v>75835.893666242759</v>
      </c>
      <c r="F11" s="125">
        <f t="shared" si="11"/>
        <v>4531.091028742152</v>
      </c>
      <c r="G11" s="133">
        <f t="shared" si="10"/>
        <v>61831.809650706535</v>
      </c>
      <c r="H11" s="133">
        <f>H10*EXP($E$3*(1-(H10/$S$11)))</f>
        <v>46534.032715727946</v>
      </c>
      <c r="I11" s="125">
        <f t="shared" si="12"/>
        <v>4184.3376418008793</v>
      </c>
      <c r="J11" s="133">
        <f t="shared" ref="J11:J15" si="15">(J10-($T$4*J10)*EXP($E$3*(1-(J10-$T$4*J10))/$S$11))</f>
        <v>57850.11049129258</v>
      </c>
      <c r="K11">
        <f t="shared" si="0"/>
        <v>0.85668979085699326</v>
      </c>
      <c r="L11">
        <f t="shared" si="1"/>
        <v>0.69849087967631251</v>
      </c>
      <c r="M11">
        <f t="shared" ref="M11:M40" si="16">H11/$S$11</f>
        <v>1.069349331823453</v>
      </c>
      <c r="N11">
        <f t="shared" ref="N11:N39" si="17">J11/$S$11</f>
        <v>1.3293921328006471</v>
      </c>
      <c r="O11">
        <f t="shared" si="4"/>
        <v>283.94475409031293</v>
      </c>
      <c r="P11">
        <f t="shared" si="5"/>
        <v>213.69412525591454</v>
      </c>
      <c r="Q11">
        <f t="shared" si="6"/>
        <v>265.65994898646483</v>
      </c>
      <c r="R11">
        <v>6</v>
      </c>
      <c r="S11">
        <f t="shared" si="13"/>
        <v>43516.212458260175</v>
      </c>
    </row>
    <row r="12" spans="1:23">
      <c r="A12" t="s">
        <v>164</v>
      </c>
      <c r="B12" s="133">
        <f t="shared" si="7"/>
        <v>69776.113425533287</v>
      </c>
      <c r="C12" s="141">
        <f t="shared" si="8"/>
        <v>0</v>
      </c>
      <c r="D12" s="141"/>
      <c r="E12" s="133">
        <f t="shared" si="9"/>
        <v>81166.349878977388</v>
      </c>
      <c r="F12" s="125">
        <f t="shared" si="11"/>
        <v>4303.1062753366123</v>
      </c>
      <c r="G12" s="133">
        <f t="shared" si="10"/>
        <v>58669.510802204211</v>
      </c>
      <c r="H12" s="133">
        <f t="shared" ref="H12:H50" si="18">H11*EXP($E$3*(1-(H11/$S$11)))</f>
        <v>45029.253123170558</v>
      </c>
      <c r="I12" s="125">
        <f t="shared" si="12"/>
        <v>4026.0049785095202</v>
      </c>
      <c r="J12" s="133">
        <f t="shared" si="15"/>
        <v>55610.041169236036</v>
      </c>
      <c r="K12">
        <f t="shared" si="0"/>
        <v>0.9169059655111429</v>
      </c>
      <c r="L12">
        <f t="shared" si="1"/>
        <v>0.66276756966860451</v>
      </c>
      <c r="M12">
        <f t="shared" si="16"/>
        <v>1.0347695853898511</v>
      </c>
      <c r="N12">
        <f t="shared" si="17"/>
        <v>1.2779154716779637</v>
      </c>
      <c r="O12">
        <f t="shared" si="4"/>
        <v>269.42280860674236</v>
      </c>
      <c r="P12">
        <f t="shared" si="5"/>
        <v>206.78385894181926</v>
      </c>
      <c r="Q12">
        <f t="shared" si="6"/>
        <v>255.37307664050348</v>
      </c>
      <c r="R12">
        <v>7</v>
      </c>
      <c r="S12">
        <f>1*$S$11</f>
        <v>43516.212458260175</v>
      </c>
    </row>
    <row r="13" spans="1:23">
      <c r="A13" t="s">
        <v>165</v>
      </c>
      <c r="B13" s="133">
        <f t="shared" si="7"/>
        <v>77143.589335163531</v>
      </c>
      <c r="C13" s="141">
        <f t="shared" si="8"/>
        <v>0</v>
      </c>
      <c r="D13" s="141"/>
      <c r="E13" s="133">
        <f t="shared" si="9"/>
        <v>84427.005708093406</v>
      </c>
      <c r="F13" s="125">
        <f t="shared" si="11"/>
        <v>4083.0301026295342</v>
      </c>
      <c r="G13" s="133">
        <f t="shared" si="10"/>
        <v>55621.296607807599</v>
      </c>
      <c r="H13" s="133">
        <f t="shared" si="18"/>
        <v>44293.217633043656</v>
      </c>
      <c r="I13" s="125">
        <f t="shared" si="12"/>
        <v>3870.1101985995747</v>
      </c>
      <c r="J13" s="133">
        <f t="shared" si="15"/>
        <v>53407.268027892285</v>
      </c>
      <c r="K13">
        <f t="shared" si="0"/>
        <v>0.95374037762469677</v>
      </c>
      <c r="L13">
        <f t="shared" si="1"/>
        <v>0.62833303142504238</v>
      </c>
      <c r="M13">
        <f t="shared" si="16"/>
        <v>1.0178555331654557</v>
      </c>
      <c r="N13">
        <f t="shared" si="17"/>
        <v>1.2272958745920133</v>
      </c>
      <c r="O13">
        <f t="shared" si="4"/>
        <v>255.42476399617746</v>
      </c>
      <c r="P13">
        <f t="shared" si="5"/>
        <v>203.40382821934082</v>
      </c>
      <c r="Q13">
        <f t="shared" si="6"/>
        <v>245.25747624858693</v>
      </c>
      <c r="R13">
        <v>8</v>
      </c>
      <c r="S13">
        <f t="shared" ref="S13:S25" si="19">1*$S$11</f>
        <v>43516.212458260175</v>
      </c>
    </row>
    <row r="14" spans="1:23" ht="15.75">
      <c r="A14" s="127" t="s">
        <v>166</v>
      </c>
      <c r="B14" s="133">
        <f t="shared" si="7"/>
        <v>81989.839601240776</v>
      </c>
      <c r="C14" s="141">
        <f t="shared" si="8"/>
        <v>0</v>
      </c>
      <c r="D14" s="141"/>
      <c r="E14" s="133">
        <f t="shared" si="9"/>
        <v>86298.687057557749</v>
      </c>
      <c r="F14" s="125">
        <f t="shared" si="11"/>
        <v>3870.8935065542109</v>
      </c>
      <c r="G14" s="133">
        <f t="shared" si="10"/>
        <v>52687.234202974039</v>
      </c>
      <c r="H14" s="133">
        <f t="shared" si="18"/>
        <v>43919.922901759099</v>
      </c>
      <c r="I14" s="125">
        <f t="shared" si="12"/>
        <v>3716.8109990256717</v>
      </c>
      <c r="J14" s="133">
        <f t="shared" si="15"/>
        <v>51243.991410794995</v>
      </c>
      <c r="K14">
        <f t="shared" si="0"/>
        <v>0.97488406336908051</v>
      </c>
      <c r="L14">
        <f t="shared" si="1"/>
        <v>0.59518802334983434</v>
      </c>
      <c r="M14">
        <f t="shared" si="16"/>
        <v>1.0092772422206127</v>
      </c>
      <c r="N14">
        <f t="shared" si="17"/>
        <v>1.17758390530764</v>
      </c>
      <c r="O14">
        <f t="shared" si="4"/>
        <v>241.95092855884479</v>
      </c>
      <c r="P14">
        <f t="shared" si="5"/>
        <v>201.68957982071592</v>
      </c>
      <c r="Q14">
        <f t="shared" si="6"/>
        <v>235.32325225383448</v>
      </c>
      <c r="R14">
        <v>9</v>
      </c>
      <c r="S14">
        <f t="shared" si="19"/>
        <v>43516.212458260175</v>
      </c>
    </row>
    <row r="15" spans="1:23">
      <c r="A15" s="8" t="s">
        <v>167</v>
      </c>
      <c r="B15" s="133">
        <f t="shared" si="7"/>
        <v>84908.350523427289</v>
      </c>
      <c r="C15" s="141">
        <f t="shared" si="8"/>
        <v>0</v>
      </c>
      <c r="D15" s="141"/>
      <c r="E15" s="133">
        <f t="shared" si="9"/>
        <v>87332.208761658316</v>
      </c>
      <c r="F15" s="125">
        <f t="shared" si="11"/>
        <v>3666.7011593175444</v>
      </c>
      <c r="G15" s="133">
        <f t="shared" si="10"/>
        <v>49867.021398094701</v>
      </c>
      <c r="H15" s="133">
        <f t="shared" si="18"/>
        <v>43727.212893333744</v>
      </c>
      <c r="I15" s="125">
        <f t="shared" si="12"/>
        <v>3566.2605099019243</v>
      </c>
      <c r="J15" s="133">
        <f t="shared" si="15"/>
        <v>49122.33065716704</v>
      </c>
      <c r="K15">
        <f t="shared" si="0"/>
        <v>0.98655937237814684</v>
      </c>
      <c r="L15">
        <f t="shared" si="1"/>
        <v>0.56332913171973864</v>
      </c>
      <c r="M15">
        <f t="shared" si="16"/>
        <v>1.0048487775740123</v>
      </c>
      <c r="N15">
        <f t="shared" si="17"/>
        <v>1.1288282661153963</v>
      </c>
      <c r="O15">
        <f t="shared" si="4"/>
        <v>228.99991457611455</v>
      </c>
      <c r="P15">
        <f t="shared" si="5"/>
        <v>200.80461468283315</v>
      </c>
      <c r="Q15">
        <f t="shared" si="6"/>
        <v>225.58013711042909</v>
      </c>
      <c r="R15">
        <v>10</v>
      </c>
      <c r="S15">
        <f t="shared" si="19"/>
        <v>43516.212458260175</v>
      </c>
    </row>
    <row r="16" spans="1:23">
      <c r="A16" t="s">
        <v>168</v>
      </c>
      <c r="B16" s="133">
        <f t="shared" si="7"/>
        <v>86567.295763361428</v>
      </c>
      <c r="C16" s="141">
        <f t="shared" si="8"/>
        <v>0</v>
      </c>
      <c r="D16" s="141"/>
      <c r="E16" s="133">
        <f t="shared" si="9"/>
        <v>87890.365900136501</v>
      </c>
      <c r="F16" s="133">
        <v>0</v>
      </c>
      <c r="G16" s="133">
        <f>G15*EXP($E$3*(1-(G15/$N$3)))</f>
        <v>61334.462678634809</v>
      </c>
      <c r="H16" s="133">
        <f t="shared" si="18"/>
        <v>43626.829141677212</v>
      </c>
      <c r="I16" s="133"/>
      <c r="J16" s="133">
        <f>J15*EXP($E$3*(1-(J15/$S$11)))</f>
        <v>46212.444939874025</v>
      </c>
      <c r="K16">
        <f t="shared" si="0"/>
        <v>0.99286466528248907</v>
      </c>
      <c r="L16">
        <f t="shared" si="1"/>
        <v>0.69287253652916569</v>
      </c>
      <c r="M16">
        <f t="shared" si="16"/>
        <v>1.0025419648716702</v>
      </c>
      <c r="N16">
        <f t="shared" si="17"/>
        <v>1.0619592636698338</v>
      </c>
      <c r="O16">
        <f t="shared" si="4"/>
        <v>281.66083155140893</v>
      </c>
      <c r="P16">
        <f t="shared" si="5"/>
        <v>200.34363125310992</v>
      </c>
      <c r="Q16">
        <f t="shared" si="6"/>
        <v>212.21732613828999</v>
      </c>
      <c r="R16">
        <v>11</v>
      </c>
      <c r="S16">
        <f t="shared" si="19"/>
        <v>43516.212458260175</v>
      </c>
    </row>
    <row r="17" spans="1:19">
      <c r="A17" t="s">
        <v>169</v>
      </c>
      <c r="B17" s="133">
        <f t="shared" si="7"/>
        <v>87478.12469787072</v>
      </c>
      <c r="C17" s="141">
        <f t="shared" si="8"/>
        <v>0</v>
      </c>
      <c r="D17" s="141"/>
      <c r="E17" s="133">
        <f t="shared" si="9"/>
        <v>88188.127436099763</v>
      </c>
      <c r="F17" s="133">
        <v>0</v>
      </c>
      <c r="G17" s="133">
        <f t="shared" ref="G17:G51" si="20">G16*EXP($E$3*(1-(G16/$N$3)))</f>
        <v>70946.090485236651</v>
      </c>
      <c r="H17" s="133">
        <f t="shared" si="18"/>
        <v>43574.295207849384</v>
      </c>
      <c r="I17" s="133"/>
      <c r="J17" s="133">
        <f t="shared" ref="J17:J50" si="21">J16*EXP($E$3*(1-(J16/$S$11)))</f>
        <v>44874.981826474177</v>
      </c>
      <c r="K17">
        <f t="shared" si="0"/>
        <v>0.99622836623776878</v>
      </c>
      <c r="L17">
        <f t="shared" si="1"/>
        <v>0.80145150906256812</v>
      </c>
      <c r="M17">
        <f t="shared" si="16"/>
        <v>1.0013347381655726</v>
      </c>
      <c r="N17">
        <f t="shared" si="17"/>
        <v>1.0312244400754615</v>
      </c>
      <c r="O17">
        <f t="shared" si="4"/>
        <v>325.7994603473395</v>
      </c>
      <c r="P17">
        <f t="shared" si="5"/>
        <v>200.10238431231349</v>
      </c>
      <c r="Q17">
        <f t="shared" si="6"/>
        <v>206.07541250217753</v>
      </c>
      <c r="R17">
        <v>12</v>
      </c>
      <c r="S17">
        <f t="shared" si="19"/>
        <v>43516.212458260175</v>
      </c>
    </row>
    <row r="18" spans="1:19">
      <c r="A18" s="8" t="s">
        <v>170</v>
      </c>
      <c r="B18" s="133">
        <f t="shared" si="7"/>
        <v>87968.455897946304</v>
      </c>
      <c r="C18" s="141">
        <f t="shared" si="8"/>
        <v>0</v>
      </c>
      <c r="D18" s="141"/>
      <c r="E18" s="133">
        <f t="shared" si="9"/>
        <v>88345.927160790365</v>
      </c>
      <c r="F18" s="133">
        <v>0</v>
      </c>
      <c r="G18" s="133">
        <f t="shared" si="20"/>
        <v>77947.247548016006</v>
      </c>
      <c r="H18" s="133">
        <f t="shared" si="18"/>
        <v>43546.735956388045</v>
      </c>
      <c r="I18" s="133"/>
      <c r="J18" s="133">
        <f t="shared" si="21"/>
        <v>44215.705641827488</v>
      </c>
      <c r="K18">
        <f t="shared" si="0"/>
        <v>0.99801097084103796</v>
      </c>
      <c r="L18">
        <f t="shared" si="1"/>
        <v>0.88054096775960788</v>
      </c>
      <c r="M18">
        <f t="shared" si="16"/>
        <v>1.0007014281897155</v>
      </c>
      <c r="N18">
        <f t="shared" si="17"/>
        <v>1.0160743121713143</v>
      </c>
      <c r="O18">
        <f t="shared" si="4"/>
        <v>357.95025508824398</v>
      </c>
      <c r="P18">
        <f t="shared" si="5"/>
        <v>199.97582639781433</v>
      </c>
      <c r="Q18">
        <f t="shared" si="6"/>
        <v>203.04787675343263</v>
      </c>
      <c r="R18">
        <v>13</v>
      </c>
      <c r="S18">
        <f t="shared" si="19"/>
        <v>43516.212458260175</v>
      </c>
    </row>
    <row r="19" spans="1:19" ht="18.75">
      <c r="A19" s="165" t="s">
        <v>171</v>
      </c>
      <c r="B19" s="149">
        <f t="shared" si="7"/>
        <v>88229.581891823327</v>
      </c>
      <c r="C19" s="141">
        <f t="shared" si="8"/>
        <v>0</v>
      </c>
      <c r="D19" s="141"/>
      <c r="E19" s="133">
        <f t="shared" si="9"/>
        <v>88429.258961565225</v>
      </c>
      <c r="F19" s="133">
        <v>0</v>
      </c>
      <c r="G19" s="133">
        <f t="shared" si="20"/>
        <v>82488.250554858358</v>
      </c>
      <c r="H19" s="133">
        <f t="shared" si="18"/>
        <v>43532.260076497136</v>
      </c>
      <c r="I19" s="133"/>
      <c r="J19" s="133">
        <f t="shared" si="21"/>
        <v>43880.096441995796</v>
      </c>
      <c r="K19">
        <f t="shared" si="0"/>
        <v>0.99895233909723258</v>
      </c>
      <c r="L19">
        <f t="shared" si="1"/>
        <v>0.9318389841492325</v>
      </c>
      <c r="M19">
        <f t="shared" si="16"/>
        <v>1.0003687733221809</v>
      </c>
      <c r="N19">
        <f t="shared" si="17"/>
        <v>1.0083620325202853</v>
      </c>
      <c r="O19">
        <f t="shared" si="4"/>
        <v>378.80350181327316</v>
      </c>
      <c r="P19">
        <f t="shared" si="5"/>
        <v>199.90935009412721</v>
      </c>
      <c r="Q19">
        <f t="shared" si="6"/>
        <v>201.50668828984109</v>
      </c>
      <c r="R19">
        <v>14</v>
      </c>
      <c r="S19">
        <f t="shared" si="19"/>
        <v>43516.212458260175</v>
      </c>
    </row>
    <row r="20" spans="1:19">
      <c r="A20" t="s">
        <v>172</v>
      </c>
      <c r="B20" s="133">
        <f t="shared" si="7"/>
        <v>88367.838423563211</v>
      </c>
      <c r="C20" s="141">
        <f t="shared" si="8"/>
        <v>0</v>
      </c>
      <c r="D20" s="141"/>
      <c r="E20" s="133">
        <f t="shared" si="9"/>
        <v>88473.183064653815</v>
      </c>
      <c r="F20" s="133">
        <v>0</v>
      </c>
      <c r="G20" s="133">
        <f t="shared" si="20"/>
        <v>85196.826645321606</v>
      </c>
      <c r="H20" s="133">
        <f t="shared" si="18"/>
        <v>43524.651365367565</v>
      </c>
      <c r="I20" s="133"/>
      <c r="J20" s="133">
        <f t="shared" si="21"/>
        <v>43706.517368455025</v>
      </c>
      <c r="K20">
        <f t="shared" si="0"/>
        <v>0.99944853329854511</v>
      </c>
      <c r="L20">
        <f t="shared" si="1"/>
        <v>0.96243675747635171</v>
      </c>
      <c r="M20">
        <f t="shared" si="16"/>
        <v>1.000193925588434</v>
      </c>
      <c r="N20">
        <f t="shared" si="17"/>
        <v>1.0043731956308786</v>
      </c>
      <c r="O20">
        <f t="shared" si="4"/>
        <v>391.24185638005883</v>
      </c>
      <c r="P20">
        <f t="shared" si="5"/>
        <v>199.87440928254762</v>
      </c>
      <c r="Q20">
        <f t="shared" si="6"/>
        <v>200.70957645322844</v>
      </c>
      <c r="R20">
        <v>15</v>
      </c>
      <c r="S20">
        <f t="shared" si="19"/>
        <v>43516.212458260175</v>
      </c>
    </row>
    <row r="21" spans="1:19">
      <c r="A21" t="s">
        <v>173</v>
      </c>
      <c r="B21" s="133">
        <f t="shared" si="7"/>
        <v>88440.813869973616</v>
      </c>
      <c r="C21" s="141">
        <f t="shared" si="8"/>
        <v>0</v>
      </c>
      <c r="D21" s="141"/>
      <c r="E21" s="133">
        <f t="shared" si="9"/>
        <v>88496.312554331817</v>
      </c>
      <c r="F21" s="133">
        <v>0</v>
      </c>
      <c r="G21" s="133">
        <f t="shared" si="20"/>
        <v>86727.339117110954</v>
      </c>
      <c r="H21" s="133">
        <f t="shared" si="18"/>
        <v>43520.650731561575</v>
      </c>
      <c r="I21" s="133"/>
      <c r="J21" s="133">
        <f t="shared" si="21"/>
        <v>43616.012195233256</v>
      </c>
      <c r="K21">
        <f t="shared" si="0"/>
        <v>0.9997098185121418</v>
      </c>
      <c r="L21">
        <f t="shared" si="1"/>
        <v>0.97972638572457638</v>
      </c>
      <c r="M21">
        <f t="shared" si="16"/>
        <v>1.0001019912591349</v>
      </c>
      <c r="N21">
        <f t="shared" si="17"/>
        <v>1.002293392079304</v>
      </c>
      <c r="O21">
        <f t="shared" si="4"/>
        <v>398.27029352089897</v>
      </c>
      <c r="P21">
        <f t="shared" si="5"/>
        <v>199.85603752553993</v>
      </c>
      <c r="Q21">
        <f t="shared" si="6"/>
        <v>200.29395754607484</v>
      </c>
      <c r="R21">
        <v>16</v>
      </c>
      <c r="S21">
        <f t="shared" si="19"/>
        <v>43516.212458260175</v>
      </c>
    </row>
    <row r="22" spans="1:19">
      <c r="A22" t="s">
        <v>174</v>
      </c>
      <c r="B22" s="133">
        <f t="shared" si="7"/>
        <v>88479.269160448748</v>
      </c>
      <c r="C22" s="141">
        <f t="shared" si="8"/>
        <v>0</v>
      </c>
      <c r="D22" s="141"/>
      <c r="E22" s="133">
        <f t="shared" si="9"/>
        <v>88508.485707537708</v>
      </c>
      <c r="F22" s="133">
        <v>0</v>
      </c>
      <c r="G22" s="133">
        <f t="shared" si="20"/>
        <v>87564.779563518212</v>
      </c>
      <c r="H22" s="133">
        <f t="shared" si="18"/>
        <v>43518.546826309313</v>
      </c>
      <c r="I22" s="133"/>
      <c r="J22" s="133">
        <f t="shared" si="21"/>
        <v>43568.624392367914</v>
      </c>
      <c r="K22">
        <f t="shared" si="0"/>
        <v>0.9998473340812194</v>
      </c>
      <c r="L22">
        <f t="shared" si="1"/>
        <v>0.98918663793766759</v>
      </c>
      <c r="M22">
        <f t="shared" si="16"/>
        <v>1.0000536436403187</v>
      </c>
      <c r="N22">
        <f t="shared" si="17"/>
        <v>1.0012044231597135</v>
      </c>
      <c r="O22">
        <f t="shared" si="4"/>
        <v>402.11599726082943</v>
      </c>
      <c r="P22">
        <f t="shared" si="5"/>
        <v>199.84637594741602</v>
      </c>
      <c r="Q22">
        <f t="shared" si="6"/>
        <v>200.07634272762635</v>
      </c>
      <c r="R22">
        <v>17</v>
      </c>
      <c r="S22">
        <f t="shared" si="19"/>
        <v>43516.212458260175</v>
      </c>
    </row>
    <row r="23" spans="1:19" ht="18.75">
      <c r="A23" s="128" t="s">
        <v>175</v>
      </c>
      <c r="B23" s="133">
        <f t="shared" si="7"/>
        <v>88499.51611752827</v>
      </c>
      <c r="C23" s="141">
        <f t="shared" si="8"/>
        <v>48147.222031695608</v>
      </c>
      <c r="D23" s="141">
        <v>253119</v>
      </c>
      <c r="E23" s="133">
        <f t="shared" si="9"/>
        <v>88514.890735964174</v>
      </c>
      <c r="F23" s="133">
        <v>0</v>
      </c>
      <c r="G23" s="133">
        <f t="shared" si="20"/>
        <v>88014.747963868955</v>
      </c>
      <c r="H23" s="133">
        <f t="shared" si="18"/>
        <v>43517.440290565894</v>
      </c>
      <c r="I23" s="133"/>
      <c r="J23" s="133">
        <f t="shared" si="21"/>
        <v>43543.758312462363</v>
      </c>
      <c r="K23">
        <f t="shared" si="0"/>
        <v>0.99991968929717101</v>
      </c>
      <c r="L23">
        <f t="shared" si="1"/>
        <v>0.99426976304047532</v>
      </c>
      <c r="M23">
        <f t="shared" si="16"/>
        <v>1.0000282155140892</v>
      </c>
      <c r="N23">
        <f t="shared" si="17"/>
        <v>1.0006330021076308</v>
      </c>
      <c r="O23">
        <f t="shared" si="4"/>
        <v>404.18234737265317</v>
      </c>
      <c r="P23">
        <f t="shared" si="5"/>
        <v>199.8412945011292</v>
      </c>
      <c r="Q23">
        <f t="shared" si="6"/>
        <v>199.962152426811</v>
      </c>
      <c r="R23">
        <v>18</v>
      </c>
      <c r="S23">
        <f t="shared" si="19"/>
        <v>43516.212458260175</v>
      </c>
    </row>
    <row r="24" spans="1:19">
      <c r="A24" t="s">
        <v>176</v>
      </c>
      <c r="B24" s="133">
        <f t="shared" si="7"/>
        <v>52225.861791428732</v>
      </c>
      <c r="C24" s="141">
        <f t="shared" si="8"/>
        <v>0</v>
      </c>
      <c r="D24" s="141"/>
      <c r="E24" s="133">
        <f t="shared" si="9"/>
        <v>88518.260320621906</v>
      </c>
      <c r="F24" s="133">
        <v>0</v>
      </c>
      <c r="G24" s="133">
        <f t="shared" si="20"/>
        <v>88254.132618375137</v>
      </c>
      <c r="H24" s="133">
        <f t="shared" si="18"/>
        <v>43516.858285523689</v>
      </c>
      <c r="I24" s="133"/>
      <c r="J24" s="133">
        <f t="shared" si="21"/>
        <v>43530.695272464669</v>
      </c>
      <c r="K24">
        <f t="shared" si="0"/>
        <v>0.99995775423761224</v>
      </c>
      <c r="L24">
        <f t="shared" si="1"/>
        <v>0.99697400215059684</v>
      </c>
      <c r="M24">
        <f t="shared" si="16"/>
        <v>1.0000148410724885</v>
      </c>
      <c r="N24">
        <f t="shared" si="17"/>
        <v>1.0003328142176524</v>
      </c>
      <c r="O24">
        <f t="shared" si="4"/>
        <v>405.28165236211947</v>
      </c>
      <c r="P24">
        <f t="shared" si="5"/>
        <v>199.83862181081784</v>
      </c>
      <c r="Q24">
        <f t="shared" si="6"/>
        <v>199.90216418288333</v>
      </c>
      <c r="R24">
        <v>19</v>
      </c>
      <c r="S24">
        <f t="shared" si="19"/>
        <v>43516.212458260175</v>
      </c>
    </row>
    <row r="25" spans="1:19">
      <c r="A25" t="s">
        <v>177</v>
      </c>
      <c r="B25" s="133">
        <f t="shared" si="7"/>
        <v>63429.506220556046</v>
      </c>
      <c r="C25" s="141">
        <f t="shared" si="8"/>
        <v>0</v>
      </c>
      <c r="D25" s="141"/>
      <c r="E25" s="133">
        <f t="shared" si="9"/>
        <v>88520.032871509102</v>
      </c>
      <c r="F25" s="133">
        <v>0</v>
      </c>
      <c r="G25" s="133">
        <f t="shared" si="20"/>
        <v>88380.808374180604</v>
      </c>
      <c r="H25" s="133">
        <f t="shared" si="18"/>
        <v>43516.552159934348</v>
      </c>
      <c r="I25" s="133"/>
      <c r="J25" s="133">
        <f t="shared" si="21"/>
        <v>43523.828675441349</v>
      </c>
      <c r="K25">
        <f t="shared" si="0"/>
        <v>0.99997777808351707</v>
      </c>
      <c r="L25">
        <f t="shared" si="1"/>
        <v>0.99840501089198852</v>
      </c>
      <c r="M25">
        <f t="shared" si="16"/>
        <v>1.0000078063244704</v>
      </c>
      <c r="N25">
        <f t="shared" si="17"/>
        <v>1.0001750202223707</v>
      </c>
      <c r="O25">
        <f t="shared" si="4"/>
        <v>405.86337423852228</v>
      </c>
      <c r="P25">
        <f t="shared" si="5"/>
        <v>199.83721601733262</v>
      </c>
      <c r="Q25">
        <f t="shared" si="6"/>
        <v>199.87063131631774</v>
      </c>
      <c r="R25">
        <v>20</v>
      </c>
      <c r="S25">
        <f t="shared" si="19"/>
        <v>43516.212458260175</v>
      </c>
    </row>
    <row r="26" spans="1:19">
      <c r="A26" t="s">
        <v>178</v>
      </c>
      <c r="B26" s="133">
        <f t="shared" si="7"/>
        <v>72550.977026321067</v>
      </c>
      <c r="C26" s="141">
        <f t="shared" si="8"/>
        <v>0</v>
      </c>
      <c r="D26" s="141"/>
      <c r="E26" s="133">
        <f t="shared" si="9"/>
        <v>88520.965274604227</v>
      </c>
      <c r="F26" s="133">
        <v>0</v>
      </c>
      <c r="G26" s="133">
        <f t="shared" si="20"/>
        <v>88447.651724875905</v>
      </c>
      <c r="H26" s="133">
        <f t="shared" si="18"/>
        <v>43516.391140381733</v>
      </c>
      <c r="I26" s="133"/>
      <c r="J26" s="133">
        <f t="shared" si="21"/>
        <v>43520.218106426975</v>
      </c>
      <c r="K26">
        <f t="shared" si="0"/>
        <v>0.9999883110933353</v>
      </c>
      <c r="L26">
        <f t="shared" si="1"/>
        <v>0.99916011528067494</v>
      </c>
      <c r="M26">
        <f t="shared" si="16"/>
        <v>1.0000041061046323</v>
      </c>
      <c r="N26">
        <f t="shared" si="17"/>
        <v>1.0000920495590153</v>
      </c>
      <c r="O26">
        <f t="shared" si="4"/>
        <v>406.1703330495771</v>
      </c>
      <c r="P26">
        <f t="shared" si="5"/>
        <v>199.83647658147379</v>
      </c>
      <c r="Q26">
        <f t="shared" si="6"/>
        <v>199.85405081937444</v>
      </c>
    </row>
    <row r="27" spans="1:19" ht="18.75">
      <c r="A27" s="4" t="s">
        <v>179</v>
      </c>
      <c r="B27" s="133">
        <f t="shared" si="7"/>
        <v>79028.449162143093</v>
      </c>
      <c r="C27" s="141">
        <f t="shared" si="8"/>
        <v>0</v>
      </c>
      <c r="D27" s="141"/>
      <c r="E27" s="133">
        <f t="shared" si="9"/>
        <v>88521.455730067581</v>
      </c>
      <c r="F27" s="133">
        <v>0</v>
      </c>
      <c r="G27" s="133">
        <f t="shared" si="20"/>
        <v>88482.8702187085</v>
      </c>
      <c r="H27" s="133">
        <f t="shared" si="18"/>
        <v>43516.306444790767</v>
      </c>
      <c r="I27" s="133"/>
      <c r="J27" s="133">
        <f t="shared" si="21"/>
        <v>43518.319295847781</v>
      </c>
      <c r="K27">
        <f t="shared" si="0"/>
        <v>0.99999385158568022</v>
      </c>
      <c r="L27">
        <f t="shared" si="1"/>
        <v>0.99955796546291886</v>
      </c>
      <c r="M27">
        <f t="shared" si="16"/>
        <v>1.0000021598049389</v>
      </c>
      <c r="N27">
        <f t="shared" si="17"/>
        <v>1.0000484150037099</v>
      </c>
      <c r="O27">
        <f t="shared" si="4"/>
        <v>406.33206382581056</v>
      </c>
      <c r="P27">
        <f t="shared" si="5"/>
        <v>199.83608764139774</v>
      </c>
      <c r="Q27">
        <f t="shared" si="6"/>
        <v>199.84533107938915</v>
      </c>
    </row>
    <row r="28" spans="1:19">
      <c r="A28" t="s">
        <v>180</v>
      </c>
      <c r="B28" s="133">
        <f t="shared" si="7"/>
        <v>83149.657081009573</v>
      </c>
      <c r="C28" s="141">
        <f t="shared" si="8"/>
        <v>0</v>
      </c>
      <c r="D28" s="141"/>
      <c r="E28" s="133">
        <f t="shared" si="9"/>
        <v>88521.713712805285</v>
      </c>
      <c r="F28" s="133"/>
      <c r="G28" s="133">
        <f t="shared" si="20"/>
        <v>88501.411478752969</v>
      </c>
      <c r="H28" s="133">
        <f t="shared" si="18"/>
        <v>43516.261895101852</v>
      </c>
      <c r="I28" s="133"/>
      <c r="J28" s="133">
        <f t="shared" si="21"/>
        <v>43517.320617941274</v>
      </c>
      <c r="K28">
        <f t="shared" si="0"/>
        <v>0.99999676592039588</v>
      </c>
      <c r="L28">
        <f t="shared" si="1"/>
        <v>0.99976741915854783</v>
      </c>
      <c r="M28">
        <f t="shared" si="16"/>
        <v>1.0000011360557108</v>
      </c>
      <c r="N28">
        <f t="shared" si="17"/>
        <v>1.0000254654442218</v>
      </c>
      <c r="O28">
        <f t="shared" si="4"/>
        <v>406.4172092154343</v>
      </c>
      <c r="P28">
        <f t="shared" si="5"/>
        <v>199.8358830597991</v>
      </c>
      <c r="Q28">
        <f t="shared" si="6"/>
        <v>199.84074493911314</v>
      </c>
    </row>
    <row r="29" spans="1:19">
      <c r="A29" t="s">
        <v>181</v>
      </c>
      <c r="B29" s="133">
        <f t="shared" si="7"/>
        <v>85576.339302309716</v>
      </c>
      <c r="C29" s="141">
        <f t="shared" si="8"/>
        <v>0</v>
      </c>
      <c r="D29" s="141"/>
      <c r="E29" s="133">
        <f t="shared" si="9"/>
        <v>88521.849412600714</v>
      </c>
      <c r="F29" s="133"/>
      <c r="G29" s="133">
        <f t="shared" si="20"/>
        <v>88511.168705901815</v>
      </c>
      <c r="H29" s="133">
        <f t="shared" si="18"/>
        <v>43516.238462018584</v>
      </c>
      <c r="I29" s="133"/>
      <c r="J29" s="133">
        <f t="shared" si="21"/>
        <v>43516.795340046483</v>
      </c>
      <c r="K29">
        <f t="shared" si="0"/>
        <v>0.99999829887034541</v>
      </c>
      <c r="L29">
        <f t="shared" si="1"/>
        <v>0.9998776429125168</v>
      </c>
      <c r="M29">
        <f t="shared" si="16"/>
        <v>1.0000005975648372</v>
      </c>
      <c r="N29">
        <f t="shared" si="17"/>
        <v>1.0000133945891285</v>
      </c>
      <c r="O29">
        <f t="shared" si="4"/>
        <v>406.46201646721994</v>
      </c>
      <c r="P29">
        <f t="shared" si="5"/>
        <v>199.8357754501221</v>
      </c>
      <c r="Q29">
        <f t="shared" si="6"/>
        <v>199.83833275186666</v>
      </c>
    </row>
    <row r="30" spans="1:19">
      <c r="A30" t="s">
        <v>182</v>
      </c>
      <c r="B30" s="133">
        <f t="shared" si="7"/>
        <v>86936.822176646849</v>
      </c>
      <c r="C30" s="141">
        <f t="shared" si="8"/>
        <v>48147.222031695608</v>
      </c>
      <c r="D30" s="141">
        <v>253119</v>
      </c>
      <c r="E30" s="133">
        <f t="shared" si="9"/>
        <v>88521.920790935314</v>
      </c>
      <c r="F30" s="133"/>
      <c r="G30" s="133">
        <f t="shared" si="20"/>
        <v>88516.302259983568</v>
      </c>
      <c r="H30" s="133">
        <f t="shared" si="18"/>
        <v>43516.226136231475</v>
      </c>
      <c r="I30" s="133"/>
      <c r="J30" s="133">
        <f t="shared" si="21"/>
        <v>43516.519051256117</v>
      </c>
      <c r="K30">
        <f t="shared" si="0"/>
        <v>0.99999910520475488</v>
      </c>
      <c r="L30">
        <f t="shared" si="1"/>
        <v>0.99993563475727576</v>
      </c>
      <c r="M30">
        <f t="shared" si="16"/>
        <v>1.0000003143189751</v>
      </c>
      <c r="N30">
        <f t="shared" si="17"/>
        <v>1.0000070454889942</v>
      </c>
      <c r="O30">
        <f t="shared" si="4"/>
        <v>406.48559083387016</v>
      </c>
      <c r="P30">
        <f t="shared" si="5"/>
        <v>199.83571884749944</v>
      </c>
      <c r="Q30">
        <f t="shared" si="6"/>
        <v>199.83706397527607</v>
      </c>
    </row>
    <row r="31" spans="1:19">
      <c r="A31" t="s">
        <v>183</v>
      </c>
      <c r="B31" s="133">
        <f t="shared" si="7"/>
        <v>50625.192959747641</v>
      </c>
      <c r="C31" s="141">
        <f t="shared" si="8"/>
        <v>0</v>
      </c>
      <c r="D31" s="141"/>
      <c r="E31" s="133">
        <f t="shared" si="9"/>
        <v>88521.958336006341</v>
      </c>
      <c r="F31" s="133"/>
      <c r="G31" s="133">
        <f t="shared" si="20"/>
        <v>88519.002856114501</v>
      </c>
      <c r="H31" s="133">
        <f t="shared" si="18"/>
        <v>43516.219652871529</v>
      </c>
      <c r="I31" s="133"/>
      <c r="J31" s="133">
        <f t="shared" si="21"/>
        <v>43516.373725394813</v>
      </c>
      <c r="K31">
        <f t="shared" si="0"/>
        <v>0.99999952933741154</v>
      </c>
      <c r="L31">
        <f t="shared" si="1"/>
        <v>0.99996614238397796</v>
      </c>
      <c r="M31">
        <f t="shared" si="16"/>
        <v>1.0000001653317452</v>
      </c>
      <c r="N31">
        <f t="shared" si="17"/>
        <v>1.0000037059092584</v>
      </c>
      <c r="O31">
        <f t="shared" si="4"/>
        <v>406.49799254277417</v>
      </c>
      <c r="P31">
        <f t="shared" si="5"/>
        <v>199.83568907453864</v>
      </c>
      <c r="Q31">
        <f t="shared" si="6"/>
        <v>199.83639660816868</v>
      </c>
    </row>
    <row r="32" spans="1:19">
      <c r="A32" t="s">
        <v>184</v>
      </c>
      <c r="B32" s="133">
        <f t="shared" si="7"/>
        <v>62014.710451235311</v>
      </c>
      <c r="C32" s="141">
        <f t="shared" si="8"/>
        <v>0</v>
      </c>
      <c r="D32" s="141"/>
      <c r="E32" s="133">
        <f t="shared" si="9"/>
        <v>88521.97808473224</v>
      </c>
      <c r="F32" s="133"/>
      <c r="G32" s="133">
        <f t="shared" si="20"/>
        <v>88520.423465615851</v>
      </c>
      <c r="H32" s="133">
        <f t="shared" si="18"/>
        <v>43516.21624262532</v>
      </c>
      <c r="I32" s="133"/>
      <c r="J32" s="133">
        <f t="shared" si="21"/>
        <v>43516.297284556851</v>
      </c>
      <c r="K32">
        <f t="shared" si="0"/>
        <v>0.99999975243139827</v>
      </c>
      <c r="L32">
        <f t="shared" si="1"/>
        <v>0.99998219047938197</v>
      </c>
      <c r="M32">
        <f t="shared" si="16"/>
        <v>1.0000000869644883</v>
      </c>
      <c r="N32">
        <f t="shared" si="17"/>
        <v>1.000001949303303</v>
      </c>
      <c r="O32">
        <f t="shared" si="4"/>
        <v>406.50451628221828</v>
      </c>
      <c r="P32">
        <f t="shared" si="5"/>
        <v>199.83567341396639</v>
      </c>
      <c r="Q32">
        <f t="shared" si="6"/>
        <v>199.8360455756652</v>
      </c>
    </row>
    <row r="33" spans="1:17">
      <c r="A33" t="s">
        <v>185</v>
      </c>
      <c r="B33" s="133">
        <f t="shared" si="7"/>
        <v>71472.130067554404</v>
      </c>
      <c r="C33" s="141">
        <f t="shared" si="8"/>
        <v>0</v>
      </c>
      <c r="D33" s="141"/>
      <c r="E33" s="133">
        <f t="shared" si="9"/>
        <v>88521.988472567202</v>
      </c>
      <c r="F33" s="133"/>
      <c r="G33" s="133">
        <f t="shared" si="20"/>
        <v>88521.17073275939</v>
      </c>
      <c r="H33" s="133">
        <f t="shared" si="18"/>
        <v>43516.214448836123</v>
      </c>
      <c r="I33" s="133"/>
      <c r="J33" s="133">
        <f t="shared" si="21"/>
        <v>43516.257076832429</v>
      </c>
      <c r="K33">
        <f t="shared" si="0"/>
        <v>0.99999986977889344</v>
      </c>
      <c r="L33">
        <f t="shared" si="1"/>
        <v>0.99999063207744276</v>
      </c>
      <c r="M33">
        <f t="shared" si="16"/>
        <v>1.000000045743318</v>
      </c>
      <c r="N33">
        <f t="shared" si="17"/>
        <v>1.0000010253321632</v>
      </c>
      <c r="O33">
        <f t="shared" si="4"/>
        <v>406.50794789106993</v>
      </c>
      <c r="P33">
        <f t="shared" si="5"/>
        <v>199.83566517650681</v>
      </c>
      <c r="Q33">
        <f t="shared" si="6"/>
        <v>199.83586093328634</v>
      </c>
    </row>
    <row r="34" spans="1:17">
      <c r="A34" t="s">
        <v>186</v>
      </c>
      <c r="B34" s="133">
        <f t="shared" si="7"/>
        <v>78304.324943237953</v>
      </c>
      <c r="C34" s="141">
        <f t="shared" si="8"/>
        <v>0</v>
      </c>
      <c r="D34" s="141"/>
      <c r="E34" s="133">
        <f t="shared" si="9"/>
        <v>88521.993936569794</v>
      </c>
      <c r="F34" s="133"/>
      <c r="G34" s="133">
        <f t="shared" si="20"/>
        <v>88521.563802621851</v>
      </c>
      <c r="H34" s="133">
        <f t="shared" si="18"/>
        <v>43516.213505303094</v>
      </c>
      <c r="I34" s="133"/>
      <c r="J34" s="133">
        <f t="shared" si="21"/>
        <v>43516.235927612637</v>
      </c>
      <c r="K34">
        <f t="shared" si="0"/>
        <v>0.99999993150369171</v>
      </c>
      <c r="L34">
        <f t="shared" si="1"/>
        <v>0.99999507244099606</v>
      </c>
      <c r="M34">
        <f t="shared" si="16"/>
        <v>1.0000000240609845</v>
      </c>
      <c r="N34">
        <f t="shared" si="17"/>
        <v>1.0000005393243376</v>
      </c>
      <c r="O34">
        <f t="shared" si="4"/>
        <v>406.50975295105553</v>
      </c>
      <c r="P34">
        <f t="shared" si="5"/>
        <v>199.83566084360348</v>
      </c>
      <c r="Q34">
        <f t="shared" si="6"/>
        <v>199.83576381159367</v>
      </c>
    </row>
    <row r="35" spans="1:17">
      <c r="A35" t="s">
        <v>187</v>
      </c>
      <c r="B35" s="133">
        <f t="shared" si="7"/>
        <v>82707.841096711622</v>
      </c>
      <c r="C35" s="141">
        <f t="shared" si="8"/>
        <v>0</v>
      </c>
      <c r="D35" s="141"/>
      <c r="E35" s="133">
        <f t="shared" si="9"/>
        <v>88521.996810635566</v>
      </c>
      <c r="F35" s="133"/>
      <c r="G35" s="133">
        <f t="shared" si="20"/>
        <v>88521.770559401732</v>
      </c>
      <c r="H35" s="133">
        <f t="shared" si="18"/>
        <v>43516.213009004743</v>
      </c>
      <c r="I35" s="133"/>
      <c r="J35" s="133">
        <f t="shared" si="21"/>
        <v>43516.224803134988</v>
      </c>
      <c r="K35">
        <f t="shared" si="0"/>
        <v>0.99999996397094015</v>
      </c>
      <c r="L35">
        <f t="shared" si="1"/>
        <v>0.99999740809518234</v>
      </c>
      <c r="M35">
        <f t="shared" si="16"/>
        <v>1.0000000126560777</v>
      </c>
      <c r="N35">
        <f t="shared" si="17"/>
        <v>1.0000002836844963</v>
      </c>
      <c r="O35">
        <f t="shared" si="4"/>
        <v>406.51070242194038</v>
      </c>
      <c r="P35">
        <f t="shared" si="5"/>
        <v>199.83565856449644</v>
      </c>
      <c r="Q35">
        <f t="shared" si="6"/>
        <v>199.83571272563827</v>
      </c>
    </row>
    <row r="36" spans="1:17">
      <c r="A36" t="s">
        <v>188</v>
      </c>
      <c r="B36" s="133">
        <f t="shared" si="7"/>
        <v>85323.24387940923</v>
      </c>
      <c r="C36" s="141">
        <f t="shared" si="8"/>
        <v>0</v>
      </c>
      <c r="D36" s="141"/>
      <c r="E36" s="133">
        <f t="shared" si="9"/>
        <v>88521.998322394269</v>
      </c>
      <c r="F36" s="133"/>
      <c r="G36" s="133">
        <f t="shared" si="20"/>
        <v>88521.87931403023</v>
      </c>
      <c r="H36" s="133">
        <f t="shared" si="18"/>
        <v>43516.212747951817</v>
      </c>
      <c r="I36" s="133"/>
      <c r="J36" s="133">
        <f t="shared" si="21"/>
        <v>43516.218951663061</v>
      </c>
      <c r="K36">
        <f t="shared" si="0"/>
        <v>0.99999998104871413</v>
      </c>
      <c r="L36">
        <f t="shared" si="1"/>
        <v>0.99999863665563626</v>
      </c>
      <c r="M36">
        <f t="shared" si="16"/>
        <v>1.0000000066570969</v>
      </c>
      <c r="N36">
        <f t="shared" si="17"/>
        <v>1.0000001492180159</v>
      </c>
      <c r="O36">
        <f t="shared" si="4"/>
        <v>406.51120184620788</v>
      </c>
      <c r="P36">
        <f t="shared" si="5"/>
        <v>199.83565736568616</v>
      </c>
      <c r="Q36">
        <f t="shared" si="6"/>
        <v>199.83568585444095</v>
      </c>
    </row>
    <row r="37" spans="1:17">
      <c r="A37" t="s">
        <v>189</v>
      </c>
      <c r="B37" s="133">
        <f t="shared" si="7"/>
        <v>86797.253210593699</v>
      </c>
      <c r="C37" s="141">
        <f t="shared" si="8"/>
        <v>48147.222031695608</v>
      </c>
      <c r="D37" s="141">
        <v>253119</v>
      </c>
      <c r="E37" s="133">
        <f t="shared" si="9"/>
        <v>88521.999117579369</v>
      </c>
      <c r="F37" s="133"/>
      <c r="G37" s="133">
        <f t="shared" si="20"/>
        <v>88521.936519120383</v>
      </c>
      <c r="H37" s="133">
        <f t="shared" si="18"/>
        <v>43516.21261063798</v>
      </c>
      <c r="I37" s="133"/>
      <c r="J37" s="133">
        <f t="shared" si="21"/>
        <v>43516.215873789741</v>
      </c>
      <c r="K37">
        <f t="shared" si="0"/>
        <v>0.99999999003162343</v>
      </c>
      <c r="L37">
        <f t="shared" si="1"/>
        <v>0.99999928288019235</v>
      </c>
      <c r="M37">
        <f t="shared" si="16"/>
        <v>1.000000003501633</v>
      </c>
      <c r="N37">
        <f t="shared" si="17"/>
        <v>1.0000000784886682</v>
      </c>
      <c r="O37">
        <f t="shared" si="4"/>
        <v>406.511464544087</v>
      </c>
      <c r="P37">
        <f t="shared" si="5"/>
        <v>199.83565673511197</v>
      </c>
      <c r="Q37">
        <f t="shared" si="6"/>
        <v>199.83567172019536</v>
      </c>
    </row>
    <row r="38" spans="1:17">
      <c r="A38" t="s">
        <v>190</v>
      </c>
      <c r="B38" s="133">
        <f t="shared" si="7"/>
        <v>50480.750310542542</v>
      </c>
      <c r="C38" s="141">
        <f t="shared" si="8"/>
        <v>0</v>
      </c>
      <c r="D38" s="141"/>
      <c r="E38" s="133">
        <f t="shared" si="9"/>
        <v>88521.999535846757</v>
      </c>
      <c r="F38" s="133"/>
      <c r="G38" s="133">
        <f t="shared" si="20"/>
        <v>88521.966609040843</v>
      </c>
      <c r="H38" s="133">
        <f t="shared" si="18"/>
        <v>43516.212538410902</v>
      </c>
      <c r="I38" s="133"/>
      <c r="J38" s="133">
        <f t="shared" si="21"/>
        <v>43516.214254828628</v>
      </c>
      <c r="K38">
        <f t="shared" si="0"/>
        <v>0.99999999475663404</v>
      </c>
      <c r="L38">
        <f t="shared" si="1"/>
        <v>0.99999962279479504</v>
      </c>
      <c r="M38">
        <f t="shared" si="16"/>
        <v>1.0000000018418589</v>
      </c>
      <c r="N38">
        <f t="shared" si="17"/>
        <v>1.0000000412850372</v>
      </c>
      <c r="O38">
        <f t="shared" si="4"/>
        <v>406.51160272336904</v>
      </c>
      <c r="P38">
        <f t="shared" si="5"/>
        <v>199.83565640342994</v>
      </c>
      <c r="Q38">
        <f t="shared" si="6"/>
        <v>199.83566428558336</v>
      </c>
    </row>
    <row r="39" spans="1:17">
      <c r="A39" t="s">
        <v>191</v>
      </c>
      <c r="B39" s="133">
        <f t="shared" si="7"/>
        <v>61885.617349077169</v>
      </c>
      <c r="C39" s="141">
        <f t="shared" si="8"/>
        <v>0</v>
      </c>
      <c r="D39" s="141"/>
      <c r="E39" s="133">
        <f t="shared" si="9"/>
        <v>88521.999755855388</v>
      </c>
      <c r="F39" s="133"/>
      <c r="G39" s="133">
        <f t="shared" si="20"/>
        <v>88521.98243635094</v>
      </c>
      <c r="H39" s="133">
        <f t="shared" si="18"/>
        <v>43516.21250041946</v>
      </c>
      <c r="I39" s="133"/>
      <c r="J39" s="133">
        <f t="shared" si="21"/>
        <v>43516.213403255155</v>
      </c>
      <c r="K39">
        <f t="shared" si="0"/>
        <v>0.9999999972419894</v>
      </c>
      <c r="L39">
        <f t="shared" si="1"/>
        <v>0.99999980159001089</v>
      </c>
      <c r="M39">
        <f t="shared" si="16"/>
        <v>1.0000000009688179</v>
      </c>
      <c r="N39">
        <f t="shared" si="17"/>
        <v>1.0000000217159291</v>
      </c>
      <c r="O39">
        <f t="shared" si="4"/>
        <v>406.51167540572624</v>
      </c>
      <c r="P39">
        <f t="shared" si="5"/>
        <v>199.83565622896521</v>
      </c>
      <c r="Q39">
        <f t="shared" si="6"/>
        <v>199.83566037497775</v>
      </c>
    </row>
    <row r="40" spans="1:17">
      <c r="A40" t="s">
        <v>192</v>
      </c>
      <c r="B40" s="133">
        <f t="shared" si="7"/>
        <v>71372.668643956218</v>
      </c>
      <c r="C40" s="141">
        <f t="shared" si="8"/>
        <v>0</v>
      </c>
      <c r="D40" s="141"/>
      <c r="E40" s="133">
        <f t="shared" si="9"/>
        <v>88521.99987157993</v>
      </c>
      <c r="F40" s="133"/>
      <c r="G40" s="133">
        <f t="shared" si="20"/>
        <v>88521.990761519322</v>
      </c>
      <c r="H40" s="133">
        <f t="shared" si="18"/>
        <v>43516.212480435963</v>
      </c>
      <c r="I40" s="133"/>
      <c r="J40" s="133">
        <f t="shared" si="21"/>
        <v>43516.21295532753</v>
      </c>
      <c r="K40">
        <f t="shared" si="0"/>
        <v>0.99999999854928634</v>
      </c>
      <c r="L40">
        <f t="shared" si="1"/>
        <v>0.99999989563633129</v>
      </c>
      <c r="M40">
        <f t="shared" si="16"/>
        <v>1.0000000005095984</v>
      </c>
      <c r="N40">
        <f t="shared" ref="N40:N50" si="22">J40/$S$11</f>
        <v>1.0000000114225784</v>
      </c>
      <c r="O40">
        <f t="shared" si="4"/>
        <v>406.51171363666111</v>
      </c>
      <c r="P40">
        <f t="shared" si="5"/>
        <v>199.83565613719676</v>
      </c>
      <c r="Q40">
        <f t="shared" si="6"/>
        <v>199.83565831799933</v>
      </c>
    </row>
    <row r="41" spans="1:17">
      <c r="A41" t="s">
        <v>210</v>
      </c>
      <c r="B41" s="133">
        <f t="shared" si="7"/>
        <v>78237.011840927997</v>
      </c>
      <c r="C41" s="141">
        <f t="shared" si="8"/>
        <v>0</v>
      </c>
      <c r="D41" s="141"/>
      <c r="E41" s="133">
        <f t="shared" si="9"/>
        <v>88521.999932451043</v>
      </c>
      <c r="F41" s="133"/>
      <c r="G41" s="133">
        <f t="shared" si="20"/>
        <v>88521.995140558822</v>
      </c>
      <c r="H41" s="133">
        <f t="shared" si="18"/>
        <v>43516.212469924634</v>
      </c>
      <c r="I41" s="133"/>
      <c r="J41" s="133">
        <f t="shared" si="21"/>
        <v>43516.212719717609</v>
      </c>
      <c r="K41">
        <f t="shared" si="0"/>
        <v>0.99999999923692462</v>
      </c>
      <c r="L41">
        <f t="shared" si="1"/>
        <v>0.99999994510470647</v>
      </c>
      <c r="M41">
        <f t="shared" ref="M41:M50" si="23">H41/$S$11</f>
        <v>1.0000000002680485</v>
      </c>
      <c r="N41">
        <f t="shared" si="22"/>
        <v>1.0000000060082763</v>
      </c>
      <c r="O41">
        <f t="shared" si="4"/>
        <v>406.51173374613717</v>
      </c>
      <c r="P41">
        <f t="shared" si="5"/>
        <v>199.8356560889265</v>
      </c>
      <c r="Q41">
        <f t="shared" si="6"/>
        <v>199.83565723602871</v>
      </c>
    </row>
    <row r="42" spans="1:17">
      <c r="A42" t="s">
        <v>211</v>
      </c>
      <c r="B42" s="133">
        <f t="shared" si="7"/>
        <v>82666.533107108771</v>
      </c>
      <c r="C42" s="141">
        <f t="shared" si="8"/>
        <v>0</v>
      </c>
      <c r="D42" s="141"/>
      <c r="E42" s="133">
        <f t="shared" si="9"/>
        <v>88521.999964469258</v>
      </c>
      <c r="F42" s="133"/>
      <c r="G42" s="133">
        <f t="shared" si="20"/>
        <v>88521.99744393384</v>
      </c>
      <c r="H42" s="133">
        <f t="shared" si="18"/>
        <v>43516.212464395685</v>
      </c>
      <c r="I42" s="133"/>
      <c r="J42" s="133">
        <f t="shared" si="21"/>
        <v>43516.212595786783</v>
      </c>
      <c r="K42">
        <f t="shared" si="0"/>
        <v>0.99999999959862251</v>
      </c>
      <c r="L42">
        <f t="shared" si="1"/>
        <v>0.99999997112507444</v>
      </c>
      <c r="M42">
        <f t="shared" si="23"/>
        <v>1.0000000001409937</v>
      </c>
      <c r="N42">
        <f t="shared" si="22"/>
        <v>1.0000000031603533</v>
      </c>
      <c r="O42">
        <f t="shared" si="4"/>
        <v>406.51174432372267</v>
      </c>
      <c r="P42">
        <f t="shared" si="5"/>
        <v>199.83565606353639</v>
      </c>
      <c r="Q42">
        <f t="shared" si="6"/>
        <v>199.83565666691212</v>
      </c>
    </row>
    <row r="43" spans="1:17">
      <c r="A43" t="s">
        <v>212</v>
      </c>
      <c r="B43" s="133">
        <f t="shared" si="7"/>
        <v>85299.494762612099</v>
      </c>
      <c r="C43" s="141">
        <f t="shared" si="8"/>
        <v>0</v>
      </c>
      <c r="D43" s="141"/>
      <c r="E43" s="133">
        <f t="shared" si="9"/>
        <v>88521.99998131083</v>
      </c>
      <c r="F43" s="133"/>
      <c r="G43" s="133">
        <f t="shared" si="20"/>
        <v>88521.998655509175</v>
      </c>
      <c r="H43" s="133">
        <f t="shared" si="18"/>
        <v>43516.212461487456</v>
      </c>
      <c r="I43" s="133"/>
      <c r="J43" s="133">
        <f t="shared" si="21"/>
        <v>43516.212530599172</v>
      </c>
      <c r="K43">
        <f t="shared" si="0"/>
        <v>0.99999999978887544</v>
      </c>
      <c r="L43">
        <f t="shared" si="1"/>
        <v>0.99999998481178887</v>
      </c>
      <c r="M43">
        <f t="shared" si="23"/>
        <v>1.0000000000741627</v>
      </c>
      <c r="N43">
        <f t="shared" si="22"/>
        <v>1.0000000016623458</v>
      </c>
      <c r="O43">
        <f t="shared" si="4"/>
        <v>406.51174988753297</v>
      </c>
      <c r="P43">
        <f t="shared" si="5"/>
        <v>199.8356560501812</v>
      </c>
      <c r="Q43">
        <f t="shared" si="6"/>
        <v>199.83565636755682</v>
      </c>
    </row>
    <row r="44" spans="1:17">
      <c r="A44" t="s">
        <v>213</v>
      </c>
      <c r="B44" s="133">
        <f t="shared" si="7"/>
        <v>86784.129193584711</v>
      </c>
      <c r="C44" s="141">
        <f t="shared" si="8"/>
        <v>48147.222031695608</v>
      </c>
      <c r="D44" s="141">
        <v>253119</v>
      </c>
      <c r="E44" s="133">
        <f t="shared" si="9"/>
        <v>88521.999990169497</v>
      </c>
      <c r="F44" s="133"/>
      <c r="G44" s="133">
        <f t="shared" si="20"/>
        <v>88521.999292797816</v>
      </c>
      <c r="H44" s="133">
        <f t="shared" si="18"/>
        <v>43516.212459957729</v>
      </c>
      <c r="I44" s="133"/>
      <c r="J44" s="133">
        <f t="shared" si="21"/>
        <v>43516.212496310487</v>
      </c>
      <c r="K44">
        <f t="shared" si="0"/>
        <v>0.9999999998889485</v>
      </c>
      <c r="L44">
        <f t="shared" si="1"/>
        <v>0.99999999201100087</v>
      </c>
      <c r="M44">
        <f t="shared" si="23"/>
        <v>1.0000000000390097</v>
      </c>
      <c r="N44">
        <f t="shared" si="22"/>
        <v>1.0000000008743939</v>
      </c>
      <c r="O44">
        <f t="shared" si="4"/>
        <v>406.51175281409724</v>
      </c>
      <c r="P44">
        <f t="shared" si="5"/>
        <v>199.83565604315638</v>
      </c>
      <c r="Q44">
        <f t="shared" si="6"/>
        <v>199.83565621009592</v>
      </c>
    </row>
    <row r="45" spans="1:17">
      <c r="A45" t="s">
        <v>214</v>
      </c>
      <c r="B45" s="133">
        <f t="shared" si="7"/>
        <v>50467.155448762212</v>
      </c>
      <c r="C45" s="141">
        <f t="shared" si="8"/>
        <v>0</v>
      </c>
      <c r="D45" s="141"/>
      <c r="E45" s="133">
        <f t="shared" si="9"/>
        <v>88521.999994829152</v>
      </c>
      <c r="F45" s="133"/>
      <c r="G45" s="133">
        <f t="shared" si="20"/>
        <v>88521.999628011647</v>
      </c>
      <c r="H45" s="133">
        <f t="shared" si="18"/>
        <v>43516.212459153088</v>
      </c>
      <c r="I45" s="133"/>
      <c r="J45" s="133">
        <f t="shared" si="21"/>
        <v>43516.21247827464</v>
      </c>
      <c r="K45">
        <f t="shared" si="0"/>
        <v>0.99999999994158684</v>
      </c>
      <c r="L45">
        <f t="shared" si="1"/>
        <v>0.99999999579778642</v>
      </c>
      <c r="M45">
        <f t="shared" si="23"/>
        <v>1.0000000000205191</v>
      </c>
      <c r="N45">
        <f t="shared" si="22"/>
        <v>1.0000000004599312</v>
      </c>
      <c r="O45">
        <f t="shared" si="4"/>
        <v>406.51175435347011</v>
      </c>
      <c r="P45">
        <f t="shared" si="5"/>
        <v>199.8356560394613</v>
      </c>
      <c r="Q45">
        <f t="shared" si="6"/>
        <v>199.83565612727151</v>
      </c>
    </row>
    <row r="46" spans="1:17">
      <c r="A46" t="s">
        <v>215</v>
      </c>
      <c r="B46" s="133">
        <f t="shared" si="7"/>
        <v>61873.454985262069</v>
      </c>
      <c r="C46" s="141">
        <f t="shared" si="8"/>
        <v>0</v>
      </c>
      <c r="D46" s="141"/>
      <c r="E46" s="133">
        <f t="shared" si="9"/>
        <v>88521.999997280131</v>
      </c>
      <c r="F46" s="133"/>
      <c r="G46" s="133">
        <f t="shared" si="20"/>
        <v>88521.999804334118</v>
      </c>
      <c r="H46" s="133">
        <f t="shared" si="18"/>
        <v>43516.212458729846</v>
      </c>
      <c r="I46" s="133"/>
      <c r="J46" s="133">
        <f t="shared" si="21"/>
        <v>43516.21246878778</v>
      </c>
      <c r="K46">
        <f t="shared" si="0"/>
        <v>0.99999999996927469</v>
      </c>
      <c r="L46">
        <f t="shared" si="1"/>
        <v>0.99999999778963555</v>
      </c>
      <c r="M46">
        <f t="shared" si="23"/>
        <v>1.0000000000107929</v>
      </c>
      <c r="N46">
        <f t="shared" si="22"/>
        <v>1.0000000002419238</v>
      </c>
      <c r="O46">
        <f t="shared" si="4"/>
        <v>406.51175516318023</v>
      </c>
      <c r="P46">
        <f t="shared" si="5"/>
        <v>199.83565603751768</v>
      </c>
      <c r="Q46">
        <f t="shared" si="6"/>
        <v>199.83565608370583</v>
      </c>
    </row>
    <row r="47" spans="1:17">
      <c r="A47" t="s">
        <v>216</v>
      </c>
      <c r="B47" s="133">
        <f t="shared" si="7"/>
        <v>71363.289147308824</v>
      </c>
      <c r="C47" s="141">
        <f t="shared" si="8"/>
        <v>0</v>
      </c>
      <c r="D47" s="141"/>
      <c r="E47" s="133">
        <f t="shared" si="9"/>
        <v>88521.999998569358</v>
      </c>
      <c r="F47" s="133"/>
      <c r="G47" s="133">
        <f t="shared" si="20"/>
        <v>88521.999897079746</v>
      </c>
      <c r="H47" s="133">
        <f t="shared" si="18"/>
        <v>43516.212458507223</v>
      </c>
      <c r="I47" s="133"/>
      <c r="J47" s="133">
        <f t="shared" si="21"/>
        <v>43516.212463797689</v>
      </c>
      <c r="K47">
        <f t="shared" si="0"/>
        <v>0.99999999998383859</v>
      </c>
      <c r="L47">
        <f t="shared" si="1"/>
        <v>0.99999999883734825</v>
      </c>
      <c r="M47">
        <f t="shared" si="23"/>
        <v>1.0000000000056772</v>
      </c>
      <c r="N47">
        <f t="shared" si="22"/>
        <v>1.0000000001272518</v>
      </c>
      <c r="O47">
        <f t="shared" si="4"/>
        <v>406.51175558908778</v>
      </c>
      <c r="P47">
        <f t="shared" si="5"/>
        <v>199.83565603649535</v>
      </c>
      <c r="Q47">
        <f t="shared" si="6"/>
        <v>199.83565606079028</v>
      </c>
    </row>
    <row r="48" spans="1:17">
      <c r="A48" t="s">
        <v>217</v>
      </c>
      <c r="B48" s="133">
        <f t="shared" si="7"/>
        <v>78230.659177069989</v>
      </c>
      <c r="C48" s="141">
        <f t="shared" si="8"/>
        <v>0</v>
      </c>
      <c r="D48" s="141"/>
      <c r="E48" s="133">
        <f t="shared" si="9"/>
        <v>88521.999999247477</v>
      </c>
      <c r="F48" s="133"/>
      <c r="G48" s="133">
        <f t="shared" si="20"/>
        <v>88521.99994586395</v>
      </c>
      <c r="H48" s="133">
        <f t="shared" si="18"/>
        <v>43516.212458390124</v>
      </c>
      <c r="I48" s="133"/>
      <c r="J48" s="133">
        <f t="shared" si="21"/>
        <v>43516.212461172909</v>
      </c>
      <c r="K48">
        <f t="shared" si="0"/>
        <v>0.99999999999149902</v>
      </c>
      <c r="L48">
        <f t="shared" si="1"/>
        <v>0.9999999993884453</v>
      </c>
      <c r="M48">
        <f t="shared" si="23"/>
        <v>1.0000000000029863</v>
      </c>
      <c r="N48">
        <f t="shared" si="22"/>
        <v>1.0000000000669345</v>
      </c>
      <c r="O48">
        <f t="shared" si="4"/>
        <v>406.51175581311514</v>
      </c>
      <c r="P48">
        <f t="shared" si="5"/>
        <v>199.83565603595758</v>
      </c>
      <c r="Q48">
        <f t="shared" si="6"/>
        <v>199.83565604873672</v>
      </c>
    </row>
    <row r="49" spans="1:17">
      <c r="A49" t="s">
        <v>218</v>
      </c>
      <c r="B49" s="133">
        <f t="shared" si="7"/>
        <v>82662.632579114623</v>
      </c>
      <c r="C49" s="141">
        <f t="shared" si="8"/>
        <v>0</v>
      </c>
      <c r="D49" s="141"/>
      <c r="E49" s="133">
        <f t="shared" si="9"/>
        <v>88521.999999604173</v>
      </c>
      <c r="F49" s="133"/>
      <c r="G49" s="133">
        <f t="shared" si="20"/>
        <v>88521.999971524448</v>
      </c>
      <c r="H49" s="133">
        <f t="shared" si="18"/>
        <v>43516.212458328526</v>
      </c>
      <c r="I49" s="133"/>
      <c r="J49" s="133">
        <f t="shared" si="21"/>
        <v>43516.212459792274</v>
      </c>
      <c r="K49">
        <f t="shared" si="0"/>
        <v>0.99999999999552847</v>
      </c>
      <c r="L49">
        <f t="shared" si="1"/>
        <v>0.99999999967832232</v>
      </c>
      <c r="M49">
        <f t="shared" si="23"/>
        <v>1.0000000000015707</v>
      </c>
      <c r="N49">
        <f t="shared" si="22"/>
        <v>1.0000000000352076</v>
      </c>
      <c r="O49">
        <f t="shared" si="4"/>
        <v>406.5117559309536</v>
      </c>
      <c r="P49">
        <f t="shared" si="5"/>
        <v>199.83565603567473</v>
      </c>
      <c r="Q49">
        <f t="shared" si="6"/>
        <v>199.83565604239655</v>
      </c>
    </row>
    <row r="50" spans="1:17">
      <c r="A50" t="s">
        <v>219</v>
      </c>
      <c r="B50" s="133">
        <f t="shared" si="7"/>
        <v>85297.251481568775</v>
      </c>
      <c r="C50" s="141">
        <f t="shared" si="8"/>
        <v>0</v>
      </c>
      <c r="D50" s="141"/>
      <c r="E50" s="133">
        <f t="shared" si="9"/>
        <v>88521.999999791791</v>
      </c>
      <c r="F50" s="133"/>
      <c r="G50" s="133">
        <f t="shared" si="20"/>
        <v>88521.999985021859</v>
      </c>
      <c r="H50" s="133">
        <f t="shared" si="18"/>
        <v>43516.212458296126</v>
      </c>
      <c r="I50" s="133"/>
      <c r="J50" s="133">
        <f t="shared" si="21"/>
        <v>43516.212459066053</v>
      </c>
      <c r="K50">
        <f t="shared" si="0"/>
        <v>0.99999999999764799</v>
      </c>
      <c r="L50">
        <f t="shared" si="1"/>
        <v>0.99999999983079757</v>
      </c>
      <c r="M50">
        <f t="shared" si="23"/>
        <v>1.0000000000008262</v>
      </c>
      <c r="N50">
        <f t="shared" si="22"/>
        <v>1.000000000018519</v>
      </c>
      <c r="O50">
        <f t="shared" si="4"/>
        <v>406.51175599293657</v>
      </c>
      <c r="P50">
        <f t="shared" si="5"/>
        <v>199.83565603552594</v>
      </c>
      <c r="Q50">
        <f t="shared" si="6"/>
        <v>199.8356560390616</v>
      </c>
    </row>
    <row r="51" spans="1:17">
      <c r="G51" s="133">
        <f t="shared" si="20"/>
        <v>88521.999992121491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Y55"/>
  <sheetViews>
    <sheetView topLeftCell="B3" workbookViewId="0">
      <selection activeCell="S28" sqref="S28"/>
    </sheetView>
  </sheetViews>
  <sheetFormatPr defaultRowHeight="15"/>
  <sheetData>
    <row r="2" spans="1:25" ht="26.25">
      <c r="I2" s="124" t="s">
        <v>156</v>
      </c>
      <c r="J2" s="124"/>
      <c r="K2" s="124"/>
      <c r="L2" s="124"/>
      <c r="O2" s="154" t="s">
        <v>259</v>
      </c>
    </row>
    <row r="3" spans="1:25" ht="23.25">
      <c r="A3" s="16" t="s">
        <v>144</v>
      </c>
      <c r="D3" s="135" t="s">
        <v>220</v>
      </c>
      <c r="E3" s="135"/>
      <c r="F3" s="1">
        <v>0.47399999999999998</v>
      </c>
      <c r="G3" s="1"/>
      <c r="H3" s="132" t="s">
        <v>201</v>
      </c>
      <c r="I3">
        <f>$P$3/$R$3</f>
        <v>3.58290314429082E-2</v>
      </c>
      <c r="K3" s="10" t="s">
        <v>222</v>
      </c>
      <c r="L3" s="10"/>
      <c r="M3" s="8">
        <v>15.46</v>
      </c>
      <c r="N3" s="136" t="s">
        <v>258</v>
      </c>
      <c r="O3" s="8"/>
      <c r="P3" s="137">
        <v>16674</v>
      </c>
      <c r="Q3" s="1" t="s">
        <v>197</v>
      </c>
      <c r="R3" s="129">
        <v>465376.8</v>
      </c>
      <c r="S3" t="s">
        <v>198</v>
      </c>
      <c r="T3">
        <v>86667</v>
      </c>
      <c r="U3" s="20" t="s">
        <v>200</v>
      </c>
      <c r="V3">
        <v>65000</v>
      </c>
    </row>
    <row r="4" spans="1:25" ht="23.25">
      <c r="A4" s="16"/>
      <c r="B4" t="s">
        <v>260</v>
      </c>
      <c r="C4" s="10" t="s">
        <v>199</v>
      </c>
      <c r="D4" s="10" t="s">
        <v>157</v>
      </c>
      <c r="E4" s="126" t="s">
        <v>250</v>
      </c>
      <c r="F4" s="126" t="s">
        <v>229</v>
      </c>
      <c r="G4" s="129" t="s">
        <v>289</v>
      </c>
      <c r="H4" s="126" t="s">
        <v>202</v>
      </c>
      <c r="I4" s="126" t="s">
        <v>203</v>
      </c>
      <c r="J4" s="129" t="s">
        <v>293</v>
      </c>
      <c r="K4" s="126" t="s">
        <v>204</v>
      </c>
      <c r="L4" s="10" t="s">
        <v>261</v>
      </c>
      <c r="M4" s="10" t="s">
        <v>239</v>
      </c>
      <c r="N4" s="10" t="s">
        <v>206</v>
      </c>
      <c r="O4" s="10" t="s">
        <v>205</v>
      </c>
      <c r="P4" s="10" t="s">
        <v>207</v>
      </c>
      <c r="Q4" s="134" t="s">
        <v>294</v>
      </c>
      <c r="R4" s="134" t="s">
        <v>295</v>
      </c>
      <c r="S4" s="134" t="s">
        <v>296</v>
      </c>
      <c r="U4" s="135" t="s">
        <v>195</v>
      </c>
      <c r="V4" s="1">
        <v>0.16131482774179179</v>
      </c>
      <c r="X4" s="125" t="s">
        <v>291</v>
      </c>
      <c r="Y4" s="125" t="s">
        <v>292</v>
      </c>
    </row>
    <row r="5" spans="1:25" ht="23.25">
      <c r="A5" s="4" t="s">
        <v>193</v>
      </c>
      <c r="B5" s="8">
        <f>$I$3*$T$3</f>
        <v>3105.1946680625251</v>
      </c>
      <c r="C5" s="153">
        <v>0</v>
      </c>
      <c r="D5" s="153"/>
      <c r="E5" s="139">
        <v>3106</v>
      </c>
      <c r="F5" s="139">
        <v>3106</v>
      </c>
      <c r="G5" s="139"/>
      <c r="H5" s="140">
        <f>1*B28</f>
        <v>15662.06572568123</v>
      </c>
      <c r="I5" s="140">
        <f>1*B28</f>
        <v>15662.06572568123</v>
      </c>
      <c r="J5" s="140"/>
      <c r="K5" s="140">
        <f>1*B28</f>
        <v>15662.06572568123</v>
      </c>
      <c r="L5">
        <f>B5/$P$3</f>
        <v>0.18622973899859213</v>
      </c>
      <c r="M5">
        <f>F5/$P$3</f>
        <v>0.1862780376634281</v>
      </c>
      <c r="N5">
        <f>H5/$P$3</f>
        <v>0.93931064685625709</v>
      </c>
      <c r="O5">
        <f t="shared" ref="O5:O10" si="0">I5/U6</f>
        <v>0.93931064685625709</v>
      </c>
      <c r="P5">
        <f t="shared" ref="P5:P10" si="1">K5/U6</f>
        <v>0.93931064685625709</v>
      </c>
      <c r="Q5">
        <f>H5/$M$3</f>
        <v>1013.070228051826</v>
      </c>
      <c r="R5">
        <f>I5/$M$3</f>
        <v>1013.070228051826</v>
      </c>
      <c r="S5">
        <f>K5/$M$3</f>
        <v>1013.070228051826</v>
      </c>
      <c r="T5" s="134" t="s">
        <v>221</v>
      </c>
      <c r="U5" s="10" t="s">
        <v>290</v>
      </c>
      <c r="X5" s="125">
        <f>SUM(G6:G15)</f>
        <v>15119.936623154252</v>
      </c>
      <c r="Y5" s="125">
        <f>SUM(J6:J15)</f>
        <v>11495.915227488091</v>
      </c>
    </row>
    <row r="6" spans="1:25" ht="18.75">
      <c r="A6" s="128" t="s">
        <v>158</v>
      </c>
      <c r="B6" s="133">
        <f t="shared" ref="B6:B37" si="2">(B5-C5)*EXP($F$3*(1-(B5-C5)/$P$3))</f>
        <v>4566.7578547637377</v>
      </c>
      <c r="C6" s="163">
        <f t="shared" ref="C6:C55" si="3">$I$3*D6</f>
        <v>2328.8870437890332</v>
      </c>
      <c r="D6" s="163">
        <v>65000</v>
      </c>
      <c r="E6" s="133">
        <f>E5*EXP($F$3*(1-(E5)/50000))</f>
        <v>4844.7267467202437</v>
      </c>
      <c r="F6" s="133">
        <f t="shared" ref="F6:F37" si="4">(F5)*EXP($F$3*(1-(F5)/$P$3))</f>
        <v>4567.8376676772859</v>
      </c>
      <c r="G6" s="125">
        <f t="shared" ref="G6:G15" si="5">$V$4*H5</f>
        <v>2526.523434618889</v>
      </c>
      <c r="H6" s="133">
        <f t="shared" ref="H6:H15" si="6">(H5-($V$4*H5)*EXP($F$3*(1-(H5-$V$4*H5))/$P$3))</f>
        <v>13922.801566778955</v>
      </c>
      <c r="I6" s="133">
        <f>(I5)*EXP($F$3*(1-(I5/U7)))</f>
        <v>14787.36132944217</v>
      </c>
      <c r="J6" s="164">
        <f>$V$4*K5</f>
        <v>2526.523434618889</v>
      </c>
      <c r="K6" s="133">
        <f>(K5-($V$4*K5))*EXP($F$3*(1-(K5-$V$4*K5)/U7))</f>
        <v>13512.115879996711</v>
      </c>
      <c r="L6">
        <f t="shared" ref="L6:L45" si="7">B6/$P$3</f>
        <v>0.2738849619025871</v>
      </c>
      <c r="M6">
        <f t="shared" ref="M6:M55" si="8">F6/$P$3</f>
        <v>0.27394972218287666</v>
      </c>
      <c r="N6">
        <f t="shared" ref="N6:N55" si="9">H6/$P$3</f>
        <v>0.83500069370150865</v>
      </c>
      <c r="O6">
        <f t="shared" si="0"/>
        <v>1.058622273417406</v>
      </c>
      <c r="P6">
        <f t="shared" si="1"/>
        <v>0.96732787634541118</v>
      </c>
      <c r="Q6">
        <f t="shared" ref="Q6:Q55" si="10">H6/$M$3</f>
        <v>900.56931221079913</v>
      </c>
      <c r="R6">
        <f t="shared" ref="R6:R55" si="11">I6/$M$3</f>
        <v>956.49167719548313</v>
      </c>
      <c r="S6">
        <f t="shared" ref="S6:S55" si="12">K6/$M$3</f>
        <v>874.00490814985187</v>
      </c>
      <c r="T6">
        <v>1</v>
      </c>
      <c r="U6" s="130">
        <f>1*P3</f>
        <v>16674</v>
      </c>
      <c r="V6" s="135" t="s">
        <v>209</v>
      </c>
      <c r="W6" s="1">
        <v>0.81129413488073088</v>
      </c>
    </row>
    <row r="7" spans="1:25" ht="15.75">
      <c r="A7" t="s">
        <v>159</v>
      </c>
      <c r="B7" s="133">
        <f t="shared" si="2"/>
        <v>3373.3551030745771</v>
      </c>
      <c r="C7" s="163">
        <f t="shared" si="3"/>
        <v>0</v>
      </c>
      <c r="D7" s="163"/>
      <c r="E7" s="133">
        <f t="shared" ref="E7:E23" si="13">E6*EXP($F$3*(1-(E6)/50000))</f>
        <v>7433.2474444104128</v>
      </c>
      <c r="F7" s="133">
        <f t="shared" si="4"/>
        <v>6444.2468179470125</v>
      </c>
      <c r="G7" s="125">
        <f t="shared" si="5"/>
        <v>2245.9543364280958</v>
      </c>
      <c r="H7" s="133">
        <f t="shared" si="6"/>
        <v>12311.220908922467</v>
      </c>
      <c r="I7" s="133">
        <f>(I6)*EXP($F$3*(1-(I6/U8)))</f>
        <v>12748.973368063325</v>
      </c>
      <c r="J7" s="164">
        <f t="shared" ref="J7:J15" si="14">$V$4*K6</f>
        <v>2179.7046456087987</v>
      </c>
      <c r="K7" s="133">
        <f>(K6-($V$4*K6))*EXP($F$3*(1-(K6-$V$4*K6)/U8))</f>
        <v>11299.352329542977</v>
      </c>
      <c r="L7">
        <f t="shared" si="7"/>
        <v>0.20231228877741256</v>
      </c>
      <c r="M7">
        <f t="shared" si="8"/>
        <v>0.38648475578427566</v>
      </c>
      <c r="N7">
        <f t="shared" si="9"/>
        <v>0.73834838124759905</v>
      </c>
      <c r="O7">
        <f t="shared" si="0"/>
        <v>1.1319348043476822</v>
      </c>
      <c r="P7">
        <f t="shared" si="1"/>
        <v>1.0032282442785967</v>
      </c>
      <c r="Q7">
        <f t="shared" si="10"/>
        <v>796.327355040263</v>
      </c>
      <c r="R7">
        <f t="shared" si="11"/>
        <v>824.64252057330691</v>
      </c>
      <c r="S7">
        <f t="shared" si="12"/>
        <v>730.87660605064525</v>
      </c>
      <c r="T7">
        <v>2</v>
      </c>
      <c r="U7">
        <f>U6-($P$3*$W$6/$W$7)</f>
        <v>13968.49631899974</v>
      </c>
      <c r="V7" s="138" t="s">
        <v>208</v>
      </c>
      <c r="W7" s="125">
        <v>5</v>
      </c>
    </row>
    <row r="8" spans="1:25" ht="15.75">
      <c r="A8" t="s">
        <v>160</v>
      </c>
      <c r="B8" s="133">
        <f t="shared" si="2"/>
        <v>4923.4613214548663</v>
      </c>
      <c r="C8" s="163">
        <f t="shared" si="3"/>
        <v>0</v>
      </c>
      <c r="D8" s="163"/>
      <c r="E8" s="133">
        <f t="shared" si="13"/>
        <v>11128.347140853244</v>
      </c>
      <c r="F8" s="133">
        <f t="shared" si="4"/>
        <v>8619.214819636536</v>
      </c>
      <c r="G8" s="125">
        <f t="shared" si="5"/>
        <v>1985.9824802139731</v>
      </c>
      <c r="H8" s="133">
        <f t="shared" si="6"/>
        <v>10830.363071713778</v>
      </c>
      <c r="I8" s="133">
        <f>(I7)*EXP($F$3*(1-(I7/U9)))</f>
        <v>10107.564362895258</v>
      </c>
      <c r="J8" s="164">
        <f t="shared" si="14"/>
        <v>1822.753074634039</v>
      </c>
      <c r="K8" s="133">
        <f>(K7-($V$4*K7))*EXP($F$3*(1-(K7-$V$4*K7)/U9))</f>
        <v>9006.2243286668308</v>
      </c>
      <c r="L8">
        <f t="shared" si="7"/>
        <v>0.29527775707417936</v>
      </c>
      <c r="M8">
        <f t="shared" si="8"/>
        <v>0.51692544198371937</v>
      </c>
      <c r="N8">
        <f t="shared" si="9"/>
        <v>0.64953598846790084</v>
      </c>
      <c r="O8">
        <f t="shared" si="0"/>
        <v>1.1811367112110875</v>
      </c>
      <c r="P8">
        <f t="shared" si="1"/>
        <v>1.0524377389117854</v>
      </c>
      <c r="Q8">
        <f t="shared" si="10"/>
        <v>700.54094901124051</v>
      </c>
      <c r="R8">
        <f t="shared" si="11"/>
        <v>653.7881217914138</v>
      </c>
      <c r="S8">
        <f t="shared" si="12"/>
        <v>582.55008594222704</v>
      </c>
      <c r="T8">
        <v>3</v>
      </c>
      <c r="U8">
        <f>U7-($P$3*$W$6/$W$7)</f>
        <v>11262.992637999479</v>
      </c>
    </row>
    <row r="9" spans="1:25" ht="15.75">
      <c r="A9" t="s">
        <v>161</v>
      </c>
      <c r="B9" s="133">
        <f t="shared" si="2"/>
        <v>6876.0897969982934</v>
      </c>
      <c r="C9" s="163">
        <f t="shared" si="3"/>
        <v>0</v>
      </c>
      <c r="D9" s="163"/>
      <c r="E9" s="133">
        <f t="shared" si="13"/>
        <v>16086.797724799497</v>
      </c>
      <c r="F9" s="133">
        <f t="shared" si="4"/>
        <v>10837.055570939669</v>
      </c>
      <c r="G9" s="125">
        <f t="shared" si="5"/>
        <v>1747.0981532945711</v>
      </c>
      <c r="H9" s="133">
        <f t="shared" si="6"/>
        <v>9480.8144246337815</v>
      </c>
      <c r="I9" s="133">
        <f>(I8)*EXP($F$3*(1-(I8/U10)))</f>
        <v>7160.5732702644555</v>
      </c>
      <c r="J9" s="164">
        <f t="shared" si="14"/>
        <v>1452.8375261828241</v>
      </c>
      <c r="K9" s="133">
        <f>(K8-($V$4*K8))*EXP($F$3*(1-(K8-$V$4*K8)/U10))</f>
        <v>6580.9931214820572</v>
      </c>
      <c r="L9">
        <f t="shared" si="7"/>
        <v>0.41238393888678743</v>
      </c>
      <c r="M9">
        <f t="shared" si="8"/>
        <v>0.64993736181718054</v>
      </c>
      <c r="N9">
        <f t="shared" si="9"/>
        <v>0.56859868205792141</v>
      </c>
      <c r="O9">
        <f t="shared" si="0"/>
        <v>1.2236143688933181</v>
      </c>
      <c r="P9">
        <f t="shared" si="1"/>
        <v>1.124574449712479</v>
      </c>
      <c r="Q9">
        <f t="shared" si="10"/>
        <v>613.24802229196519</v>
      </c>
      <c r="R9">
        <f t="shared" si="11"/>
        <v>463.16774063806309</v>
      </c>
      <c r="S9">
        <f t="shared" si="12"/>
        <v>425.67872713338011</v>
      </c>
      <c r="T9">
        <v>4</v>
      </c>
      <c r="U9">
        <f>U8-($P$3*$W$6/$W$7)</f>
        <v>8557.4889569992192</v>
      </c>
    </row>
    <row r="10" spans="1:25" ht="15.75">
      <c r="A10" s="8" t="s">
        <v>162</v>
      </c>
      <c r="B10" s="133">
        <f t="shared" si="2"/>
        <v>9084.59534527705</v>
      </c>
      <c r="C10" s="163">
        <f t="shared" si="3"/>
        <v>0</v>
      </c>
      <c r="D10" s="163"/>
      <c r="E10" s="133">
        <f t="shared" si="13"/>
        <v>22186.768020546788</v>
      </c>
      <c r="F10" s="133">
        <f t="shared" si="4"/>
        <v>12793.036805271848</v>
      </c>
      <c r="G10" s="125">
        <f t="shared" si="5"/>
        <v>1529.3959457616934</v>
      </c>
      <c r="H10" s="133">
        <f t="shared" si="6"/>
        <v>8260.8003517638917</v>
      </c>
      <c r="I10" s="133">
        <f>(I9)*EXP($F$3*(1-(I9/U11)))</f>
        <v>3911.3766527960606</v>
      </c>
      <c r="J10" s="164">
        <f t="shared" si="14"/>
        <v>1061.6117717617947</v>
      </c>
      <c r="K10" s="133">
        <f>(K9-($V$4*K9))*EXP($F$3*(1-(K9-$V$4*K9)/U11))</f>
        <v>3860.5188562771264</v>
      </c>
      <c r="L10">
        <f t="shared" si="7"/>
        <v>0.54483599287975593</v>
      </c>
      <c r="M10">
        <f t="shared" si="8"/>
        <v>0.7672446206832102</v>
      </c>
      <c r="N10">
        <f t="shared" si="9"/>
        <v>0.49543003189180113</v>
      </c>
      <c r="O10">
        <f t="shared" si="0"/>
        <v>1.2430953541928094</v>
      </c>
      <c r="P10">
        <f t="shared" si="1"/>
        <v>1.2269319682064517</v>
      </c>
      <c r="Q10">
        <f t="shared" si="10"/>
        <v>534.33378730684933</v>
      </c>
      <c r="R10">
        <f t="shared" si="11"/>
        <v>252.99978349263003</v>
      </c>
      <c r="S10">
        <f t="shared" si="12"/>
        <v>249.71014594289304</v>
      </c>
      <c r="T10">
        <v>5</v>
      </c>
      <c r="U10">
        <f>U9-($P$3*$W$6/$W$7)</f>
        <v>5851.9852759989581</v>
      </c>
    </row>
    <row r="11" spans="1:25" ht="15.75">
      <c r="A11" t="s">
        <v>163</v>
      </c>
      <c r="B11" s="133">
        <f t="shared" si="2"/>
        <v>11272.069037419704</v>
      </c>
      <c r="C11" s="163">
        <f t="shared" si="3"/>
        <v>0</v>
      </c>
      <c r="D11" s="163"/>
      <c r="E11" s="133">
        <f t="shared" si="13"/>
        <v>28880.467894699774</v>
      </c>
      <c r="F11" s="133">
        <f t="shared" si="4"/>
        <v>14285.243381752212</v>
      </c>
      <c r="G11" s="125">
        <f t="shared" si="5"/>
        <v>1332.5895857541252</v>
      </c>
      <c r="H11" s="133">
        <f t="shared" si="6"/>
        <v>7166.4062502554261</v>
      </c>
      <c r="I11" s="133">
        <f t="shared" ref="I11:I55" si="15">(I10)*EXP($F$3*(1-(I10/$U$11)))</f>
        <v>3485.6766960183909</v>
      </c>
      <c r="J11" s="164">
        <f t="shared" si="14"/>
        <v>622.75893429428368</v>
      </c>
      <c r="K11" s="133">
        <f>(K10-($V$4*K10))*EXP($F$3*(1-(K10-$V$4*K10)/$U$11))</f>
        <v>3193.5435624805796</v>
      </c>
      <c r="L11">
        <f t="shared" si="7"/>
        <v>0.67602669050136166</v>
      </c>
      <c r="M11">
        <f t="shared" si="8"/>
        <v>0.85673763834426131</v>
      </c>
      <c r="N11">
        <f t="shared" si="9"/>
        <v>0.42979526509868216</v>
      </c>
      <c r="O11">
        <f>I11/$U$11</f>
        <v>1.1078013936451563</v>
      </c>
      <c r="P11">
        <f>K11/$U$11</f>
        <v>1.0149570134326187</v>
      </c>
      <c r="Q11">
        <f t="shared" si="10"/>
        <v>463.54503559220086</v>
      </c>
      <c r="R11">
        <f t="shared" si="11"/>
        <v>225.46421060921026</v>
      </c>
      <c r="S11">
        <f t="shared" si="12"/>
        <v>206.56814763781239</v>
      </c>
      <c r="T11">
        <v>6</v>
      </c>
      <c r="U11">
        <f>U10-($P$3*$W$6/$W$7)</f>
        <v>3146.4815949986969</v>
      </c>
    </row>
    <row r="12" spans="1:25" ht="15.75">
      <c r="A12" t="s">
        <v>164</v>
      </c>
      <c r="B12" s="133">
        <f t="shared" si="2"/>
        <v>13143.025634953365</v>
      </c>
      <c r="C12" s="163">
        <f t="shared" si="3"/>
        <v>0</v>
      </c>
      <c r="D12" s="163"/>
      <c r="E12" s="133">
        <f t="shared" si="13"/>
        <v>35282.203250218045</v>
      </c>
      <c r="F12" s="133">
        <f t="shared" si="4"/>
        <v>15288.997201478391</v>
      </c>
      <c r="G12" s="125">
        <f t="shared" si="5"/>
        <v>1156.047589787654</v>
      </c>
      <c r="H12" s="133">
        <f t="shared" si="6"/>
        <v>6191.8997187372615</v>
      </c>
      <c r="I12" s="133">
        <f t="shared" si="15"/>
        <v>3312.0400825491947</v>
      </c>
      <c r="J12" s="164">
        <f t="shared" si="14"/>
        <v>515.16592966746282</v>
      </c>
      <c r="K12" s="133">
        <f>(K11-($V$4*K11))*EXP($F$3*(1-(K11-$V$4*K11)/$U$11))</f>
        <v>2874.0681956170597</v>
      </c>
      <c r="L12">
        <f t="shared" si="7"/>
        <v>0.78823471482267993</v>
      </c>
      <c r="M12">
        <f t="shared" si="8"/>
        <v>0.91693638008146761</v>
      </c>
      <c r="N12">
        <f t="shared" si="9"/>
        <v>0.37135058886513506</v>
      </c>
      <c r="O12">
        <f t="shared" ref="O12:O55" si="16">I12/$U$11</f>
        <v>1.05261702080624</v>
      </c>
      <c r="P12">
        <f t="shared" ref="P12:P55" si="17">K12/$U$11</f>
        <v>0.91342285306399507</v>
      </c>
      <c r="Q12">
        <f t="shared" si="10"/>
        <v>400.51097792608414</v>
      </c>
      <c r="R12">
        <f t="shared" si="11"/>
        <v>214.23286433047829</v>
      </c>
      <c r="S12">
        <f t="shared" si="12"/>
        <v>185.90350553797279</v>
      </c>
      <c r="T12">
        <v>7</v>
      </c>
      <c r="U12">
        <f>U11*1</f>
        <v>3146.4815949986969</v>
      </c>
    </row>
    <row r="13" spans="1:25" ht="15.75">
      <c r="A13" t="s">
        <v>165</v>
      </c>
      <c r="B13" s="133">
        <f t="shared" si="2"/>
        <v>14530.763071039024</v>
      </c>
      <c r="C13" s="163">
        <f t="shared" si="3"/>
        <v>0</v>
      </c>
      <c r="D13" s="163"/>
      <c r="E13" s="133">
        <f t="shared" si="13"/>
        <v>40564.909415720256</v>
      </c>
      <c r="F13" s="133">
        <f t="shared" si="4"/>
        <v>15902.965294993455</v>
      </c>
      <c r="G13" s="125">
        <f t="shared" si="5"/>
        <v>998.84523652255041</v>
      </c>
      <c r="H13" s="133">
        <f t="shared" si="6"/>
        <v>5330.1173541615317</v>
      </c>
      <c r="I13" s="133">
        <f t="shared" si="15"/>
        <v>3230.4578318819285</v>
      </c>
      <c r="J13" s="164">
        <f>$V$4*K12</f>
        <v>463.62981589412834</v>
      </c>
      <c r="K13" s="133">
        <f>(K12-($V$4*K12))*EXP($F$3*(1-(K12-$V$4*K12)/$U$11))</f>
        <v>2693.090608243022</v>
      </c>
      <c r="L13">
        <f t="shared" si="7"/>
        <v>0.87146234083237517</v>
      </c>
      <c r="M13">
        <f t="shared" si="8"/>
        <v>0.95375826406341946</v>
      </c>
      <c r="N13">
        <f t="shared" si="9"/>
        <v>0.31966638803895475</v>
      </c>
      <c r="O13">
        <f t="shared" si="16"/>
        <v>1.0266889331298525</v>
      </c>
      <c r="P13">
        <f t="shared" si="17"/>
        <v>0.85590540638269241</v>
      </c>
      <c r="Q13">
        <f t="shared" si="10"/>
        <v>344.76826352920642</v>
      </c>
      <c r="R13">
        <f t="shared" si="11"/>
        <v>208.95587528343651</v>
      </c>
      <c r="S13">
        <f t="shared" si="12"/>
        <v>174.19732265478797</v>
      </c>
      <c r="T13">
        <v>8</v>
      </c>
      <c r="U13">
        <f>U12*1</f>
        <v>3146.4815949986969</v>
      </c>
    </row>
    <row r="14" spans="1:25" ht="15.75">
      <c r="A14" s="127" t="s">
        <v>166</v>
      </c>
      <c r="B14" s="133">
        <f t="shared" si="2"/>
        <v>15443.602556551916</v>
      </c>
      <c r="C14" s="163">
        <f t="shared" si="3"/>
        <v>0</v>
      </c>
      <c r="D14" s="163"/>
      <c r="E14" s="133">
        <f t="shared" si="13"/>
        <v>44360.438679823295</v>
      </c>
      <c r="F14" s="133">
        <f t="shared" si="4"/>
        <v>16255.383906287327</v>
      </c>
      <c r="G14" s="125">
        <f t="shared" si="5"/>
        <v>859.8269628301025</v>
      </c>
      <c r="H14" s="133">
        <f t="shared" si="6"/>
        <v>4572.8772008692986</v>
      </c>
      <c r="I14" s="133">
        <f t="shared" si="15"/>
        <v>3189.8481586769099</v>
      </c>
      <c r="J14" s="164">
        <f t="shared" si="14"/>
        <v>434.43544756176038</v>
      </c>
      <c r="K14" s="133">
        <f>(K13-($V$4*K13))*EXP($F$3*(1-(K13-$V$4*K13)/$U$11))</f>
        <v>2581.8745436766203</v>
      </c>
      <c r="L14">
        <f t="shared" si="7"/>
        <v>0.92620862159961115</v>
      </c>
      <c r="M14">
        <f t="shared" si="8"/>
        <v>0.97489408098160768</v>
      </c>
      <c r="N14">
        <f t="shared" si="9"/>
        <v>0.27425196118923467</v>
      </c>
      <c r="O14">
        <f t="shared" si="16"/>
        <v>1.0137825575548078</v>
      </c>
      <c r="P14">
        <f t="shared" si="17"/>
        <v>0.8205592391770179</v>
      </c>
      <c r="Q14">
        <f t="shared" si="10"/>
        <v>295.78765852970884</v>
      </c>
      <c r="R14">
        <f t="shared" si="11"/>
        <v>206.32911763757502</v>
      </c>
      <c r="S14">
        <f t="shared" si="12"/>
        <v>167.00352805152784</v>
      </c>
      <c r="T14">
        <v>9</v>
      </c>
      <c r="U14">
        <f t="shared" ref="U14:U25" si="18">U13*1</f>
        <v>3146.4815949986969</v>
      </c>
    </row>
    <row r="15" spans="1:25" ht="15.75">
      <c r="A15" s="8" t="s">
        <v>167</v>
      </c>
      <c r="B15" s="133">
        <f t="shared" si="2"/>
        <v>15993.333144615197</v>
      </c>
      <c r="C15" s="163">
        <f t="shared" si="3"/>
        <v>0</v>
      </c>
      <c r="D15" s="163"/>
      <c r="E15" s="133">
        <f t="shared" si="13"/>
        <v>46796.625369472677</v>
      </c>
      <c r="F15" s="133">
        <f t="shared" si="4"/>
        <v>16449.98189868679</v>
      </c>
      <c r="G15" s="125">
        <f t="shared" si="5"/>
        <v>737.67289794259796</v>
      </c>
      <c r="H15" s="133">
        <f t="shared" si="6"/>
        <v>3911.3813661279232</v>
      </c>
      <c r="I15" s="133">
        <f t="shared" si="15"/>
        <v>3169.0770187694661</v>
      </c>
      <c r="J15" s="164">
        <f t="shared" si="14"/>
        <v>416.49464726411128</v>
      </c>
      <c r="K15" s="133">
        <f>(K14-($V$4*K14))*EXP($F$3*(1-(K14-$V$4*K14)/$U$11))</f>
        <v>2510.2776058163813</v>
      </c>
      <c r="L15">
        <f t="shared" si="7"/>
        <v>0.9591779503787452</v>
      </c>
      <c r="M15">
        <f t="shared" si="8"/>
        <v>0.98656482539803225</v>
      </c>
      <c r="N15">
        <f t="shared" si="9"/>
        <v>0.23457966691423313</v>
      </c>
      <c r="O15">
        <f t="shared" si="16"/>
        <v>1.0071811714413599</v>
      </c>
      <c r="P15">
        <f t="shared" si="17"/>
        <v>0.79780463671119006</v>
      </c>
      <c r="Q15">
        <f t="shared" si="10"/>
        <v>253.0000883653249</v>
      </c>
      <c r="R15">
        <f t="shared" si="11"/>
        <v>204.98557689323843</v>
      </c>
      <c r="S15">
        <f t="shared" si="12"/>
        <v>162.37241952240498</v>
      </c>
      <c r="T15">
        <v>10</v>
      </c>
      <c r="U15">
        <f t="shared" si="18"/>
        <v>3146.4815949986969</v>
      </c>
    </row>
    <row r="16" spans="1:25" ht="15.75">
      <c r="A16" t="s">
        <v>168</v>
      </c>
      <c r="B16" s="133">
        <f t="shared" si="2"/>
        <v>16305.811996546488</v>
      </c>
      <c r="C16" s="163">
        <f t="shared" si="3"/>
        <v>0</v>
      </c>
      <c r="D16" s="163"/>
      <c r="E16" s="133">
        <f t="shared" si="13"/>
        <v>48239.543261611572</v>
      </c>
      <c r="F16" s="133">
        <f t="shared" si="4"/>
        <v>16555.074143208858</v>
      </c>
      <c r="G16" s="125">
        <v>0</v>
      </c>
      <c r="H16" s="133">
        <f t="shared" ref="H16:H55" si="19">H15*EXP($F$3*(1-(H15/$P$3)))</f>
        <v>5622.0695309252033</v>
      </c>
      <c r="I16" s="133">
        <f t="shared" si="15"/>
        <v>3158.3082141295586</v>
      </c>
      <c r="J16" s="164">
        <v>0</v>
      </c>
      <c r="K16" s="133">
        <f>K15*EXP($F$3*(1-(K15/$U$11)))</f>
        <v>2762.7704131150513</v>
      </c>
      <c r="L16">
        <f t="shared" si="7"/>
        <v>0.9779184356810896</v>
      </c>
      <c r="M16">
        <f t="shared" si="8"/>
        <v>0.99286758685431553</v>
      </c>
      <c r="N16">
        <f t="shared" si="9"/>
        <v>0.33717581449713346</v>
      </c>
      <c r="O16">
        <f t="shared" si="16"/>
        <v>1.0037586805369083</v>
      </c>
      <c r="P16">
        <f t="shared" si="17"/>
        <v>0.87805071464789408</v>
      </c>
      <c r="Q16">
        <f t="shared" si="10"/>
        <v>363.65262166398469</v>
      </c>
      <c r="R16">
        <f t="shared" si="11"/>
        <v>204.28901773153677</v>
      </c>
      <c r="S16">
        <f t="shared" si="12"/>
        <v>178.70442516914949</v>
      </c>
      <c r="T16">
        <v>11</v>
      </c>
      <c r="U16">
        <f t="shared" si="18"/>
        <v>3146.4815949986969</v>
      </c>
    </row>
    <row r="17" spans="1:21">
      <c r="A17" t="s">
        <v>169</v>
      </c>
      <c r="B17" s="133">
        <f t="shared" si="2"/>
        <v>16477.37569431663</v>
      </c>
      <c r="C17" s="163">
        <f t="shared" si="3"/>
        <v>0</v>
      </c>
      <c r="D17" s="163"/>
      <c r="E17" s="133">
        <f t="shared" si="13"/>
        <v>49051.374802465747</v>
      </c>
      <c r="F17" s="133">
        <f t="shared" si="4"/>
        <v>16611.137654439699</v>
      </c>
      <c r="G17" s="133">
        <v>0</v>
      </c>
      <c r="H17" s="133">
        <f t="shared" si="19"/>
        <v>7697.3683982695284</v>
      </c>
      <c r="I17" s="133">
        <f t="shared" si="15"/>
        <v>3152.6863356818662</v>
      </c>
      <c r="J17" s="133">
        <v>0</v>
      </c>
      <c r="K17" s="133">
        <f t="shared" ref="K17:K55" si="20">K16*EXP($F$3*(1-(K16/$U$11)))</f>
        <v>2927.1753404570541</v>
      </c>
      <c r="L17">
        <f t="shared" si="7"/>
        <v>0.98820773025768438</v>
      </c>
      <c r="M17">
        <f t="shared" si="8"/>
        <v>0.9962299181024169</v>
      </c>
      <c r="N17">
        <f t="shared" si="9"/>
        <v>0.46163898274376447</v>
      </c>
      <c r="O17">
        <f t="shared" si="16"/>
        <v>1.0019719615373031</v>
      </c>
      <c r="P17">
        <f t="shared" si="17"/>
        <v>0.9303011163674918</v>
      </c>
      <c r="Q17">
        <f t="shared" si="10"/>
        <v>497.88928837448435</v>
      </c>
      <c r="R17">
        <f t="shared" si="11"/>
        <v>203.92537746971968</v>
      </c>
      <c r="S17">
        <f t="shared" si="12"/>
        <v>189.33863780446663</v>
      </c>
      <c r="T17">
        <v>12</v>
      </c>
      <c r="U17">
        <f t="shared" si="18"/>
        <v>3146.4815949986969</v>
      </c>
    </row>
    <row r="18" spans="1:21">
      <c r="A18" s="8" t="s">
        <v>170</v>
      </c>
      <c r="B18" s="133">
        <f t="shared" si="2"/>
        <v>16569.734457449638</v>
      </c>
      <c r="C18" s="163">
        <f t="shared" si="3"/>
        <v>0</v>
      </c>
      <c r="D18" s="163"/>
      <c r="E18" s="133">
        <f t="shared" si="13"/>
        <v>49494.481627325295</v>
      </c>
      <c r="F18" s="133">
        <f t="shared" si="4"/>
        <v>16640.848609151668</v>
      </c>
      <c r="G18" s="133">
        <v>0</v>
      </c>
      <c r="H18" s="133">
        <f t="shared" si="19"/>
        <v>9934.9776478781041</v>
      </c>
      <c r="I18" s="133">
        <f t="shared" si="15"/>
        <v>3149.7408657605201</v>
      </c>
      <c r="J18" s="133">
        <v>0</v>
      </c>
      <c r="K18" s="133">
        <f t="shared" si="20"/>
        <v>3025.4964122800593</v>
      </c>
      <c r="L18">
        <f t="shared" si="7"/>
        <v>0.99374681884668581</v>
      </c>
      <c r="M18">
        <f t="shared" si="8"/>
        <v>0.99801179136090123</v>
      </c>
      <c r="N18">
        <f t="shared" si="9"/>
        <v>0.59583649081672685</v>
      </c>
      <c r="O18">
        <f t="shared" si="16"/>
        <v>1.0010358461231756</v>
      </c>
      <c r="P18">
        <f t="shared" si="17"/>
        <v>0.96154905755338205</v>
      </c>
      <c r="Q18">
        <f t="shared" si="10"/>
        <v>642.62468614994202</v>
      </c>
      <c r="R18">
        <f t="shared" si="11"/>
        <v>203.7348554825692</v>
      </c>
      <c r="S18">
        <f t="shared" si="12"/>
        <v>195.6983449081539</v>
      </c>
      <c r="T18">
        <v>13</v>
      </c>
      <c r="U18">
        <f t="shared" si="18"/>
        <v>3146.4815949986969</v>
      </c>
    </row>
    <row r="19" spans="1:21" ht="18.75">
      <c r="A19" s="165" t="s">
        <v>171</v>
      </c>
      <c r="B19" s="149">
        <f t="shared" si="2"/>
        <v>16618.92013809293</v>
      </c>
      <c r="C19" s="163">
        <f t="shared" si="3"/>
        <v>0</v>
      </c>
      <c r="D19" s="163"/>
      <c r="E19" s="133">
        <f t="shared" si="13"/>
        <v>49732.243994048142</v>
      </c>
      <c r="F19" s="133">
        <f t="shared" si="4"/>
        <v>16656.538518191235</v>
      </c>
      <c r="G19" s="133">
        <v>0</v>
      </c>
      <c r="H19" s="133">
        <f t="shared" si="19"/>
        <v>12032.786465022389</v>
      </c>
      <c r="I19" s="133">
        <f t="shared" si="15"/>
        <v>3148.1947507419904</v>
      </c>
      <c r="J19" s="133">
        <v>0</v>
      </c>
      <c r="K19" s="133">
        <f t="shared" si="20"/>
        <v>3081.1439118106373</v>
      </c>
      <c r="L19">
        <f t="shared" si="7"/>
        <v>0.99669666175440386</v>
      </c>
      <c r="M19">
        <f t="shared" si="8"/>
        <v>0.9989527718718505</v>
      </c>
      <c r="N19">
        <f t="shared" si="9"/>
        <v>0.72164966205004133</v>
      </c>
      <c r="O19">
        <f t="shared" si="16"/>
        <v>1.0005444671108252</v>
      </c>
      <c r="P19">
        <f t="shared" si="17"/>
        <v>0.97923468445138429</v>
      </c>
      <c r="Q19">
        <f t="shared" si="10"/>
        <v>778.31736513728254</v>
      </c>
      <c r="R19">
        <f t="shared" si="11"/>
        <v>203.63484804281956</v>
      </c>
      <c r="S19">
        <f t="shared" si="12"/>
        <v>199.2977950718394</v>
      </c>
      <c r="T19">
        <v>14</v>
      </c>
      <c r="U19">
        <f t="shared" si="18"/>
        <v>3146.4815949986969</v>
      </c>
    </row>
    <row r="20" spans="1:21">
      <c r="A20" t="s">
        <v>172</v>
      </c>
      <c r="B20" s="133">
        <f t="shared" si="2"/>
        <v>16644.962132289071</v>
      </c>
      <c r="C20" s="163">
        <f t="shared" si="3"/>
        <v>0</v>
      </c>
      <c r="D20" s="163"/>
      <c r="E20" s="133">
        <f t="shared" si="13"/>
        <v>49858.641039233502</v>
      </c>
      <c r="F20" s="133">
        <f t="shared" si="4"/>
        <v>16664.808645349571</v>
      </c>
      <c r="G20" s="133">
        <v>0</v>
      </c>
      <c r="H20" s="133">
        <f t="shared" si="19"/>
        <v>13729.862287780064</v>
      </c>
      <c r="I20" s="133">
        <f t="shared" si="15"/>
        <v>3147.3823776249551</v>
      </c>
      <c r="J20" s="133">
        <v>0</v>
      </c>
      <c r="K20" s="133">
        <f t="shared" si="20"/>
        <v>3111.6206119030949</v>
      </c>
      <c r="L20">
        <f t="shared" si="7"/>
        <v>0.99825849419989632</v>
      </c>
      <c r="M20">
        <f t="shared" si="8"/>
        <v>0.99944876126601723</v>
      </c>
      <c r="N20">
        <f t="shared" si="9"/>
        <v>0.82342942831834376</v>
      </c>
      <c r="O20">
        <f t="shared" si="16"/>
        <v>1.0002862825028724</v>
      </c>
      <c r="P20">
        <f t="shared" si="17"/>
        <v>0.98892064611119501</v>
      </c>
      <c r="Q20">
        <f t="shared" si="10"/>
        <v>888.08941059379458</v>
      </c>
      <c r="R20">
        <f t="shared" si="11"/>
        <v>203.582301269402</v>
      </c>
      <c r="S20">
        <f t="shared" si="12"/>
        <v>201.26912108040716</v>
      </c>
      <c r="T20">
        <v>15</v>
      </c>
      <c r="U20">
        <f t="shared" si="18"/>
        <v>3146.4815949986969</v>
      </c>
    </row>
    <row r="21" spans="1:21">
      <c r="A21" t="s">
        <v>173</v>
      </c>
      <c r="B21" s="133">
        <f t="shared" si="2"/>
        <v>16658.707784143375</v>
      </c>
      <c r="C21" s="163">
        <f t="shared" si="3"/>
        <v>0</v>
      </c>
      <c r="D21" s="163"/>
      <c r="E21" s="133">
        <f t="shared" si="13"/>
        <v>49925.500542538437</v>
      </c>
      <c r="F21" s="133">
        <f t="shared" si="4"/>
        <v>16669.163514781878</v>
      </c>
      <c r="G21" s="133">
        <v>0</v>
      </c>
      <c r="H21" s="133">
        <f t="shared" si="19"/>
        <v>14928.432867198066</v>
      </c>
      <c r="I21" s="133">
        <f t="shared" si="15"/>
        <v>3146.9553134023081</v>
      </c>
      <c r="J21" s="133">
        <v>0</v>
      </c>
      <c r="K21" s="133">
        <f t="shared" si="20"/>
        <v>3128.0046250716932</v>
      </c>
      <c r="L21">
        <f t="shared" si="7"/>
        <v>0.99908287058554479</v>
      </c>
      <c r="M21">
        <f t="shared" si="8"/>
        <v>0.9997099385139665</v>
      </c>
      <c r="N21">
        <f t="shared" si="9"/>
        <v>0.89531203473659982</v>
      </c>
      <c r="O21">
        <f t="shared" si="16"/>
        <v>1.0001505549577547</v>
      </c>
      <c r="P21">
        <f t="shared" si="17"/>
        <v>0.9941277362129266</v>
      </c>
      <c r="Q21">
        <f t="shared" si="10"/>
        <v>965.61661495459668</v>
      </c>
      <c r="R21">
        <f t="shared" si="11"/>
        <v>203.55467745163699</v>
      </c>
      <c r="S21">
        <f t="shared" si="12"/>
        <v>202.32888907320137</v>
      </c>
      <c r="T21">
        <v>16</v>
      </c>
      <c r="U21">
        <f t="shared" si="18"/>
        <v>3146.4815949986969</v>
      </c>
    </row>
    <row r="22" spans="1:21">
      <c r="A22" t="s">
        <v>174</v>
      </c>
      <c r="B22" s="133">
        <f t="shared" si="2"/>
        <v>16665.951220954365</v>
      </c>
      <c r="C22" s="163">
        <f t="shared" si="3"/>
        <v>0</v>
      </c>
      <c r="D22" s="163"/>
      <c r="E22" s="133">
        <f t="shared" si="13"/>
        <v>49960.773124021405</v>
      </c>
      <c r="F22" s="133">
        <f t="shared" si="4"/>
        <v>16671.455501369081</v>
      </c>
      <c r="G22" s="133">
        <v>0</v>
      </c>
      <c r="H22" s="133">
        <f t="shared" si="19"/>
        <v>15687.900339538422</v>
      </c>
      <c r="I22" s="133">
        <f t="shared" si="15"/>
        <v>3146.7307450860417</v>
      </c>
      <c r="J22" s="133">
        <v>0</v>
      </c>
      <c r="K22" s="133">
        <f t="shared" si="20"/>
        <v>3136.7234075707311</v>
      </c>
      <c r="L22">
        <f t="shared" si="7"/>
        <v>0.99951728565157516</v>
      </c>
      <c r="M22">
        <f t="shared" si="8"/>
        <v>0.99984739722736482</v>
      </c>
      <c r="N22">
        <f t="shared" si="9"/>
        <v>0.94086004195384565</v>
      </c>
      <c r="O22">
        <f t="shared" si="16"/>
        <v>1.0000791837103833</v>
      </c>
      <c r="P22">
        <f t="shared" si="17"/>
        <v>0.9968986987104973</v>
      </c>
      <c r="Q22">
        <f t="shared" si="10"/>
        <v>1014.7412897502213</v>
      </c>
      <c r="R22">
        <f t="shared" si="11"/>
        <v>203.54015168732479</v>
      </c>
      <c r="S22">
        <f t="shared" si="12"/>
        <v>202.89284654403176</v>
      </c>
      <c r="T22">
        <v>17</v>
      </c>
      <c r="U22">
        <f t="shared" si="18"/>
        <v>3146.4815949986969</v>
      </c>
    </row>
    <row r="23" spans="1:21" ht="18.75">
      <c r="A23" s="128" t="s">
        <v>175</v>
      </c>
      <c r="B23" s="133">
        <f t="shared" si="2"/>
        <v>16669.764936893273</v>
      </c>
      <c r="C23" s="163">
        <f t="shared" si="3"/>
        <v>9069.0086097974799</v>
      </c>
      <c r="D23" s="163">
        <v>253119</v>
      </c>
      <c r="E23" s="133">
        <f t="shared" si="13"/>
        <v>49979.35553081907</v>
      </c>
      <c r="F23" s="133">
        <f t="shared" si="4"/>
        <v>16672.661453282064</v>
      </c>
      <c r="G23" s="133">
        <v>0</v>
      </c>
      <c r="H23" s="133">
        <f t="shared" si="19"/>
        <v>16133.890770242522</v>
      </c>
      <c r="I23" s="133">
        <f t="shared" si="15"/>
        <v>3146.6126408096925</v>
      </c>
      <c r="J23" s="133">
        <v>0</v>
      </c>
      <c r="K23" s="133">
        <f t="shared" si="20"/>
        <v>3141.3378345236565</v>
      </c>
      <c r="L23">
        <f t="shared" si="7"/>
        <v>0.9997460079700895</v>
      </c>
      <c r="M23">
        <f t="shared" si="8"/>
        <v>0.99991972251901551</v>
      </c>
      <c r="N23">
        <f t="shared" si="9"/>
        <v>0.96760769882706743</v>
      </c>
      <c r="O23">
        <f t="shared" si="16"/>
        <v>1.0000416483640659</v>
      </c>
      <c r="P23">
        <f t="shared" si="17"/>
        <v>0.9983652342085152</v>
      </c>
      <c r="Q23">
        <f t="shared" si="10"/>
        <v>1043.5893124348331</v>
      </c>
      <c r="R23">
        <f t="shared" si="11"/>
        <v>203.53251234215344</v>
      </c>
      <c r="S23">
        <f t="shared" si="12"/>
        <v>203.1913217673775</v>
      </c>
      <c r="T23">
        <v>18</v>
      </c>
      <c r="U23">
        <f t="shared" si="18"/>
        <v>3146.4815949986969</v>
      </c>
    </row>
    <row r="24" spans="1:21">
      <c r="A24" t="s">
        <v>176</v>
      </c>
      <c r="B24" s="133">
        <f t="shared" si="2"/>
        <v>9837.2610143273159</v>
      </c>
      <c r="C24" s="163">
        <f t="shared" si="3"/>
        <v>0</v>
      </c>
      <c r="D24" s="163"/>
      <c r="E24" s="133">
        <f t="shared" ref="E24:E55" si="21">E23*EXP($F$3*(1-(E23)/200000))</f>
        <v>71318.728031927152</v>
      </c>
      <c r="F24" s="133">
        <f t="shared" si="4"/>
        <v>16673.295885563104</v>
      </c>
      <c r="G24" s="133">
        <v>0</v>
      </c>
      <c r="H24" s="133">
        <f t="shared" si="19"/>
        <v>16383.521237531608</v>
      </c>
      <c r="I24" s="133">
        <f t="shared" si="15"/>
        <v>3146.5505231214074</v>
      </c>
      <c r="J24" s="133">
        <v>0</v>
      </c>
      <c r="K24" s="133">
        <f t="shared" si="20"/>
        <v>3143.7729345289958</v>
      </c>
      <c r="L24">
        <f t="shared" si="7"/>
        <v>0.58997607138822816</v>
      </c>
      <c r="M24">
        <f t="shared" si="8"/>
        <v>0.99995777171423195</v>
      </c>
      <c r="N24">
        <f t="shared" si="9"/>
        <v>0.98257893951850828</v>
      </c>
      <c r="O24">
        <f t="shared" si="16"/>
        <v>1.0000219064121716</v>
      </c>
      <c r="P24">
        <f t="shared" si="17"/>
        <v>0.99913914625338773</v>
      </c>
      <c r="Q24">
        <f t="shared" si="10"/>
        <v>1059.7361731909189</v>
      </c>
      <c r="R24">
        <f t="shared" si="11"/>
        <v>203.52849438042739</v>
      </c>
      <c r="S24">
        <f t="shared" si="12"/>
        <v>203.34883147018084</v>
      </c>
      <c r="T24">
        <v>19</v>
      </c>
      <c r="U24">
        <f t="shared" si="18"/>
        <v>3146.4815949986969</v>
      </c>
    </row>
    <row r="25" spans="1:21">
      <c r="A25" t="s">
        <v>177</v>
      </c>
      <c r="B25" s="133">
        <f t="shared" si="2"/>
        <v>11947.578982869247</v>
      </c>
      <c r="C25" s="163">
        <f t="shared" si="3"/>
        <v>0</v>
      </c>
      <c r="D25" s="163"/>
      <c r="E25" s="133">
        <f t="shared" si="21"/>
        <v>96750.313550678606</v>
      </c>
      <c r="F25" s="133">
        <f t="shared" si="4"/>
        <v>16673.629625052581</v>
      </c>
      <c r="G25" s="133">
        <v>0</v>
      </c>
      <c r="H25" s="133">
        <f t="shared" si="19"/>
        <v>16519.369636307507</v>
      </c>
      <c r="I25" s="133">
        <f t="shared" si="15"/>
        <v>3146.5178506451475</v>
      </c>
      <c r="J25" s="133">
        <v>0</v>
      </c>
      <c r="K25" s="133">
        <f t="shared" si="20"/>
        <v>3145.0559960925684</v>
      </c>
      <c r="L25">
        <f t="shared" si="7"/>
        <v>0.7165394616090468</v>
      </c>
      <c r="M25">
        <f t="shared" si="8"/>
        <v>0.99997778727675313</v>
      </c>
      <c r="N25">
        <f t="shared" si="9"/>
        <v>0.99072625862465558</v>
      </c>
      <c r="O25">
        <f t="shared" si="16"/>
        <v>1.000011522599245</v>
      </c>
      <c r="P25">
        <f t="shared" si="17"/>
        <v>0.99954692285237123</v>
      </c>
      <c r="Q25">
        <f t="shared" si="10"/>
        <v>1068.5232623743536</v>
      </c>
      <c r="R25">
        <f t="shared" si="11"/>
        <v>203.5263810249125</v>
      </c>
      <c r="S25">
        <f t="shared" si="12"/>
        <v>203.43182380935113</v>
      </c>
      <c r="T25">
        <v>20</v>
      </c>
      <c r="U25">
        <f t="shared" si="18"/>
        <v>3146.4815949986969</v>
      </c>
    </row>
    <row r="26" spans="1:21">
      <c r="A26" t="s">
        <v>178</v>
      </c>
      <c r="B26" s="133">
        <f t="shared" si="2"/>
        <v>13665.698819919086</v>
      </c>
      <c r="C26" s="163">
        <f t="shared" si="3"/>
        <v>0</v>
      </c>
      <c r="D26" s="163"/>
      <c r="E26" s="133">
        <f t="shared" si="21"/>
        <v>123573.40223876535</v>
      </c>
      <c r="F26" s="133">
        <f t="shared" si="4"/>
        <v>16673.805179802232</v>
      </c>
      <c r="G26" s="133"/>
      <c r="H26" s="133">
        <f t="shared" si="19"/>
        <v>16592.144544841583</v>
      </c>
      <c r="I26" s="133">
        <f t="shared" si="15"/>
        <v>3146.5006653176424</v>
      </c>
      <c r="J26" s="133"/>
      <c r="K26" s="133">
        <f t="shared" si="20"/>
        <v>3145.731496346631</v>
      </c>
      <c r="L26">
        <f t="shared" si="7"/>
        <v>0.8195813134172415</v>
      </c>
      <c r="M26">
        <f t="shared" si="8"/>
        <v>0.99998831592912507</v>
      </c>
      <c r="N26">
        <f t="shared" si="9"/>
        <v>0.99509083272409637</v>
      </c>
      <c r="O26">
        <f t="shared" si="16"/>
        <v>1.000006060839185</v>
      </c>
      <c r="P26">
        <f t="shared" si="17"/>
        <v>0.99976160716997098</v>
      </c>
      <c r="Q26">
        <f t="shared" si="10"/>
        <v>1073.2305656430519</v>
      </c>
      <c r="R26">
        <f t="shared" si="11"/>
        <v>203.52526942546197</v>
      </c>
      <c r="S26">
        <f t="shared" si="12"/>
        <v>203.47551722811326</v>
      </c>
    </row>
    <row r="27" spans="1:21" ht="18.75">
      <c r="A27" s="4" t="s">
        <v>179</v>
      </c>
      <c r="B27" s="133">
        <f t="shared" si="2"/>
        <v>14885.795184582068</v>
      </c>
      <c r="C27" s="163">
        <f t="shared" si="3"/>
        <v>0</v>
      </c>
      <c r="D27" s="163"/>
      <c r="E27" s="133">
        <f t="shared" si="21"/>
        <v>148111.64778900001</v>
      </c>
      <c r="F27" s="133">
        <f t="shared" si="4"/>
        <v>16673.897523752723</v>
      </c>
      <c r="G27" s="133"/>
      <c r="H27" s="133">
        <f t="shared" si="19"/>
        <v>16630.798512813712</v>
      </c>
      <c r="I27" s="133">
        <f t="shared" si="15"/>
        <v>3146.4916259446604</v>
      </c>
      <c r="J27" s="133"/>
      <c r="K27" s="133">
        <f t="shared" si="20"/>
        <v>3146.0869784319516</v>
      </c>
      <c r="L27">
        <f t="shared" si="7"/>
        <v>0.89275489891939952</v>
      </c>
      <c r="M27">
        <f t="shared" si="8"/>
        <v>0.99999385412934649</v>
      </c>
      <c r="N27">
        <f t="shared" si="9"/>
        <v>0.99740905078647668</v>
      </c>
      <c r="O27">
        <f t="shared" si="16"/>
        <v>1.0000031879881259</v>
      </c>
      <c r="P27">
        <f t="shared" si="17"/>
        <v>0.99987458481645897</v>
      </c>
      <c r="Q27">
        <f t="shared" si="10"/>
        <v>1075.7308223036036</v>
      </c>
      <c r="R27">
        <f t="shared" si="11"/>
        <v>203.52468473121993</v>
      </c>
      <c r="S27">
        <f t="shared" si="12"/>
        <v>203.49851089469286</v>
      </c>
    </row>
    <row r="28" spans="1:21">
      <c r="A28" t="s">
        <v>180</v>
      </c>
      <c r="B28" s="133">
        <f t="shared" si="2"/>
        <v>15662.06572568123</v>
      </c>
      <c r="C28" s="163">
        <f t="shared" si="3"/>
        <v>0</v>
      </c>
      <c r="E28" s="133">
        <f t="shared" si="21"/>
        <v>167493.03378510688</v>
      </c>
      <c r="F28" s="133">
        <f t="shared" si="4"/>
        <v>16673.946097266155</v>
      </c>
      <c r="G28" s="133"/>
      <c r="H28" s="133">
        <f t="shared" si="19"/>
        <v>16651.235508434649</v>
      </c>
      <c r="I28" s="133">
        <f t="shared" si="15"/>
        <v>3146.4868712647085</v>
      </c>
      <c r="J28" s="133"/>
      <c r="K28" s="133">
        <f t="shared" si="20"/>
        <v>3146.2740087850202</v>
      </c>
      <c r="L28">
        <f t="shared" si="7"/>
        <v>0.93931064685625709</v>
      </c>
      <c r="M28">
        <f t="shared" si="8"/>
        <v>0.99999676725837561</v>
      </c>
      <c r="N28">
        <f t="shared" si="9"/>
        <v>0.99863473122434021</v>
      </c>
      <c r="O28">
        <f t="shared" si="16"/>
        <v>1.0000016768780786</v>
      </c>
      <c r="P28">
        <f t="shared" si="17"/>
        <v>0.9999340259247006</v>
      </c>
      <c r="Q28">
        <f t="shared" si="10"/>
        <v>1077.0527495753331</v>
      </c>
      <c r="R28">
        <f t="shared" si="11"/>
        <v>203.52437718400441</v>
      </c>
      <c r="S28">
        <f t="shared" si="12"/>
        <v>203.5106085889405</v>
      </c>
    </row>
    <row r="29" spans="1:21">
      <c r="A29" t="s">
        <v>181</v>
      </c>
      <c r="B29" s="133">
        <f t="shared" si="2"/>
        <v>16119.155481425094</v>
      </c>
      <c r="C29" s="163">
        <f t="shared" si="3"/>
        <v>0</v>
      </c>
      <c r="D29" s="163"/>
      <c r="E29" s="133">
        <f t="shared" si="21"/>
        <v>180907.03327286727</v>
      </c>
      <c r="F29" s="133">
        <f t="shared" si="4"/>
        <v>16673.971647098973</v>
      </c>
      <c r="G29" s="133"/>
      <c r="H29" s="133">
        <f t="shared" si="19"/>
        <v>16662.014633093921</v>
      </c>
      <c r="I29" s="133">
        <f t="shared" si="15"/>
        <v>3146.4843703114193</v>
      </c>
      <c r="J29" s="133"/>
      <c r="K29" s="133">
        <f t="shared" si="20"/>
        <v>3146.3723996971448</v>
      </c>
      <c r="L29">
        <f t="shared" si="7"/>
        <v>0.96672397033855673</v>
      </c>
      <c r="M29">
        <f t="shared" si="8"/>
        <v>0.99999829957412578</v>
      </c>
      <c r="N29">
        <f t="shared" si="9"/>
        <v>0.99928119426016071</v>
      </c>
      <c r="O29">
        <f t="shared" si="16"/>
        <v>1.0000008820368524</v>
      </c>
      <c r="P29">
        <f t="shared" si="17"/>
        <v>0.99996529606220308</v>
      </c>
      <c r="Q29">
        <f t="shared" si="10"/>
        <v>1077.7499762673945</v>
      </c>
      <c r="R29">
        <f t="shared" si="11"/>
        <v>203.52421541471017</v>
      </c>
      <c r="S29">
        <f t="shared" si="12"/>
        <v>203.51697281352813</v>
      </c>
    </row>
    <row r="30" spans="1:21">
      <c r="A30" t="s">
        <v>182</v>
      </c>
      <c r="B30" s="133">
        <f t="shared" si="2"/>
        <v>16375.415975389275</v>
      </c>
      <c r="C30" s="163">
        <f t="shared" si="3"/>
        <v>9069.0086097974799</v>
      </c>
      <c r="D30" s="163">
        <v>253119</v>
      </c>
      <c r="E30" s="133">
        <f t="shared" si="21"/>
        <v>189281.17389929862</v>
      </c>
      <c r="F30" s="133">
        <f t="shared" si="4"/>
        <v>16673.985086356624</v>
      </c>
      <c r="G30" s="133"/>
      <c r="H30" s="133">
        <f t="shared" si="19"/>
        <v>16667.692580649014</v>
      </c>
      <c r="I30" s="133">
        <f t="shared" si="15"/>
        <v>3146.4830548123036</v>
      </c>
      <c r="J30" s="133"/>
      <c r="K30" s="133">
        <f t="shared" si="20"/>
        <v>3146.4241568995476</v>
      </c>
      <c r="L30">
        <f t="shared" si="7"/>
        <v>0.98209283767477962</v>
      </c>
      <c r="M30">
        <f t="shared" si="8"/>
        <v>0.99999910557494454</v>
      </c>
      <c r="N30">
        <f t="shared" si="9"/>
        <v>0.999621721281577</v>
      </c>
      <c r="O30">
        <f t="shared" si="16"/>
        <v>1.0000004639511031</v>
      </c>
      <c r="P30">
        <f t="shared" si="17"/>
        <v>0.99998174529314243</v>
      </c>
      <c r="Q30">
        <f t="shared" si="10"/>
        <v>1078.1172432502597</v>
      </c>
      <c r="R30">
        <f t="shared" si="11"/>
        <v>203.52413032421109</v>
      </c>
      <c r="S30">
        <f t="shared" si="12"/>
        <v>203.52032062739633</v>
      </c>
    </row>
    <row r="31" spans="1:21">
      <c r="A31" t="s">
        <v>183</v>
      </c>
      <c r="B31" s="133">
        <f t="shared" si="2"/>
        <v>9535.7591040739262</v>
      </c>
      <c r="C31" s="163">
        <f t="shared" si="3"/>
        <v>0</v>
      </c>
      <c r="D31" s="163"/>
      <c r="E31" s="133">
        <f t="shared" si="21"/>
        <v>194151.19670763303</v>
      </c>
      <c r="F31" s="133">
        <f t="shared" si="4"/>
        <v>16673.99215541876</v>
      </c>
      <c r="G31" s="133"/>
      <c r="H31" s="133">
        <f t="shared" si="19"/>
        <v>16670.68143442403</v>
      </c>
      <c r="I31" s="133">
        <f t="shared" si="15"/>
        <v>3146.482362860409</v>
      </c>
      <c r="J31" s="133"/>
      <c r="K31" s="133">
        <f t="shared" si="20"/>
        <v>3146.4513821793344</v>
      </c>
      <c r="L31">
        <f t="shared" si="7"/>
        <v>0.5718939129227496</v>
      </c>
      <c r="M31">
        <f t="shared" si="8"/>
        <v>0.99999952953213145</v>
      </c>
      <c r="N31">
        <f t="shared" si="9"/>
        <v>0.99980097363704146</v>
      </c>
      <c r="O31">
        <f t="shared" si="16"/>
        <v>1.0000002440382023</v>
      </c>
      <c r="P31">
        <f t="shared" si="17"/>
        <v>0.99999039790367417</v>
      </c>
      <c r="Q31">
        <f t="shared" si="10"/>
        <v>1078.3105714375181</v>
      </c>
      <c r="R31">
        <f t="shared" si="11"/>
        <v>203.52408556665</v>
      </c>
      <c r="S31">
        <f t="shared" si="12"/>
        <v>203.52208164161283</v>
      </c>
    </row>
    <row r="32" spans="1:21">
      <c r="A32" t="s">
        <v>184</v>
      </c>
      <c r="B32" s="133">
        <f t="shared" si="2"/>
        <v>11681.088114411077</v>
      </c>
      <c r="C32" s="163">
        <f t="shared" si="3"/>
        <v>0</v>
      </c>
      <c r="D32" s="163"/>
      <c r="E32" s="133">
        <f t="shared" si="21"/>
        <v>196861.19446953348</v>
      </c>
      <c r="F32" s="133">
        <f t="shared" si="4"/>
        <v>16673.995873748932</v>
      </c>
      <c r="G32" s="133"/>
      <c r="H32" s="133">
        <f t="shared" si="19"/>
        <v>16672.254195623351</v>
      </c>
      <c r="I32" s="133">
        <f t="shared" si="15"/>
        <v>3146.4819988938898</v>
      </c>
      <c r="J32" s="133"/>
      <c r="K32" s="133">
        <f t="shared" si="20"/>
        <v>3146.4657029507916</v>
      </c>
      <c r="L32">
        <f t="shared" si="7"/>
        <v>0.70055704176628741</v>
      </c>
      <c r="M32">
        <f t="shared" si="8"/>
        <v>0.99999975253382101</v>
      </c>
      <c r="N32">
        <f t="shared" si="9"/>
        <v>0.99989529780636621</v>
      </c>
      <c r="O32">
        <f t="shared" si="16"/>
        <v>1.0000001283640729</v>
      </c>
      <c r="P32">
        <f t="shared" si="17"/>
        <v>0.99999494926398724</v>
      </c>
      <c r="Q32">
        <f t="shared" si="10"/>
        <v>1078.4123024335931</v>
      </c>
      <c r="R32">
        <f t="shared" si="11"/>
        <v>203.52406202418433</v>
      </c>
      <c r="S32">
        <f t="shared" si="12"/>
        <v>203.52300795283256</v>
      </c>
    </row>
    <row r="33" spans="1:19">
      <c r="A33" t="s">
        <v>185</v>
      </c>
      <c r="B33" s="133">
        <f t="shared" si="2"/>
        <v>13462.487254540136</v>
      </c>
      <c r="C33" s="163">
        <f t="shared" si="3"/>
        <v>0</v>
      </c>
      <c r="D33" s="163"/>
      <c r="E33" s="133">
        <f t="shared" si="21"/>
        <v>198331.09932350754</v>
      </c>
      <c r="F33" s="133">
        <f t="shared" si="4"/>
        <v>16673.997829591568</v>
      </c>
      <c r="G33" s="133"/>
      <c r="H33" s="133">
        <f t="shared" si="19"/>
        <v>16673.081640788041</v>
      </c>
      <c r="I33" s="133">
        <f t="shared" si="15"/>
        <v>3146.4818074475497</v>
      </c>
      <c r="J33" s="133"/>
      <c r="K33" s="133">
        <f t="shared" si="20"/>
        <v>3146.4732357524695</v>
      </c>
      <c r="L33">
        <f t="shared" si="7"/>
        <v>0.80739398192036316</v>
      </c>
      <c r="M33">
        <f t="shared" si="8"/>
        <v>0.99999986983276767</v>
      </c>
      <c r="N33">
        <f t="shared" si="9"/>
        <v>0.99994492268130264</v>
      </c>
      <c r="O33">
        <f t="shared" si="16"/>
        <v>1.0000000675194964</v>
      </c>
      <c r="P33">
        <f t="shared" si="17"/>
        <v>0.99999734330363133</v>
      </c>
      <c r="Q33">
        <f t="shared" si="10"/>
        <v>1078.4658241130685</v>
      </c>
      <c r="R33">
        <f t="shared" si="11"/>
        <v>203.52404964085056</v>
      </c>
      <c r="S33">
        <f t="shared" si="12"/>
        <v>203.52349519744303</v>
      </c>
    </row>
    <row r="34" spans="1:19">
      <c r="A34" t="s">
        <v>186</v>
      </c>
      <c r="B34" s="133">
        <f t="shared" si="2"/>
        <v>14749.399178775329</v>
      </c>
      <c r="C34" s="163">
        <f t="shared" si="3"/>
        <v>0</v>
      </c>
      <c r="D34" s="163"/>
      <c r="E34" s="133">
        <f t="shared" si="21"/>
        <v>199117.11067884191</v>
      </c>
      <c r="F34" s="133">
        <f t="shared" si="4"/>
        <v>16673.998858365059</v>
      </c>
      <c r="G34" s="133"/>
      <c r="H34" s="133">
        <f t="shared" si="19"/>
        <v>16673.516924761108</v>
      </c>
      <c r="I34" s="133">
        <f t="shared" si="15"/>
        <v>3146.4817067467884</v>
      </c>
      <c r="J34" s="133"/>
      <c r="K34" s="133">
        <f t="shared" si="20"/>
        <v>3146.4771980271498</v>
      </c>
      <c r="L34">
        <f t="shared" si="7"/>
        <v>0.88457473784186935</v>
      </c>
      <c r="M34">
        <f t="shared" si="8"/>
        <v>0.99999993153202948</v>
      </c>
      <c r="N34">
        <f t="shared" si="9"/>
        <v>0.99997102823324391</v>
      </c>
      <c r="O34">
        <f t="shared" si="16"/>
        <v>1.0000000355152534</v>
      </c>
      <c r="P34">
        <f t="shared" si="17"/>
        <v>0.9999986025751576</v>
      </c>
      <c r="Q34">
        <f t="shared" si="10"/>
        <v>1078.4939796093861</v>
      </c>
      <c r="R34">
        <f t="shared" si="11"/>
        <v>203.52404312721788</v>
      </c>
      <c r="S34">
        <f t="shared" si="12"/>
        <v>203.52375148946635</v>
      </c>
    </row>
    <row r="35" spans="1:19">
      <c r="A35" t="s">
        <v>187</v>
      </c>
      <c r="B35" s="133">
        <f t="shared" si="2"/>
        <v>15578.845286443702</v>
      </c>
      <c r="C35" s="163">
        <f t="shared" si="3"/>
        <v>0</v>
      </c>
      <c r="D35" s="163"/>
      <c r="E35" s="133">
        <f t="shared" si="21"/>
        <v>199534.18902248205</v>
      </c>
      <c r="F35" s="133">
        <f t="shared" si="4"/>
        <v>16673.999399499993</v>
      </c>
      <c r="G35" s="133"/>
      <c r="H35" s="133">
        <f t="shared" si="19"/>
        <v>16673.745897362645</v>
      </c>
      <c r="I35" s="133">
        <f t="shared" si="15"/>
        <v>3146.4816537781917</v>
      </c>
      <c r="J35" s="133"/>
      <c r="K35" s="133">
        <f t="shared" si="20"/>
        <v>3146.4792821894412</v>
      </c>
      <c r="L35">
        <f t="shared" si="7"/>
        <v>0.9343196165553378</v>
      </c>
      <c r="M35">
        <f t="shared" si="8"/>
        <v>0.99999996398584579</v>
      </c>
      <c r="N35">
        <f t="shared" si="9"/>
        <v>0.99998476054711793</v>
      </c>
      <c r="O35">
        <f t="shared" si="16"/>
        <v>1.000000018681023</v>
      </c>
      <c r="P35">
        <f t="shared" si="17"/>
        <v>0.99999926495382674</v>
      </c>
      <c r="Q35">
        <f t="shared" si="10"/>
        <v>1078.5087902563159</v>
      </c>
      <c r="R35">
        <f t="shared" si="11"/>
        <v>203.52403970104731</v>
      </c>
      <c r="S35">
        <f t="shared" si="12"/>
        <v>203.52388629944639</v>
      </c>
    </row>
    <row r="36" spans="1:19">
      <c r="A36" t="s">
        <v>188</v>
      </c>
      <c r="B36" s="133">
        <f t="shared" si="2"/>
        <v>16071.482438775327</v>
      </c>
      <c r="C36" s="163">
        <f t="shared" si="3"/>
        <v>0</v>
      </c>
      <c r="D36" s="163"/>
      <c r="E36" s="133">
        <f t="shared" si="21"/>
        <v>199754.59081986506</v>
      </c>
      <c r="F36" s="133">
        <f t="shared" si="4"/>
        <v>16673.99968413699</v>
      </c>
      <c r="G36" s="133"/>
      <c r="H36" s="133">
        <f t="shared" si="19"/>
        <v>16673.86634061225</v>
      </c>
      <c r="I36" s="133">
        <f t="shared" si="15"/>
        <v>3146.4816259167105</v>
      </c>
      <c r="J36" s="133"/>
      <c r="K36" s="133">
        <f t="shared" si="20"/>
        <v>3146.4803784604137</v>
      </c>
      <c r="L36">
        <f t="shared" si="7"/>
        <v>0.96386484579437004</v>
      </c>
      <c r="M36">
        <f t="shared" si="8"/>
        <v>0.99999998105655452</v>
      </c>
      <c r="N36">
        <f t="shared" si="9"/>
        <v>0.99999198396379096</v>
      </c>
      <c r="O36">
        <f t="shared" si="16"/>
        <v>1.0000000098262178</v>
      </c>
      <c r="P36">
        <f t="shared" si="17"/>
        <v>0.99999961336551746</v>
      </c>
      <c r="Q36">
        <f t="shared" si="10"/>
        <v>1078.5165808934184</v>
      </c>
      <c r="R36">
        <f t="shared" si="11"/>
        <v>203.52403789888166</v>
      </c>
      <c r="S36">
        <f t="shared" si="12"/>
        <v>203.52395720959984</v>
      </c>
    </row>
    <row r="37" spans="1:19">
      <c r="A37" t="s">
        <v>189</v>
      </c>
      <c r="B37" s="133">
        <f t="shared" si="2"/>
        <v>16349.126771124005</v>
      </c>
      <c r="C37" s="163">
        <f t="shared" si="3"/>
        <v>9069.0086097974799</v>
      </c>
      <c r="D37" s="163">
        <v>253119</v>
      </c>
      <c r="E37" s="133">
        <f t="shared" si="21"/>
        <v>199870.80582961807</v>
      </c>
      <c r="F37" s="133">
        <f t="shared" si="4"/>
        <v>16673.999833856054</v>
      </c>
      <c r="G37" s="133"/>
      <c r="H37" s="133">
        <f t="shared" si="19"/>
        <v>16673.92969477455</v>
      </c>
      <c r="I37" s="133">
        <f t="shared" si="15"/>
        <v>3146.4816112615717</v>
      </c>
      <c r="J37" s="133"/>
      <c r="K37" s="133">
        <f t="shared" si="20"/>
        <v>3146.48095509939</v>
      </c>
      <c r="L37">
        <f t="shared" si="7"/>
        <v>0.98051617914861489</v>
      </c>
      <c r="M37">
        <f t="shared" si="8"/>
        <v>0.99999999003574758</v>
      </c>
      <c r="N37">
        <f t="shared" si="9"/>
        <v>0.99999578354171459</v>
      </c>
      <c r="O37">
        <f t="shared" si="16"/>
        <v>1.0000000051685904</v>
      </c>
      <c r="P37">
        <f t="shared" si="17"/>
        <v>0.99999979663020822</v>
      </c>
      <c r="Q37">
        <f t="shared" si="10"/>
        <v>1078.5206788340588</v>
      </c>
      <c r="R37">
        <f t="shared" si="11"/>
        <v>203.52403695094253</v>
      </c>
      <c r="S37">
        <f t="shared" si="12"/>
        <v>203.52399450836933</v>
      </c>
    </row>
    <row r="38" spans="1:19">
      <c r="A38" t="s">
        <v>190</v>
      </c>
      <c r="B38" s="133">
        <f t="shared" ref="B38:B55" si="22">(B37-C37)*EXP($F$3*(1-(B37-C37)/$P$3))</f>
        <v>9508.5518930659764</v>
      </c>
      <c r="C38" s="163">
        <f t="shared" si="3"/>
        <v>0</v>
      </c>
      <c r="D38" s="163"/>
      <c r="E38" s="133">
        <f t="shared" si="21"/>
        <v>199932.01367853538</v>
      </c>
      <c r="F38" s="133">
        <f t="shared" ref="F38:F55" si="23">(F37)*EXP($F$3*(1-(F37)/$P$3))</f>
        <v>16673.999912608284</v>
      </c>
      <c r="G38" s="133"/>
      <c r="H38" s="133">
        <f t="shared" si="19"/>
        <v>16673.963019344203</v>
      </c>
      <c r="I38" s="133">
        <f t="shared" si="15"/>
        <v>3146.4816035529693</v>
      </c>
      <c r="J38" s="133"/>
      <c r="K38" s="133">
        <f t="shared" si="20"/>
        <v>3146.4812584116144</v>
      </c>
      <c r="L38">
        <f t="shared" si="7"/>
        <v>0.57026219821674318</v>
      </c>
      <c r="M38">
        <f t="shared" si="8"/>
        <v>0.99999999475880319</v>
      </c>
      <c r="N38">
        <f t="shared" si="9"/>
        <v>0.99999778213651214</v>
      </c>
      <c r="O38">
        <f t="shared" si="16"/>
        <v>1.0000000027186786</v>
      </c>
      <c r="P38">
        <f t="shared" si="17"/>
        <v>0.9999998930274745</v>
      </c>
      <c r="Q38">
        <f t="shared" si="10"/>
        <v>1078.5228343689653</v>
      </c>
      <c r="R38">
        <f t="shared" si="11"/>
        <v>203.52403645232658</v>
      </c>
      <c r="S38">
        <f t="shared" si="12"/>
        <v>203.52401412753002</v>
      </c>
    </row>
    <row r="39" spans="1:19">
      <c r="A39" t="s">
        <v>191</v>
      </c>
      <c r="B39" s="133">
        <f t="shared" si="22"/>
        <v>11656.772143405173</v>
      </c>
      <c r="C39" s="163">
        <f t="shared" si="3"/>
        <v>0</v>
      </c>
      <c r="D39" s="163"/>
      <c r="E39" s="133">
        <f t="shared" si="21"/>
        <v>199964.23083590469</v>
      </c>
      <c r="F39" s="133">
        <f t="shared" si="23"/>
        <v>16673.999954031955</v>
      </c>
      <c r="G39" s="133"/>
      <c r="H39" s="133">
        <f t="shared" si="19"/>
        <v>16673.980548145388</v>
      </c>
      <c r="I39" s="133">
        <f t="shared" si="15"/>
        <v>3146.4815994982446</v>
      </c>
      <c r="J39" s="133"/>
      <c r="K39" s="133">
        <f t="shared" si="20"/>
        <v>3146.4814179538789</v>
      </c>
      <c r="L39">
        <f t="shared" si="7"/>
        <v>0.69909872516523763</v>
      </c>
      <c r="M39">
        <f t="shared" si="8"/>
        <v>0.99999999724313027</v>
      </c>
      <c r="N39">
        <f t="shared" si="9"/>
        <v>0.99999883340202633</v>
      </c>
      <c r="O39">
        <f t="shared" si="16"/>
        <v>1.0000000014300252</v>
      </c>
      <c r="P39">
        <f t="shared" si="17"/>
        <v>0.9999999437324476</v>
      </c>
      <c r="Q39">
        <f t="shared" si="10"/>
        <v>1078.523968185342</v>
      </c>
      <c r="R39">
        <f t="shared" si="11"/>
        <v>203.52403619005463</v>
      </c>
      <c r="S39">
        <f t="shared" si="12"/>
        <v>203.52402444721079</v>
      </c>
    </row>
    <row r="40" spans="1:19">
      <c r="A40" t="s">
        <v>192</v>
      </c>
      <c r="B40" s="133">
        <f t="shared" si="22"/>
        <v>13443.752705195613</v>
      </c>
      <c r="C40" s="163">
        <f t="shared" si="3"/>
        <v>0</v>
      </c>
      <c r="D40" s="163"/>
      <c r="E40" s="133">
        <f t="shared" si="21"/>
        <v>199981.18310596599</v>
      </c>
      <c r="F40" s="133">
        <f t="shared" si="23"/>
        <v>16673.999975820811</v>
      </c>
      <c r="G40" s="133"/>
      <c r="H40" s="133">
        <f t="shared" si="19"/>
        <v>16673.989768316267</v>
      </c>
      <c r="I40" s="133">
        <f t="shared" si="15"/>
        <v>3146.481597365459</v>
      </c>
      <c r="J40" s="133"/>
      <c r="K40" s="133">
        <f t="shared" si="20"/>
        <v>3146.4815018731192</v>
      </c>
      <c r="L40">
        <f t="shared" si="7"/>
        <v>0.80627040333426969</v>
      </c>
      <c r="M40">
        <f t="shared" si="8"/>
        <v>0.99999999854988664</v>
      </c>
      <c r="N40">
        <f t="shared" si="9"/>
        <v>0.99999938636897368</v>
      </c>
      <c r="O40">
        <f t="shared" si="16"/>
        <v>1.0000000007521932</v>
      </c>
      <c r="P40">
        <f t="shared" si="17"/>
        <v>0.99999997040326638</v>
      </c>
      <c r="Q40">
        <f>H40/$M$3</f>
        <v>1078.5245645741441</v>
      </c>
      <c r="R40">
        <f t="shared" si="11"/>
        <v>203.52403605209955</v>
      </c>
      <c r="S40">
        <f t="shared" si="12"/>
        <v>203.52402987536345</v>
      </c>
    </row>
    <row r="41" spans="1:19">
      <c r="A41" t="s">
        <v>210</v>
      </c>
      <c r="B41" s="133">
        <f t="shared" si="22"/>
        <v>14736.720085805036</v>
      </c>
      <c r="C41" s="163">
        <f t="shared" si="3"/>
        <v>0</v>
      </c>
      <c r="D41" s="163"/>
      <c r="E41" s="133">
        <f t="shared" si="21"/>
        <v>199990.10167344409</v>
      </c>
      <c r="F41" s="133">
        <f t="shared" si="23"/>
        <v>16673.999987281746</v>
      </c>
      <c r="G41" s="133"/>
      <c r="H41" s="133">
        <f t="shared" si="19"/>
        <v>16673.994618132085</v>
      </c>
      <c r="I41" s="133">
        <f t="shared" si="15"/>
        <v>3146.4815962436137</v>
      </c>
      <c r="J41" s="133"/>
      <c r="K41" s="133">
        <f t="shared" si="20"/>
        <v>3146.4815460146419</v>
      </c>
      <c r="L41">
        <f t="shared" si="7"/>
        <v>0.88381432684449057</v>
      </c>
      <c r="M41">
        <f t="shared" si="8"/>
        <v>0.99999999923724037</v>
      </c>
      <c r="N41">
        <f t="shared" si="9"/>
        <v>0.99999967722994387</v>
      </c>
      <c r="O41">
        <f t="shared" si="16"/>
        <v>1.0000000003956535</v>
      </c>
      <c r="P41">
        <f t="shared" si="17"/>
        <v>0.99999998443211779</v>
      </c>
      <c r="Q41">
        <f t="shared" si="10"/>
        <v>1078.5248782750377</v>
      </c>
      <c r="R41">
        <f t="shared" si="11"/>
        <v>203.52403597953517</v>
      </c>
      <c r="S41">
        <f t="shared" si="12"/>
        <v>203.52403273057192</v>
      </c>
    </row>
    <row r="42" spans="1:19">
      <c r="A42" t="s">
        <v>211</v>
      </c>
      <c r="B42" s="133">
        <f t="shared" si="22"/>
        <v>15571.064515351343</v>
      </c>
      <c r="C42" s="163">
        <f t="shared" si="3"/>
        <v>0</v>
      </c>
      <c r="D42" s="163"/>
      <c r="E42" s="133">
        <f t="shared" si="21"/>
        <v>199994.79330305677</v>
      </c>
      <c r="F42" s="133">
        <f t="shared" si="23"/>
        <v>16673.999993310201</v>
      </c>
      <c r="G42" s="133"/>
      <c r="H42" s="133">
        <f t="shared" si="19"/>
        <v>16673.997169136848</v>
      </c>
      <c r="I42" s="133">
        <f t="shared" si="15"/>
        <v>3146.4815956535231</v>
      </c>
      <c r="J42" s="133"/>
      <c r="K42" s="133">
        <f t="shared" si="20"/>
        <v>3146.4815692330835</v>
      </c>
      <c r="L42">
        <f t="shared" si="7"/>
        <v>0.93385297561181135</v>
      </c>
      <c r="M42">
        <f t="shared" si="8"/>
        <v>0.9999999995987886</v>
      </c>
      <c r="N42">
        <f t="shared" si="9"/>
        <v>0.99999983022291283</v>
      </c>
      <c r="O42">
        <f t="shared" si="16"/>
        <v>1.0000000002081137</v>
      </c>
      <c r="P42">
        <f t="shared" si="17"/>
        <v>0.99999999181129384</v>
      </c>
      <c r="Q42">
        <f t="shared" si="10"/>
        <v>1078.5250432818141</v>
      </c>
      <c r="R42">
        <f t="shared" si="11"/>
        <v>203.52403594136629</v>
      </c>
      <c r="S42">
        <f t="shared" si="12"/>
        <v>203.52403423241159</v>
      </c>
    </row>
    <row r="43" spans="1:19">
      <c r="A43" t="s">
        <v>212</v>
      </c>
      <c r="B43" s="133">
        <f t="shared" si="22"/>
        <v>16067.009056187097</v>
      </c>
      <c r="C43" s="163">
        <f t="shared" si="3"/>
        <v>0</v>
      </c>
      <c r="D43" s="163"/>
      <c r="E43" s="133">
        <f t="shared" si="21"/>
        <v>199997.2612283848</v>
      </c>
      <c r="F43" s="133">
        <f t="shared" si="23"/>
        <v>16673.999996481165</v>
      </c>
      <c r="G43" s="133"/>
      <c r="H43" s="133">
        <f t="shared" si="19"/>
        <v>16673.998510965808</v>
      </c>
      <c r="I43" s="133">
        <f t="shared" si="15"/>
        <v>3146.4815953431357</v>
      </c>
      <c r="J43" s="133"/>
      <c r="K43" s="133">
        <f t="shared" si="20"/>
        <v>3146.4815814459839</v>
      </c>
      <c r="L43">
        <f t="shared" si="7"/>
        <v>0.96359656088443668</v>
      </c>
      <c r="M43">
        <f t="shared" si="8"/>
        <v>0.9999999997889627</v>
      </c>
      <c r="N43">
        <f t="shared" si="9"/>
        <v>0.9999999106972417</v>
      </c>
      <c r="O43">
        <f t="shared" si="16"/>
        <v>1.000000000109468</v>
      </c>
      <c r="P43">
        <f t="shared" si="17"/>
        <v>0.99999999569274045</v>
      </c>
      <c r="Q43">
        <f t="shared" si="10"/>
        <v>1078.525130075408</v>
      </c>
      <c r="R43">
        <f t="shared" si="11"/>
        <v>203.52403592128948</v>
      </c>
      <c r="S43">
        <f t="shared" si="12"/>
        <v>203.52403502237928</v>
      </c>
    </row>
    <row r="44" spans="1:19">
      <c r="A44" t="s">
        <v>213</v>
      </c>
      <c r="B44" s="133">
        <f t="shared" si="22"/>
        <v>16346.654731861363</v>
      </c>
      <c r="C44" s="163">
        <f t="shared" si="3"/>
        <v>9069.0086097974799</v>
      </c>
      <c r="D44" s="163">
        <v>253119</v>
      </c>
      <c r="E44" s="133">
        <f t="shared" si="21"/>
        <v>199998.55939256644</v>
      </c>
      <c r="F44" s="133">
        <f t="shared" si="23"/>
        <v>16673.999998149095</v>
      </c>
      <c r="G44" s="133"/>
      <c r="H44" s="133">
        <f t="shared" si="19"/>
        <v>16673.999216767967</v>
      </c>
      <c r="I44" s="133">
        <f t="shared" si="15"/>
        <v>3146.4815951798714</v>
      </c>
      <c r="J44" s="133"/>
      <c r="K44" s="133">
        <f t="shared" si="20"/>
        <v>3146.4815878699701</v>
      </c>
      <c r="L44">
        <f t="shared" si="7"/>
        <v>0.98036792202599032</v>
      </c>
      <c r="M44">
        <f t="shared" si="8"/>
        <v>0.99999999988899457</v>
      </c>
      <c r="N44">
        <f t="shared" si="9"/>
        <v>0.99999995302674627</v>
      </c>
      <c r="O44">
        <f t="shared" si="16"/>
        <v>1.0000000000575799</v>
      </c>
      <c r="P44">
        <f t="shared" si="17"/>
        <v>0.99999999773438153</v>
      </c>
      <c r="Q44">
        <f t="shared" si="10"/>
        <v>1078.5251757288463</v>
      </c>
      <c r="R44">
        <f t="shared" si="11"/>
        <v>203.52403591072905</v>
      </c>
      <c r="S44">
        <f t="shared" si="12"/>
        <v>203.52403543790231</v>
      </c>
    </row>
    <row r="45" spans="1:19">
      <c r="A45" t="s">
        <v>214</v>
      </c>
      <c r="B45" s="133">
        <f t="shared" si="22"/>
        <v>9505.9911655030537</v>
      </c>
      <c r="C45" s="163">
        <f t="shared" si="3"/>
        <v>0</v>
      </c>
      <c r="D45" s="163"/>
      <c r="E45" s="133">
        <f t="shared" si="21"/>
        <v>199999.24223673707</v>
      </c>
      <c r="F45" s="133">
        <f t="shared" si="23"/>
        <v>16673.999999026422</v>
      </c>
      <c r="G45" s="133"/>
      <c r="H45" s="133">
        <f t="shared" si="19"/>
        <v>16673.999588019935</v>
      </c>
      <c r="I45" s="133">
        <f t="shared" si="15"/>
        <v>3146.4815950939947</v>
      </c>
      <c r="J45" s="133"/>
      <c r="K45" s="133">
        <f t="shared" si="20"/>
        <v>3146.4815912489867</v>
      </c>
      <c r="L45">
        <f t="shared" si="7"/>
        <v>0.5701086221364432</v>
      </c>
      <c r="M45">
        <f t="shared" si="8"/>
        <v>0.99999999994161104</v>
      </c>
      <c r="N45">
        <f t="shared" si="9"/>
        <v>0.99999997529206763</v>
      </c>
      <c r="O45">
        <f t="shared" si="16"/>
        <v>1.0000000000302871</v>
      </c>
      <c r="P45">
        <f t="shared" si="17"/>
        <v>0.99999999880828472</v>
      </c>
      <c r="Q45">
        <f t="shared" si="10"/>
        <v>1078.5251997425571</v>
      </c>
      <c r="R45">
        <f t="shared" si="11"/>
        <v>203.52403590517429</v>
      </c>
      <c r="S45">
        <f t="shared" si="12"/>
        <v>203.52403565646742</v>
      </c>
    </row>
    <row r="46" spans="1:19">
      <c r="A46" t="s">
        <v>215</v>
      </c>
      <c r="B46" s="133">
        <f t="shared" si="22"/>
        <v>11654.481241095547</v>
      </c>
      <c r="C46" s="163">
        <f t="shared" si="3"/>
        <v>0</v>
      </c>
      <c r="D46" s="163"/>
      <c r="E46" s="133">
        <f t="shared" si="21"/>
        <v>199999.60141548538</v>
      </c>
      <c r="F46" s="133">
        <f t="shared" si="23"/>
        <v>16673.999999487896</v>
      </c>
      <c r="G46" s="133"/>
      <c r="H46" s="133">
        <f t="shared" si="19"/>
        <v>16673.999783298481</v>
      </c>
      <c r="I46" s="133">
        <f t="shared" si="15"/>
        <v>3146.4815950488237</v>
      </c>
      <c r="J46" s="133"/>
      <c r="K46" s="133">
        <f t="shared" si="20"/>
        <v>3146.4815930263494</v>
      </c>
      <c r="L46" s="133">
        <f t="shared" ref="L46:L55" si="24">(B46-C45)/$P$3</f>
        <v>0.69896133147988171</v>
      </c>
      <c r="M46">
        <f t="shared" si="8"/>
        <v>0.99999999996928735</v>
      </c>
      <c r="N46">
        <f t="shared" si="9"/>
        <v>0.99999998700362724</v>
      </c>
      <c r="O46">
        <f t="shared" si="16"/>
        <v>1.000000000015931</v>
      </c>
      <c r="P46">
        <f t="shared" si="17"/>
        <v>0.99999999937315776</v>
      </c>
      <c r="Q46">
        <f t="shared" si="10"/>
        <v>1078.5252123737698</v>
      </c>
      <c r="R46">
        <f t="shared" si="11"/>
        <v>203.52403590225248</v>
      </c>
      <c r="S46">
        <f t="shared" si="12"/>
        <v>203.52403577143269</v>
      </c>
    </row>
    <row r="47" spans="1:19">
      <c r="A47" t="s">
        <v>216</v>
      </c>
      <c r="B47" s="133">
        <f t="shared" si="22"/>
        <v>13441.98598362246</v>
      </c>
      <c r="C47" s="163">
        <f t="shared" si="3"/>
        <v>0</v>
      </c>
      <c r="D47" s="163"/>
      <c r="E47" s="133">
        <f t="shared" si="21"/>
        <v>199999.79034425801</v>
      </c>
      <c r="F47" s="133">
        <f t="shared" si="23"/>
        <v>16673.999999730629</v>
      </c>
      <c r="G47" s="133"/>
      <c r="H47" s="133">
        <f t="shared" si="19"/>
        <v>16673.999886015001</v>
      </c>
      <c r="I47" s="133">
        <f t="shared" si="15"/>
        <v>3146.4815950250636</v>
      </c>
      <c r="J47" s="133"/>
      <c r="K47" s="133">
        <f t="shared" si="20"/>
        <v>3146.4815939612422</v>
      </c>
      <c r="L47" s="133">
        <f t="shared" si="24"/>
        <v>0.80616444666081688</v>
      </c>
      <c r="M47">
        <f t="shared" si="8"/>
        <v>0.99999999998384492</v>
      </c>
      <c r="N47">
        <f t="shared" si="9"/>
        <v>0.99999999316390797</v>
      </c>
      <c r="O47">
        <f t="shared" si="16"/>
        <v>1.0000000000083797</v>
      </c>
      <c r="P47">
        <f t="shared" si="17"/>
        <v>0.99999999967028097</v>
      </c>
      <c r="Q47">
        <f t="shared" si="10"/>
        <v>1078.5252190177878</v>
      </c>
      <c r="R47">
        <f t="shared" si="11"/>
        <v>203.5240359007156</v>
      </c>
      <c r="S47">
        <f t="shared" si="12"/>
        <v>203.5240358319044</v>
      </c>
    </row>
    <row r="48" spans="1:19">
      <c r="A48" t="s">
        <v>217</v>
      </c>
      <c r="B48" s="133">
        <f t="shared" si="22"/>
        <v>14735.523498322058</v>
      </c>
      <c r="C48" s="163">
        <f t="shared" si="3"/>
        <v>0</v>
      </c>
      <c r="D48" s="163"/>
      <c r="E48" s="133">
        <f t="shared" si="21"/>
        <v>199999.88972100025</v>
      </c>
      <c r="F48" s="133">
        <f t="shared" si="23"/>
        <v>16673.999999858308</v>
      </c>
      <c r="G48" s="133"/>
      <c r="H48" s="133">
        <f t="shared" si="19"/>
        <v>16673.99994004389</v>
      </c>
      <c r="I48" s="133">
        <f t="shared" si="15"/>
        <v>3146.4815950125658</v>
      </c>
      <c r="J48" s="133"/>
      <c r="K48" s="133">
        <f t="shared" si="20"/>
        <v>3146.4815944529955</v>
      </c>
      <c r="L48" s="133">
        <f t="shared" si="24"/>
        <v>0.883742563171528</v>
      </c>
      <c r="M48">
        <f t="shared" si="8"/>
        <v>0.99999999999150224</v>
      </c>
      <c r="N48">
        <f t="shared" si="9"/>
        <v>0.99999999640421555</v>
      </c>
      <c r="O48">
        <f t="shared" si="16"/>
        <v>1.0000000000044078</v>
      </c>
      <c r="P48">
        <f t="shared" si="17"/>
        <v>0.99999999982656773</v>
      </c>
      <c r="Q48">
        <f t="shared" si="10"/>
        <v>1078.5252225125414</v>
      </c>
      <c r="R48">
        <f t="shared" si="11"/>
        <v>203.52403589990723</v>
      </c>
      <c r="S48">
        <f t="shared" si="12"/>
        <v>203.5240358637125</v>
      </c>
    </row>
    <row r="49" spans="1:19">
      <c r="A49" t="s">
        <v>218</v>
      </c>
      <c r="B49" s="133">
        <f t="shared" si="22"/>
        <v>15570.329812071092</v>
      </c>
      <c r="C49" s="163">
        <f t="shared" si="3"/>
        <v>0</v>
      </c>
      <c r="D49" s="163"/>
      <c r="E49" s="133">
        <f t="shared" si="21"/>
        <v>199999.94199322411</v>
      </c>
      <c r="F49" s="133">
        <f t="shared" si="23"/>
        <v>16673.999999925469</v>
      </c>
      <c r="G49" s="133"/>
      <c r="H49" s="133">
        <f t="shared" si="19"/>
        <v>16673.999968463086</v>
      </c>
      <c r="I49" s="133">
        <f t="shared" si="15"/>
        <v>3146.4815950059919</v>
      </c>
      <c r="J49" s="133"/>
      <c r="K49" s="133">
        <f t="shared" si="20"/>
        <v>3146.4815947116581</v>
      </c>
      <c r="L49" s="133">
        <f t="shared" si="24"/>
        <v>0.93380891280263234</v>
      </c>
      <c r="M49">
        <f t="shared" si="8"/>
        <v>0.99999999999553013</v>
      </c>
      <c r="N49">
        <f t="shared" si="9"/>
        <v>0.99999999810861739</v>
      </c>
      <c r="O49">
        <f t="shared" si="16"/>
        <v>1.0000000000023186</v>
      </c>
      <c r="P49">
        <f t="shared" si="17"/>
        <v>0.99999999990877464</v>
      </c>
      <c r="Q49">
        <f t="shared" si="10"/>
        <v>1078.5252243507816</v>
      </c>
      <c r="R49">
        <f t="shared" si="11"/>
        <v>203.52403589948202</v>
      </c>
      <c r="S49">
        <f t="shared" si="12"/>
        <v>203.52403588044359</v>
      </c>
    </row>
    <row r="50" spans="1:19">
      <c r="A50" t="s">
        <v>219</v>
      </c>
      <c r="B50" s="133">
        <f t="shared" si="22"/>
        <v>16066.586511869114</v>
      </c>
      <c r="C50" s="163">
        <f t="shared" si="3"/>
        <v>0</v>
      </c>
      <c r="D50" s="163"/>
      <c r="E50" s="133">
        <f t="shared" si="21"/>
        <v>199999.96948842981</v>
      </c>
      <c r="F50" s="133">
        <f t="shared" si="23"/>
        <v>16673.999999960797</v>
      </c>
      <c r="G50" s="133"/>
      <c r="H50" s="133">
        <f t="shared" si="19"/>
        <v>16673.999983411581</v>
      </c>
      <c r="I50" s="133">
        <f t="shared" si="15"/>
        <v>3146.481595002534</v>
      </c>
      <c r="J50" s="133"/>
      <c r="K50" s="133">
        <f t="shared" si="20"/>
        <v>3146.4815948477144</v>
      </c>
      <c r="L50" s="133">
        <f t="shared" si="24"/>
        <v>0.96357121937562162</v>
      </c>
      <c r="M50">
        <f t="shared" si="8"/>
        <v>0.99999999999764888</v>
      </c>
      <c r="N50">
        <f t="shared" si="9"/>
        <v>0.99999999900513259</v>
      </c>
      <c r="O50">
        <f t="shared" si="16"/>
        <v>1.0000000000012195</v>
      </c>
      <c r="P50">
        <f t="shared" si="17"/>
        <v>0.99999999995201549</v>
      </c>
      <c r="Q50">
        <f t="shared" si="10"/>
        <v>1078.5252253176959</v>
      </c>
      <c r="R50">
        <f t="shared" si="11"/>
        <v>203.52403589925834</v>
      </c>
      <c r="S50">
        <f t="shared" si="12"/>
        <v>203.52403588924412</v>
      </c>
    </row>
    <row r="51" spans="1:19">
      <c r="A51" t="s">
        <v>253</v>
      </c>
      <c r="B51" s="133">
        <f t="shared" si="22"/>
        <v>16346.421183167351</v>
      </c>
      <c r="C51" s="163">
        <f t="shared" si="3"/>
        <v>0</v>
      </c>
      <c r="D51" s="163"/>
      <c r="E51" s="133">
        <f t="shared" si="21"/>
        <v>199999.9839509124</v>
      </c>
      <c r="F51" s="133">
        <f t="shared" si="23"/>
        <v>16673.99999997938</v>
      </c>
      <c r="G51" s="133"/>
      <c r="H51" s="133">
        <f t="shared" si="19"/>
        <v>16673.999991274493</v>
      </c>
      <c r="I51" s="133">
        <f t="shared" si="15"/>
        <v>3146.4815950007155</v>
      </c>
      <c r="J51" s="133"/>
      <c r="K51" s="133">
        <f t="shared" si="20"/>
        <v>3146.4815949192803</v>
      </c>
      <c r="L51" s="133">
        <f t="shared" si="24"/>
        <v>0.98035391526732341</v>
      </c>
      <c r="M51">
        <f t="shared" si="8"/>
        <v>0.99999999999876332</v>
      </c>
      <c r="N51">
        <f t="shared" si="9"/>
        <v>0.99999999947669982</v>
      </c>
      <c r="O51">
        <f t="shared" si="16"/>
        <v>1.0000000000006415</v>
      </c>
      <c r="P51">
        <f t="shared" si="17"/>
        <v>0.99999999997476019</v>
      </c>
      <c r="Q51">
        <f t="shared" si="10"/>
        <v>1078.5252258262931</v>
      </c>
      <c r="R51">
        <f t="shared" si="11"/>
        <v>203.5240358991407</v>
      </c>
      <c r="S51">
        <f t="shared" si="12"/>
        <v>203.52403589387322</v>
      </c>
    </row>
    <row r="52" spans="1:19">
      <c r="A52" t="s">
        <v>254</v>
      </c>
      <c r="B52" s="133">
        <f t="shared" si="22"/>
        <v>16499.354017200367</v>
      </c>
      <c r="C52" s="163">
        <f t="shared" si="3"/>
        <v>0</v>
      </c>
      <c r="D52" s="163"/>
      <c r="E52" s="133">
        <f t="shared" si="21"/>
        <v>199999.99155817946</v>
      </c>
      <c r="F52" s="133">
        <f t="shared" si="23"/>
        <v>16673.999999989155</v>
      </c>
      <c r="G52" s="133"/>
      <c r="H52" s="133">
        <f t="shared" si="19"/>
        <v>16673.999995410384</v>
      </c>
      <c r="I52" s="133">
        <f t="shared" si="15"/>
        <v>3146.4815949997587</v>
      </c>
      <c r="J52" s="133"/>
      <c r="K52" s="133">
        <f t="shared" si="20"/>
        <v>3146.4815949569243</v>
      </c>
      <c r="L52" s="133">
        <f t="shared" si="24"/>
        <v>0.98952584965817236</v>
      </c>
      <c r="M52">
        <f t="shared" si="8"/>
        <v>0.99999999999934963</v>
      </c>
      <c r="N52">
        <f t="shared" si="9"/>
        <v>0.99999999972474418</v>
      </c>
      <c r="O52">
        <f t="shared" si="16"/>
        <v>1.0000000000003375</v>
      </c>
      <c r="P52">
        <f t="shared" si="17"/>
        <v>0.99999999998672406</v>
      </c>
      <c r="Q52">
        <f t="shared" si="10"/>
        <v>1078.5252260938153</v>
      </c>
      <c r="R52">
        <f t="shared" si="11"/>
        <v>203.52403589907883</v>
      </c>
      <c r="S52">
        <f t="shared" si="12"/>
        <v>203.52403589630816</v>
      </c>
    </row>
    <row r="53" spans="1:19">
      <c r="A53" t="s">
        <v>255</v>
      </c>
      <c r="B53" s="133">
        <f t="shared" si="22"/>
        <v>16581.472820758179</v>
      </c>
      <c r="C53" s="163">
        <f t="shared" si="3"/>
        <v>0</v>
      </c>
      <c r="D53" s="163"/>
      <c r="E53" s="133">
        <f t="shared" si="21"/>
        <v>199999.99555960228</v>
      </c>
      <c r="F53" s="133">
        <f t="shared" si="23"/>
        <v>16673.999999994296</v>
      </c>
      <c r="G53" s="133"/>
      <c r="H53" s="133">
        <f t="shared" si="19"/>
        <v>16673.999997585859</v>
      </c>
      <c r="I53" s="133">
        <f t="shared" si="15"/>
        <v>3146.4815949992553</v>
      </c>
      <c r="J53" s="133"/>
      <c r="K53" s="133">
        <f t="shared" si="20"/>
        <v>3146.4815949767244</v>
      </c>
      <c r="L53" s="133">
        <f t="shared" si="24"/>
        <v>0.99445081088869969</v>
      </c>
      <c r="M53">
        <f t="shared" si="8"/>
        <v>0.99999999999965794</v>
      </c>
      <c r="N53">
        <f t="shared" si="9"/>
        <v>0.99999999985521526</v>
      </c>
      <c r="O53">
        <f t="shared" si="16"/>
        <v>1.0000000000001774</v>
      </c>
      <c r="P53">
        <f t="shared" si="17"/>
        <v>0.99999999999301681</v>
      </c>
      <c r="Q53">
        <f t="shared" si="10"/>
        <v>1078.5252262345316</v>
      </c>
      <c r="R53">
        <f t="shared" si="11"/>
        <v>203.52403589904625</v>
      </c>
      <c r="S53">
        <f t="shared" si="12"/>
        <v>203.5240358975889</v>
      </c>
    </row>
    <row r="54" spans="1:19">
      <c r="A54" t="s">
        <v>256</v>
      </c>
      <c r="B54" s="133">
        <f t="shared" si="22"/>
        <v>16625.144738317202</v>
      </c>
      <c r="C54" s="163">
        <f t="shared" si="3"/>
        <v>0</v>
      </c>
      <c r="D54" s="163"/>
      <c r="E54" s="133">
        <f t="shared" si="21"/>
        <v>199999.99766435073</v>
      </c>
      <c r="F54" s="133">
        <f t="shared" si="23"/>
        <v>16673.999999996999</v>
      </c>
      <c r="G54" s="133"/>
      <c r="H54" s="133">
        <f t="shared" si="19"/>
        <v>16673.999998730163</v>
      </c>
      <c r="I54" s="133">
        <f t="shared" si="15"/>
        <v>3146.4815949989907</v>
      </c>
      <c r="J54" s="133"/>
      <c r="K54" s="133">
        <f t="shared" si="20"/>
        <v>3146.4815949871395</v>
      </c>
      <c r="L54" s="133">
        <f t="shared" si="24"/>
        <v>0.99706997351068738</v>
      </c>
      <c r="M54">
        <f t="shared" si="8"/>
        <v>0.99999999999982003</v>
      </c>
      <c r="N54">
        <f t="shared" si="9"/>
        <v>0.99999999992384336</v>
      </c>
      <c r="O54">
        <f t="shared" si="16"/>
        <v>1.0000000000000933</v>
      </c>
      <c r="P54">
        <f t="shared" si="17"/>
        <v>0.99999999999632683</v>
      </c>
      <c r="Q54">
        <f t="shared" si="10"/>
        <v>1078.5252263085488</v>
      </c>
      <c r="R54">
        <f t="shared" si="11"/>
        <v>203.52403589902914</v>
      </c>
      <c r="S54">
        <f t="shared" si="12"/>
        <v>203.52403589826258</v>
      </c>
    </row>
    <row r="55" spans="1:19">
      <c r="A55" t="s">
        <v>257</v>
      </c>
      <c r="B55" s="133">
        <f t="shared" si="22"/>
        <v>16648.250321756201</v>
      </c>
      <c r="C55" s="163">
        <f t="shared" si="3"/>
        <v>0</v>
      </c>
      <c r="D55" s="163"/>
      <c r="E55" s="133">
        <f t="shared" si="21"/>
        <v>199999.99877144845</v>
      </c>
      <c r="F55" s="133">
        <f t="shared" si="23"/>
        <v>16673.999999998421</v>
      </c>
      <c r="G55" s="133"/>
      <c r="H55" s="133">
        <f t="shared" si="19"/>
        <v>16673.999999332067</v>
      </c>
      <c r="I55" s="133">
        <f t="shared" si="15"/>
        <v>3146.4815949988515</v>
      </c>
      <c r="J55" s="133"/>
      <c r="K55" s="133">
        <f t="shared" si="20"/>
        <v>3146.4815949926178</v>
      </c>
      <c r="L55" s="133">
        <f t="shared" si="24"/>
        <v>0.99845569879790097</v>
      </c>
      <c r="M55">
        <f t="shared" si="8"/>
        <v>0.9999999999999053</v>
      </c>
      <c r="N55">
        <f t="shared" si="9"/>
        <v>0.9999999999599416</v>
      </c>
      <c r="O55">
        <f t="shared" si="16"/>
        <v>1.0000000000000491</v>
      </c>
      <c r="P55">
        <f t="shared" si="17"/>
        <v>0.99999999999806799</v>
      </c>
      <c r="Q55">
        <f t="shared" si="10"/>
        <v>1078.5252263474817</v>
      </c>
      <c r="R55">
        <f t="shared" si="11"/>
        <v>203.52403589902013</v>
      </c>
      <c r="S55">
        <f t="shared" si="12"/>
        <v>203.52403589861692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P40"/>
  <sheetViews>
    <sheetView topLeftCell="A2" workbookViewId="0">
      <selection activeCell="H19" sqref="H19"/>
    </sheetView>
  </sheetViews>
  <sheetFormatPr defaultRowHeight="15"/>
  <sheetData>
    <row r="3" spans="1:6">
      <c r="A3" t="s">
        <v>138</v>
      </c>
      <c r="B3" t="s">
        <v>139</v>
      </c>
      <c r="C3" t="s">
        <v>140</v>
      </c>
      <c r="D3" t="s">
        <v>143</v>
      </c>
      <c r="E3" t="s">
        <v>141</v>
      </c>
      <c r="F3" t="s">
        <v>142</v>
      </c>
    </row>
    <row r="4" spans="1:6">
      <c r="A4">
        <v>12000</v>
      </c>
      <c r="B4">
        <v>2500</v>
      </c>
      <c r="C4">
        <f>$A$4/B4</f>
        <v>4.8</v>
      </c>
      <c r="D4">
        <v>1800</v>
      </c>
      <c r="E4">
        <f>D4/$A$4</f>
        <v>0.15</v>
      </c>
      <c r="F4">
        <f>D4/B4</f>
        <v>0.72</v>
      </c>
    </row>
    <row r="5" spans="1:6">
      <c r="A5">
        <v>12000</v>
      </c>
      <c r="B5">
        <f>1.15*B4</f>
        <v>2875</v>
      </c>
      <c r="C5">
        <f t="shared" ref="C5:C25" si="0">$A$4/B5</f>
        <v>4.1739130434782608</v>
      </c>
      <c r="D5">
        <f>D4*EXP(0.465*(1-D4/A4))</f>
        <v>2672.5596000471287</v>
      </c>
      <c r="E5">
        <f t="shared" ref="E5:E25" si="1">D5/$A$4</f>
        <v>0.22271330000392739</v>
      </c>
      <c r="F5">
        <f t="shared" ref="F5:F25" si="2">D5/B5</f>
        <v>0.9295859478424795</v>
      </c>
    </row>
    <row r="6" spans="1:6">
      <c r="A6">
        <v>12000</v>
      </c>
      <c r="B6">
        <f t="shared" ref="B6:B25" si="3">1.19*B5</f>
        <v>3421.25</v>
      </c>
      <c r="C6">
        <f t="shared" si="0"/>
        <v>3.5074899525027403</v>
      </c>
      <c r="D6">
        <f t="shared" ref="D6:D24" si="4">D5*EXP(0.465*(1-D5/A5))</f>
        <v>3836.1719463358099</v>
      </c>
      <c r="E6">
        <f t="shared" si="1"/>
        <v>0.31968099552798418</v>
      </c>
      <c r="F6">
        <f t="shared" si="2"/>
        <v>1.1212778798204779</v>
      </c>
    </row>
    <row r="7" spans="1:6">
      <c r="A7">
        <v>12000</v>
      </c>
      <c r="B7">
        <f t="shared" si="3"/>
        <v>4071.2874999999999</v>
      </c>
      <c r="C7">
        <f t="shared" si="0"/>
        <v>2.9474705483216304</v>
      </c>
      <c r="D7">
        <f t="shared" si="4"/>
        <v>5263.6427100023475</v>
      </c>
      <c r="E7">
        <f t="shared" si="1"/>
        <v>0.43863689250019561</v>
      </c>
      <c r="F7">
        <f t="shared" si="2"/>
        <v>1.2928693220516476</v>
      </c>
    </row>
    <row r="8" spans="1:6">
      <c r="A8">
        <v>12000</v>
      </c>
      <c r="B8">
        <f t="shared" si="3"/>
        <v>4844.8321249999999</v>
      </c>
      <c r="C8">
        <f t="shared" si="0"/>
        <v>2.4768660069929669</v>
      </c>
      <c r="D8">
        <f t="shared" si="4"/>
        <v>6833.6378675571295</v>
      </c>
      <c r="E8">
        <f t="shared" si="1"/>
        <v>0.56946982229642751</v>
      </c>
      <c r="F8">
        <f t="shared" si="2"/>
        <v>1.4105004448543466</v>
      </c>
    </row>
    <row r="9" spans="1:6">
      <c r="A9">
        <v>12000</v>
      </c>
      <c r="B9">
        <f t="shared" si="3"/>
        <v>5765.3502287499996</v>
      </c>
      <c r="C9">
        <f t="shared" si="0"/>
        <v>2.0814000058764428</v>
      </c>
      <c r="D9">
        <f t="shared" si="4"/>
        <v>8348.2646849189496</v>
      </c>
      <c r="E9">
        <f t="shared" si="1"/>
        <v>0.69568872374324575</v>
      </c>
      <c r="F9">
        <f t="shared" si="2"/>
        <v>1.4480065136873668</v>
      </c>
    </row>
    <row r="10" spans="1:6">
      <c r="A10">
        <v>12000</v>
      </c>
      <c r="B10">
        <f t="shared" si="3"/>
        <v>6860.7667722124988</v>
      </c>
      <c r="C10">
        <f t="shared" si="0"/>
        <v>1.7490756351902883</v>
      </c>
      <c r="D10">
        <f t="shared" si="4"/>
        <v>9617.2507456594958</v>
      </c>
      <c r="E10">
        <f t="shared" si="1"/>
        <v>0.80143756213829132</v>
      </c>
      <c r="F10">
        <f t="shared" si="2"/>
        <v>1.401774913062388</v>
      </c>
    </row>
    <row r="11" spans="1:6">
      <c r="A11">
        <v>12000</v>
      </c>
      <c r="B11">
        <f t="shared" si="3"/>
        <v>8164.3124589328736</v>
      </c>
      <c r="C11">
        <f t="shared" si="0"/>
        <v>1.4698114581430994</v>
      </c>
      <c r="D11">
        <f t="shared" si="4"/>
        <v>10547.511677650826</v>
      </c>
      <c r="E11">
        <f t="shared" si="1"/>
        <v>0.87895930647090215</v>
      </c>
      <c r="F11">
        <f t="shared" si="2"/>
        <v>1.2919044598924441</v>
      </c>
    </row>
    <row r="12" spans="1:6">
      <c r="A12">
        <v>12000</v>
      </c>
      <c r="B12">
        <f t="shared" si="3"/>
        <v>9715.53182613012</v>
      </c>
      <c r="C12">
        <f t="shared" si="0"/>
        <v>1.2351356791118482</v>
      </c>
      <c r="D12">
        <f t="shared" si="4"/>
        <v>11158.191531303935</v>
      </c>
      <c r="E12">
        <f t="shared" si="1"/>
        <v>0.92984929427532792</v>
      </c>
      <c r="F12">
        <f t="shared" si="2"/>
        <v>1.1484900395564299</v>
      </c>
    </row>
    <row r="13" spans="1:6">
      <c r="A13">
        <v>12000</v>
      </c>
      <c r="B13">
        <f t="shared" si="3"/>
        <v>11561.482873094843</v>
      </c>
      <c r="C13">
        <f t="shared" si="0"/>
        <v>1.0379291421107968</v>
      </c>
      <c r="D13">
        <f t="shared" si="4"/>
        <v>11528.174236894583</v>
      </c>
      <c r="E13">
        <f t="shared" si="1"/>
        <v>0.96068118640788192</v>
      </c>
      <c r="F13">
        <f t="shared" si="2"/>
        <v>0.99711899965031536</v>
      </c>
    </row>
    <row r="14" spans="1:6">
      <c r="A14">
        <v>12000</v>
      </c>
      <c r="B14">
        <f t="shared" si="3"/>
        <v>13758.164618982863</v>
      </c>
      <c r="C14">
        <f t="shared" si="0"/>
        <v>0.87220936311831665</v>
      </c>
      <c r="D14">
        <f t="shared" si="4"/>
        <v>11740.885308480734</v>
      </c>
      <c r="E14">
        <f t="shared" si="1"/>
        <v>0.97840710904006123</v>
      </c>
      <c r="F14">
        <f t="shared" si="2"/>
        <v>0.8533758414462651</v>
      </c>
    </row>
    <row r="15" spans="1:6">
      <c r="A15">
        <v>12000</v>
      </c>
      <c r="B15">
        <f t="shared" si="3"/>
        <v>16372.215896589605</v>
      </c>
      <c r="C15">
        <f t="shared" si="0"/>
        <v>0.73294904463724098</v>
      </c>
      <c r="D15">
        <f t="shared" si="4"/>
        <v>11859.365766272716</v>
      </c>
      <c r="E15">
        <f t="shared" si="1"/>
        <v>0.98828048052272632</v>
      </c>
      <c r="F15">
        <f t="shared" si="2"/>
        <v>0.7243592340327657</v>
      </c>
    </row>
    <row r="16" spans="1:6">
      <c r="A16">
        <v>12000</v>
      </c>
      <c r="B16">
        <f t="shared" si="3"/>
        <v>19482.936916941628</v>
      </c>
      <c r="C16">
        <f t="shared" si="0"/>
        <v>0.6159235669220513</v>
      </c>
      <c r="D16">
        <f t="shared" si="4"/>
        <v>11924.170707295641</v>
      </c>
      <c r="E16">
        <f t="shared" si="1"/>
        <v>0.99368089227463674</v>
      </c>
      <c r="F16">
        <f t="shared" si="2"/>
        <v>0.61203147955208093</v>
      </c>
    </row>
    <row r="17" spans="1:16">
      <c r="A17">
        <v>12000</v>
      </c>
      <c r="B17">
        <f t="shared" si="3"/>
        <v>23184.694931160535</v>
      </c>
      <c r="C17">
        <f t="shared" si="0"/>
        <v>0.51758282934626165</v>
      </c>
      <c r="D17">
        <f t="shared" si="4"/>
        <v>11959.260040479607</v>
      </c>
      <c r="E17">
        <f t="shared" si="1"/>
        <v>0.9966050033733006</v>
      </c>
      <c r="F17">
        <f t="shared" si="2"/>
        <v>0.51582563738659348</v>
      </c>
    </row>
    <row r="18" spans="1:16">
      <c r="A18">
        <v>12000</v>
      </c>
      <c r="B18">
        <f t="shared" si="3"/>
        <v>27589.786968081036</v>
      </c>
      <c r="C18">
        <f t="shared" si="0"/>
        <v>0.43494355407248875</v>
      </c>
      <c r="D18">
        <f t="shared" si="4"/>
        <v>11978.154716902605</v>
      </c>
      <c r="E18">
        <f>D18/$A$4</f>
        <v>0.99817955974188377</v>
      </c>
      <c r="F18">
        <f t="shared" si="2"/>
        <v>0.43415176531664706</v>
      </c>
    </row>
    <row r="19" spans="1:16">
      <c r="A19">
        <v>12000</v>
      </c>
      <c r="B19">
        <f t="shared" si="3"/>
        <v>32831.846492016433</v>
      </c>
      <c r="C19">
        <f t="shared" si="0"/>
        <v>0.36549878493486448</v>
      </c>
      <c r="D19">
        <f t="shared" si="4"/>
        <v>11988.298574213455</v>
      </c>
      <c r="E19">
        <f t="shared" si="1"/>
        <v>0.99902488118445465</v>
      </c>
      <c r="F19">
        <f t="shared" si="2"/>
        <v>0.36514238019261552</v>
      </c>
    </row>
    <row r="20" spans="1:16">
      <c r="A20">
        <v>12000</v>
      </c>
      <c r="B20">
        <f t="shared" si="3"/>
        <v>39069.897325499551</v>
      </c>
      <c r="C20">
        <f t="shared" si="0"/>
        <v>0.30714183607971812</v>
      </c>
      <c r="D20">
        <f t="shared" si="4"/>
        <v>11993.73566400112</v>
      </c>
      <c r="E20">
        <f t="shared" si="1"/>
        <v>0.99947797200009336</v>
      </c>
      <c r="F20">
        <f t="shared" si="2"/>
        <v>0.30698149944134179</v>
      </c>
      <c r="P20">
        <f>44000*EXP(0.465*(13000/52000))</f>
        <v>49424.172872704687</v>
      </c>
    </row>
    <row r="21" spans="1:16">
      <c r="A21">
        <v>12000</v>
      </c>
      <c r="B21">
        <f t="shared" si="3"/>
        <v>46493.177817344462</v>
      </c>
      <c r="C21">
        <f t="shared" si="0"/>
        <v>0.25810238326026735</v>
      </c>
      <c r="D21">
        <f t="shared" si="4"/>
        <v>11996.647413005838</v>
      </c>
      <c r="E21">
        <f t="shared" si="1"/>
        <v>0.99972061775048648</v>
      </c>
      <c r="F21">
        <f t="shared" si="2"/>
        <v>0.25803027403582729</v>
      </c>
      <c r="P21">
        <f>33085+15822</f>
        <v>48907</v>
      </c>
    </row>
    <row r="22" spans="1:16">
      <c r="A22">
        <v>12000</v>
      </c>
      <c r="B22">
        <f t="shared" si="3"/>
        <v>55326.881602639907</v>
      </c>
      <c r="C22">
        <f t="shared" si="0"/>
        <v>0.21689275904224148</v>
      </c>
      <c r="D22">
        <f t="shared" si="4"/>
        <v>11998.206031654363</v>
      </c>
      <c r="E22">
        <f t="shared" si="1"/>
        <v>0.99985050263786357</v>
      </c>
      <c r="F22">
        <f t="shared" si="2"/>
        <v>0.21686033414689818</v>
      </c>
    </row>
    <row r="23" spans="1:16">
      <c r="A23">
        <v>12000</v>
      </c>
      <c r="B23">
        <f t="shared" si="3"/>
        <v>65838.98910714149</v>
      </c>
      <c r="C23">
        <f t="shared" si="0"/>
        <v>0.18226282272457267</v>
      </c>
      <c r="D23">
        <f t="shared" si="4"/>
        <v>11999.0401312165</v>
      </c>
      <c r="E23">
        <f t="shared" si="1"/>
        <v>0.99992001093470828</v>
      </c>
      <c r="F23">
        <f t="shared" si="2"/>
        <v>0.1822482436917455</v>
      </c>
    </row>
    <row r="24" spans="1:16">
      <c r="A24">
        <v>12000</v>
      </c>
      <c r="B24">
        <f t="shared" si="3"/>
        <v>78348.397037498362</v>
      </c>
      <c r="C24">
        <f t="shared" si="0"/>
        <v>0.15316203590300226</v>
      </c>
      <c r="D24">
        <f t="shared" si="4"/>
        <v>11999.4864427988</v>
      </c>
      <c r="E24">
        <f t="shared" si="1"/>
        <v>0.99995720356656659</v>
      </c>
      <c r="F24">
        <f t="shared" si="2"/>
        <v>0.15315548111412822</v>
      </c>
    </row>
    <row r="25" spans="1:16">
      <c r="A25">
        <v>12000</v>
      </c>
      <c r="B25">
        <f t="shared" si="3"/>
        <v>93234.592474623045</v>
      </c>
      <c r="C25">
        <f t="shared" si="0"/>
        <v>0.12870759319580022</v>
      </c>
      <c r="D25">
        <v>12000</v>
      </c>
      <c r="E25">
        <f t="shared" si="1"/>
        <v>1</v>
      </c>
      <c r="F25">
        <f t="shared" si="2"/>
        <v>0.12870759319580022</v>
      </c>
    </row>
    <row r="35" spans="1:16" ht="21">
      <c r="F35" s="8" t="s">
        <v>150</v>
      </c>
    </row>
    <row r="37" spans="1:16">
      <c r="A37" s="8" t="s">
        <v>151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 s="8" t="s">
        <v>152</v>
      </c>
    </row>
    <row r="38" spans="1:16" ht="18">
      <c r="A38" s="8" t="s">
        <v>154</v>
      </c>
      <c r="B38">
        <v>0</v>
      </c>
      <c r="C38">
        <v>0</v>
      </c>
      <c r="D38">
        <v>0</v>
      </c>
      <c r="E38">
        <v>4.8</v>
      </c>
      <c r="F38">
        <v>4.8</v>
      </c>
      <c r="G38">
        <v>4.8</v>
      </c>
      <c r="H38">
        <v>4.8</v>
      </c>
      <c r="I38">
        <v>4.8</v>
      </c>
      <c r="J38">
        <v>4.8</v>
      </c>
      <c r="K38">
        <v>4.8</v>
      </c>
      <c r="L38">
        <v>4.8</v>
      </c>
      <c r="M38">
        <v>4.8</v>
      </c>
      <c r="N38">
        <v>4.8</v>
      </c>
      <c r="O38">
        <v>4.8</v>
      </c>
      <c r="P38" s="8">
        <v>0.47442662284101761</v>
      </c>
    </row>
    <row r="39" spans="1:16" ht="19.5">
      <c r="A39" s="8" t="s">
        <v>155</v>
      </c>
      <c r="B39">
        <v>0.73</v>
      </c>
      <c r="C39">
        <f>0.93*B39</f>
        <v>0.67890000000000006</v>
      </c>
      <c r="D39">
        <f>0.93*C39</f>
        <v>0.63137700000000008</v>
      </c>
      <c r="E39">
        <f t="shared" ref="E39:O39" si="5">0.93*D39</f>
        <v>0.5871806100000001</v>
      </c>
      <c r="F39">
        <f t="shared" si="5"/>
        <v>0.54607796730000013</v>
      </c>
      <c r="G39">
        <f t="shared" si="5"/>
        <v>0.50785250958900019</v>
      </c>
      <c r="H39">
        <f t="shared" si="5"/>
        <v>0.47230283391777023</v>
      </c>
      <c r="I39">
        <f t="shared" si="5"/>
        <v>0.43924163554352635</v>
      </c>
      <c r="J39">
        <f t="shared" si="5"/>
        <v>0.40849472105547951</v>
      </c>
      <c r="K39">
        <f t="shared" si="5"/>
        <v>0.37990009058159596</v>
      </c>
      <c r="L39">
        <f t="shared" si="5"/>
        <v>0.35330708424088425</v>
      </c>
      <c r="M39">
        <f t="shared" si="5"/>
        <v>0.3285755883440224</v>
      </c>
      <c r="N39">
        <f t="shared" si="5"/>
        <v>0.30557529715994086</v>
      </c>
      <c r="O39">
        <f t="shared" si="5"/>
        <v>0.28418502635874504</v>
      </c>
      <c r="P39" s="8"/>
    </row>
    <row r="40" spans="1:16">
      <c r="A40" s="8" t="s">
        <v>153</v>
      </c>
      <c r="B40">
        <f t="shared" ref="B40:O40" si="6">EXP(-B37*$P$38)*B38*B39</f>
        <v>0</v>
      </c>
      <c r="C40">
        <f t="shared" si="6"/>
        <v>0</v>
      </c>
      <c r="D40">
        <f t="shared" si="6"/>
        <v>0</v>
      </c>
      <c r="E40">
        <f t="shared" si="6"/>
        <v>0.42252215453331221</v>
      </c>
      <c r="F40">
        <f t="shared" si="6"/>
        <v>0.24450715358709627</v>
      </c>
      <c r="G40">
        <f t="shared" si="6"/>
        <v>0.1414925762207587</v>
      </c>
      <c r="H40">
        <f t="shared" si="6"/>
        <v>8.1879604878128065E-2</v>
      </c>
      <c r="I40">
        <f t="shared" si="6"/>
        <v>4.7382483760407872E-2</v>
      </c>
      <c r="J40">
        <f t="shared" si="6"/>
        <v>2.7419523709805216E-2</v>
      </c>
      <c r="K40">
        <f t="shared" si="6"/>
        <v>1.5867261924770379E-2</v>
      </c>
      <c r="L40">
        <f t="shared" si="6"/>
        <v>9.1821434848350335E-3</v>
      </c>
      <c r="M40">
        <f t="shared" si="6"/>
        <v>5.3135669768253745E-3</v>
      </c>
      <c r="N40">
        <f t="shared" si="6"/>
        <v>3.0748805073498998E-3</v>
      </c>
      <c r="O40">
        <f t="shared" si="6"/>
        <v>1.7793866485012804E-3</v>
      </c>
      <c r="P40" s="8">
        <f>SUM(B40:O40)</f>
        <v>1.0004207362317905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topLeftCell="B1" workbookViewId="0">
      <selection activeCell="O16" sqref="O16"/>
    </sheetView>
  </sheetViews>
  <sheetFormatPr defaultRowHeight="15"/>
  <sheetData>
    <row r="1" spans="1:15">
      <c r="A1" t="s">
        <v>0</v>
      </c>
    </row>
    <row r="3" spans="1:15">
      <c r="A3" t="s">
        <v>1</v>
      </c>
      <c r="B3">
        <v>42000</v>
      </c>
      <c r="C3" t="s">
        <v>2</v>
      </c>
      <c r="D3">
        <v>1.4590000000000001</v>
      </c>
      <c r="E3" t="s">
        <v>6</v>
      </c>
      <c r="F3">
        <v>20000</v>
      </c>
      <c r="G3">
        <v>300000</v>
      </c>
    </row>
    <row r="4" spans="1:15">
      <c r="C4" t="s">
        <v>3</v>
      </c>
      <c r="D4">
        <f>LN(D3)</f>
        <v>0.37775126954064864</v>
      </c>
    </row>
    <row r="5" spans="1:15">
      <c r="C5" t="s">
        <v>5</v>
      </c>
      <c r="D5">
        <v>600000</v>
      </c>
      <c r="E5" t="s">
        <v>7</v>
      </c>
      <c r="F5">
        <v>300000</v>
      </c>
    </row>
    <row r="6" spans="1:15">
      <c r="A6" t="s">
        <v>4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12</v>
      </c>
      <c r="H6" t="s">
        <v>13</v>
      </c>
      <c r="I6" t="s">
        <v>15</v>
      </c>
    </row>
    <row r="7" spans="1:15">
      <c r="A7">
        <v>0</v>
      </c>
      <c r="B7">
        <f>B3</f>
        <v>42000</v>
      </c>
      <c r="C7">
        <v>468000</v>
      </c>
      <c r="D7">
        <v>468000</v>
      </c>
      <c r="E7">
        <v>590957</v>
      </c>
      <c r="F7">
        <v>21667</v>
      </c>
      <c r="G7">
        <v>896721</v>
      </c>
      <c r="H7">
        <v>468000</v>
      </c>
      <c r="I7">
        <v>468000</v>
      </c>
      <c r="J7">
        <v>924365</v>
      </c>
    </row>
    <row r="8" spans="1:15">
      <c r="A8">
        <v>1</v>
      </c>
      <c r="B8">
        <f>B7*EXP($D$4*(1-B7/$D$5))</f>
        <v>59678.886564247237</v>
      </c>
      <c r="C8">
        <f>(C7-$F$3)*EXP($D$4*($D$5/$D$5-C7/$D$5-$F$3/$D$5))</f>
        <v>480730.49072452635</v>
      </c>
      <c r="D8">
        <f>(D7-$F$3)*EXP($D$4*($F$5/$F$5-D7/$F$5-$F$3/$F$5))</f>
        <v>353565.62211189768</v>
      </c>
      <c r="E8">
        <f>E7*1.028</f>
        <v>607503.79599999997</v>
      </c>
      <c r="F8">
        <f>F7*EXP($D$4*(1-F7/E8))</f>
        <v>31189.10707812259</v>
      </c>
      <c r="G8">
        <f>G7*1.022</f>
        <v>916448.86199999996</v>
      </c>
      <c r="H8">
        <f>H7*EXP($D$4*(1-H7/G8))</f>
        <v>563019.65382231388</v>
      </c>
      <c r="I8">
        <f>I7*EXP($D$4*(1-I7/G8))</f>
        <v>563019.65382231388</v>
      </c>
    </row>
    <row r="9" spans="1:15">
      <c r="A9">
        <v>2</v>
      </c>
      <c r="B9">
        <f t="shared" ref="B9:B32" si="0">B8*EXP($D$4*(1-B8/$D$5))</f>
        <v>83860.659825389987</v>
      </c>
      <c r="C9">
        <f t="shared" ref="C9:C32" si="1">(C8-$F$3)*EXP($D$4*($D$5/$D$5-C8/$D$5-$F$3/$D$5))</f>
        <v>490444.38673563325</v>
      </c>
      <c r="D9">
        <f t="shared" ref="D9:D32" si="2">(D8-$F$3)*EXP($D$4*($F$5/$F$5-D8/$F$5-$F$3/$F$5))</f>
        <v>304054.79244162317</v>
      </c>
      <c r="E9">
        <f t="shared" ref="E9:E32" si="3">E8*1.028</f>
        <v>624513.90228799998</v>
      </c>
      <c r="F9">
        <f t="shared" ref="F9:F32" si="4">F8*EXP($D$4*(1-F8/E9))</f>
        <v>44654.484495250472</v>
      </c>
      <c r="G9">
        <f t="shared" ref="G9:G32" si="5">G8*1.022</f>
        <v>936610.73696400004</v>
      </c>
      <c r="H9">
        <f t="shared" ref="H9:H32" si="6">H8*EXP($D$4*(1-H8/G9))</f>
        <v>654577.68110667809</v>
      </c>
      <c r="I9">
        <f t="shared" ref="I9:I32" si="7">I8*EXP($D$4*(1-I8/G9))</f>
        <v>654577.68110667809</v>
      </c>
    </row>
    <row r="10" spans="1:15">
      <c r="A10">
        <v>3</v>
      </c>
      <c r="B10">
        <f t="shared" si="0"/>
        <v>116060.36320782942</v>
      </c>
      <c r="C10">
        <f t="shared" si="1"/>
        <v>497731.44410348061</v>
      </c>
      <c r="D10">
        <f t="shared" si="2"/>
        <v>275580.02439101023</v>
      </c>
      <c r="E10">
        <f t="shared" si="3"/>
        <v>642000.29155206401</v>
      </c>
      <c r="F10">
        <f t="shared" si="4"/>
        <v>63461.373415867463</v>
      </c>
      <c r="G10">
        <f t="shared" si="5"/>
        <v>957216.17317720805</v>
      </c>
      <c r="H10">
        <f t="shared" si="6"/>
        <v>737615.06112689013</v>
      </c>
      <c r="I10">
        <f t="shared" si="7"/>
        <v>737615.06112689013</v>
      </c>
    </row>
    <row r="11" spans="1:15">
      <c r="A11">
        <v>4</v>
      </c>
      <c r="B11">
        <f t="shared" si="0"/>
        <v>157400.22758320018</v>
      </c>
      <c r="C11">
        <f t="shared" si="1"/>
        <v>503127.60606048565</v>
      </c>
      <c r="D11">
        <f t="shared" si="2"/>
        <v>257006.42183639607</v>
      </c>
      <c r="E11">
        <f t="shared" si="3"/>
        <v>659976.29971552186</v>
      </c>
      <c r="F11">
        <f t="shared" si="4"/>
        <v>89287.29909086437</v>
      </c>
      <c r="G11">
        <f t="shared" si="5"/>
        <v>978274.92898710666</v>
      </c>
      <c r="H11">
        <f t="shared" si="6"/>
        <v>809446.38515216589</v>
      </c>
      <c r="I11" s="1">
        <f>(I10-$G$3)*EXP($D$4*(G11/G11-I10/G11-$G$3/G11))</f>
        <v>427701.72910585284</v>
      </c>
    </row>
    <row r="12" spans="1:15">
      <c r="A12">
        <v>5</v>
      </c>
      <c r="B12">
        <f t="shared" si="0"/>
        <v>207980.88125243038</v>
      </c>
      <c r="C12">
        <f t="shared" si="1"/>
        <v>507084.95526225248</v>
      </c>
      <c r="D12">
        <f t="shared" si="2"/>
        <v>243968.73494196797</v>
      </c>
      <c r="E12">
        <f t="shared" si="3"/>
        <v>678455.63610755652</v>
      </c>
      <c r="F12">
        <f t="shared" si="4"/>
        <v>123952.32799677306</v>
      </c>
      <c r="G12">
        <f t="shared" si="5"/>
        <v>999796.97742482298</v>
      </c>
      <c r="H12">
        <f t="shared" si="6"/>
        <v>869806.10422055039</v>
      </c>
      <c r="I12">
        <f t="shared" si="7"/>
        <v>530903.16886925278</v>
      </c>
    </row>
    <row r="13" spans="1:15">
      <c r="A13">
        <v>6</v>
      </c>
      <c r="B13">
        <f t="shared" si="0"/>
        <v>266202.07249358518</v>
      </c>
      <c r="C13">
        <f t="shared" si="1"/>
        <v>509966.38163836696</v>
      </c>
      <c r="D13">
        <f t="shared" si="2"/>
        <v>234364.12282261249</v>
      </c>
      <c r="E13">
        <f t="shared" si="3"/>
        <v>697452.39391856815</v>
      </c>
      <c r="F13">
        <f t="shared" si="4"/>
        <v>169103.97533125058</v>
      </c>
      <c r="G13">
        <f t="shared" si="5"/>
        <v>1021792.5109281691</v>
      </c>
      <c r="H13">
        <f t="shared" si="6"/>
        <v>920078.4022048926</v>
      </c>
      <c r="I13">
        <f t="shared" si="7"/>
        <v>636547.36721578892</v>
      </c>
    </row>
    <row r="14" spans="1:15">
      <c r="A14">
        <v>7</v>
      </c>
      <c r="B14">
        <f t="shared" si="0"/>
        <v>328458.33952047385</v>
      </c>
      <c r="C14">
        <f t="shared" si="1"/>
        <v>512053.4053516931</v>
      </c>
      <c r="D14">
        <f t="shared" si="2"/>
        <v>227043.00436508958</v>
      </c>
      <c r="E14">
        <f t="shared" si="3"/>
        <v>716981.06094828807</v>
      </c>
      <c r="F14">
        <f t="shared" si="4"/>
        <v>225691.78690113887</v>
      </c>
      <c r="G14">
        <f t="shared" si="5"/>
        <v>1044271.9461685888</v>
      </c>
      <c r="H14">
        <f t="shared" si="6"/>
        <v>962355.78676954634</v>
      </c>
      <c r="I14">
        <f t="shared" si="7"/>
        <v>737707.7120338392</v>
      </c>
    </row>
    <row r="15" spans="1:15">
      <c r="A15">
        <v>8</v>
      </c>
      <c r="B15">
        <f t="shared" si="0"/>
        <v>389696.67801770614</v>
      </c>
      <c r="C15">
        <f t="shared" si="1"/>
        <v>513559.26954203274</v>
      </c>
      <c r="D15">
        <f t="shared" si="2"/>
        <v>221319.7370693647</v>
      </c>
      <c r="E15">
        <f t="shared" si="3"/>
        <v>737056.53065484017</v>
      </c>
      <c r="F15">
        <f t="shared" si="4"/>
        <v>293316.29221022554</v>
      </c>
      <c r="G15">
        <f t="shared" si="5"/>
        <v>1067245.9289842979</v>
      </c>
      <c r="H15">
        <f t="shared" si="6"/>
        <v>998755.54287449375</v>
      </c>
      <c r="I15">
        <f t="shared" si="7"/>
        <v>828973.02220581251</v>
      </c>
      <c r="O15">
        <f>1.05*(378043+276801)</f>
        <v>687586.20000000007</v>
      </c>
    </row>
    <row r="16" spans="1:15">
      <c r="A16">
        <v>9</v>
      </c>
      <c r="B16">
        <f t="shared" si="0"/>
        <v>444865.77136986458</v>
      </c>
      <c r="C16">
        <f t="shared" si="1"/>
        <v>514642.80072033242</v>
      </c>
      <c r="D16">
        <f t="shared" si="2"/>
        <v>216758.28859395446</v>
      </c>
      <c r="E16">
        <f t="shared" si="3"/>
        <v>757694.11351317575</v>
      </c>
      <c r="F16">
        <f t="shared" si="4"/>
        <v>369728.45977337484</v>
      </c>
      <c r="G16">
        <f t="shared" si="5"/>
        <v>1090725.3394219524</v>
      </c>
      <c r="H16">
        <f t="shared" si="6"/>
        <v>1031079.8984655925</v>
      </c>
      <c r="I16">
        <f t="shared" si="7"/>
        <v>907633.24254532857</v>
      </c>
    </row>
    <row r="17" spans="1:9">
      <c r="A17">
        <v>10</v>
      </c>
      <c r="B17">
        <f t="shared" si="0"/>
        <v>490508.61978516093</v>
      </c>
      <c r="C17">
        <f t="shared" si="1"/>
        <v>515420.8900100335</v>
      </c>
      <c r="D17">
        <f t="shared" si="2"/>
        <v>213067.31241740179</v>
      </c>
      <c r="E17">
        <f t="shared" si="3"/>
        <v>778909.54869154468</v>
      </c>
      <c r="F17">
        <f t="shared" si="4"/>
        <v>450884.51302713843</v>
      </c>
      <c r="G17">
        <f t="shared" si="5"/>
        <v>1114721.2968892353</v>
      </c>
      <c r="H17">
        <f t="shared" si="6"/>
        <v>1060722.9285913452</v>
      </c>
      <c r="I17">
        <f t="shared" si="7"/>
        <v>973616.37470309006</v>
      </c>
    </row>
    <row r="18" spans="1:9">
      <c r="A18">
        <v>11</v>
      </c>
      <c r="B18">
        <f t="shared" si="0"/>
        <v>525514.10555522691</v>
      </c>
      <c r="C18">
        <f t="shared" si="1"/>
        <v>515978.83753205853</v>
      </c>
      <c r="D18">
        <f t="shared" si="2"/>
        <v>210044.32701388616</v>
      </c>
      <c r="E18">
        <f t="shared" si="3"/>
        <v>800719.01605490793</v>
      </c>
      <c r="F18">
        <f t="shared" si="4"/>
        <v>531791.20465503272</v>
      </c>
      <c r="G18">
        <f t="shared" si="5"/>
        <v>1139245.1654207984</v>
      </c>
      <c r="H18">
        <f t="shared" si="6"/>
        <v>1088703.0350787558</v>
      </c>
      <c r="I18">
        <f t="shared" si="7"/>
        <v>1028582.1779340653</v>
      </c>
    </row>
    <row r="19" spans="1:9">
      <c r="A19">
        <v>12</v>
      </c>
      <c r="B19">
        <f t="shared" si="0"/>
        <v>550745.19844486879</v>
      </c>
      <c r="C19">
        <f t="shared" si="1"/>
        <v>516378.51454522891</v>
      </c>
      <c r="D19">
        <f t="shared" si="2"/>
        <v>207544.02640909859</v>
      </c>
      <c r="E19">
        <f t="shared" si="3"/>
        <v>823139.14850444533</v>
      </c>
      <c r="F19">
        <f t="shared" si="4"/>
        <v>607866.33343598759</v>
      </c>
      <c r="G19">
        <f t="shared" si="5"/>
        <v>1164308.559060056</v>
      </c>
      <c r="H19">
        <f t="shared" si="6"/>
        <v>1115738.7736306314</v>
      </c>
      <c r="I19">
        <f t="shared" si="7"/>
        <v>1074888.2950143728</v>
      </c>
    </row>
    <row r="20" spans="1:9">
      <c r="A20">
        <v>13</v>
      </c>
      <c r="B20">
        <f t="shared" si="0"/>
        <v>568091.42984077404</v>
      </c>
      <c r="C20">
        <f t="shared" si="1"/>
        <v>516664.60522538982</v>
      </c>
      <c r="D20">
        <f t="shared" si="2"/>
        <v>205459.3242309381</v>
      </c>
      <c r="E20">
        <f t="shared" si="3"/>
        <v>846187.04466256977</v>
      </c>
      <c r="F20">
        <f t="shared" si="4"/>
        <v>676102.80527630064</v>
      </c>
      <c r="G20">
        <f t="shared" si="5"/>
        <v>1189923.3473593772</v>
      </c>
      <c r="H20">
        <f t="shared" si="6"/>
        <v>1142326.8578229297</v>
      </c>
      <c r="I20">
        <f t="shared" si="7"/>
        <v>1114867.5388598586</v>
      </c>
    </row>
    <row r="21" spans="1:9">
      <c r="A21">
        <v>14</v>
      </c>
      <c r="B21">
        <f t="shared" si="0"/>
        <v>579619.32118852495</v>
      </c>
      <c r="C21">
        <f t="shared" si="1"/>
        <v>516869.28179364331</v>
      </c>
      <c r="D21">
        <f t="shared" si="2"/>
        <v>203709.51465558802</v>
      </c>
      <c r="E21">
        <f t="shared" si="3"/>
        <v>869880.2819131217</v>
      </c>
      <c r="F21">
        <f t="shared" si="4"/>
        <v>735458.63293262117</v>
      </c>
      <c r="G21">
        <f t="shared" si="5"/>
        <v>1216101.6610012834</v>
      </c>
      <c r="H21">
        <f t="shared" si="6"/>
        <v>1168806.993631074</v>
      </c>
      <c r="I21">
        <f t="shared" si="7"/>
        <v>1150482.5028780503</v>
      </c>
    </row>
    <row r="22" spans="1:9">
      <c r="A22">
        <v>15</v>
      </c>
      <c r="B22">
        <f t="shared" si="0"/>
        <v>587104.55651835282</v>
      </c>
      <c r="C22">
        <f t="shared" si="1"/>
        <v>517015.65710465494</v>
      </c>
      <c r="D22">
        <f t="shared" si="2"/>
        <v>202232.60491196264</v>
      </c>
      <c r="E22">
        <f t="shared" si="3"/>
        <v>894236.92980668915</v>
      </c>
      <c r="F22">
        <f t="shared" si="4"/>
        <v>786479.605421438</v>
      </c>
      <c r="G22">
        <f t="shared" si="5"/>
        <v>1242855.8975433118</v>
      </c>
      <c r="H22">
        <f t="shared" si="6"/>
        <v>1195410.7483130796</v>
      </c>
      <c r="I22">
        <f t="shared" si="7"/>
        <v>1183240.921035473</v>
      </c>
    </row>
    <row r="23" spans="1:9">
      <c r="A23">
        <v>16</v>
      </c>
      <c r="B23">
        <f t="shared" si="0"/>
        <v>591890.5332157769</v>
      </c>
      <c r="C23">
        <f t="shared" si="1"/>
        <v>517120.30962720199</v>
      </c>
      <c r="D23">
        <f t="shared" si="2"/>
        <v>200980.1929726488</v>
      </c>
      <c r="E23">
        <f t="shared" si="3"/>
        <v>919275.56384127645</v>
      </c>
      <c r="F23">
        <f t="shared" si="4"/>
        <v>830589.48837482824</v>
      </c>
      <c r="G23">
        <f t="shared" si="5"/>
        <v>1270198.7272892648</v>
      </c>
      <c r="H23">
        <f t="shared" si="6"/>
        <v>1222296.4804278594</v>
      </c>
      <c r="I23">
        <f t="shared" si="7"/>
        <v>1214239.6387889138</v>
      </c>
    </row>
    <row r="24" spans="1:9">
      <c r="A24">
        <v>17</v>
      </c>
      <c r="B24">
        <f t="shared" si="0"/>
        <v>594920.21847937617</v>
      </c>
      <c r="C24">
        <f t="shared" si="1"/>
        <v>517195.11749983107</v>
      </c>
      <c r="D24">
        <f t="shared" si="2"/>
        <v>199913.9523259956</v>
      </c>
      <c r="E24">
        <f t="shared" si="3"/>
        <v>945015.27962883224</v>
      </c>
      <c r="F24">
        <f t="shared" si="4"/>
        <v>869462.43941617233</v>
      </c>
      <c r="G24">
        <f t="shared" si="5"/>
        <v>1298143.0992896287</v>
      </c>
      <c r="H24">
        <f t="shared" si="6"/>
        <v>1249573.5426794889</v>
      </c>
      <c r="I24">
        <f t="shared" si="7"/>
        <v>1244250.617533196</v>
      </c>
    </row>
    <row r="25" spans="1:9">
      <c r="A25">
        <v>18</v>
      </c>
      <c r="B25">
        <f t="shared" si="0"/>
        <v>596825.91219041147</v>
      </c>
      <c r="C25">
        <f t="shared" si="1"/>
        <v>517248.58435767586</v>
      </c>
      <c r="D25">
        <f t="shared" si="2"/>
        <v>199003.16210289378</v>
      </c>
      <c r="E25">
        <f t="shared" si="3"/>
        <v>971475.70745843952</v>
      </c>
      <c r="F25">
        <f t="shared" si="4"/>
        <v>904644.68463212671</v>
      </c>
      <c r="G25">
        <f t="shared" si="5"/>
        <v>1326702.2474740006</v>
      </c>
      <c r="H25">
        <f t="shared" si="6"/>
        <v>1277318.7379331738</v>
      </c>
      <c r="I25">
        <f t="shared" si="7"/>
        <v>1273806.7353632271</v>
      </c>
    </row>
    <row r="26" spans="1:9">
      <c r="A26">
        <v>19</v>
      </c>
      <c r="B26">
        <f t="shared" si="0"/>
        <v>598019.77741023956</v>
      </c>
      <c r="C26">
        <f t="shared" si="1"/>
        <v>517286.79452639283</v>
      </c>
      <c r="D26">
        <f t="shared" si="2"/>
        <v>198222.93511155274</v>
      </c>
      <c r="E26">
        <f t="shared" si="3"/>
        <v>998677.02726727584</v>
      </c>
      <c r="F26">
        <f t="shared" si="4"/>
        <v>937400.05588032247</v>
      </c>
      <c r="G26">
        <f t="shared" si="5"/>
        <v>1355889.6969184286</v>
      </c>
      <c r="H26">
        <f t="shared" si="6"/>
        <v>1305587.3775688612</v>
      </c>
      <c r="I26">
        <f t="shared" si="7"/>
        <v>1303272.2065171094</v>
      </c>
    </row>
    <row r="27" spans="1:9">
      <c r="A27">
        <v>20</v>
      </c>
      <c r="B27">
        <f t="shared" si="0"/>
        <v>598765.80517270253</v>
      </c>
      <c r="C27">
        <f t="shared" si="1"/>
        <v>517314.09954456048</v>
      </c>
      <c r="D27">
        <f t="shared" si="2"/>
        <v>197552.92267451162</v>
      </c>
      <c r="E27">
        <f t="shared" si="3"/>
        <v>1026639.9840307595</v>
      </c>
      <c r="F27">
        <f t="shared" si="4"/>
        <v>968691.21480809629</v>
      </c>
      <c r="G27">
        <f t="shared" si="5"/>
        <v>1385719.2702506341</v>
      </c>
      <c r="H27">
        <f t="shared" si="6"/>
        <v>1334420.6583488085</v>
      </c>
      <c r="I27">
        <f t="shared" si="7"/>
        <v>1332895.3128452927</v>
      </c>
    </row>
    <row r="28" spans="1:9">
      <c r="A28">
        <v>21</v>
      </c>
      <c r="B28">
        <f t="shared" si="0"/>
        <v>599231.2456352443</v>
      </c>
      <c r="C28">
        <f t="shared" si="1"/>
        <v>517333.61074491125</v>
      </c>
      <c r="D28">
        <f t="shared" si="2"/>
        <v>196976.35197975757</v>
      </c>
      <c r="E28">
        <f t="shared" si="3"/>
        <v>1055385.9035836209</v>
      </c>
      <c r="F28">
        <f t="shared" si="4"/>
        <v>999221.30464571668</v>
      </c>
      <c r="G28">
        <f t="shared" si="5"/>
        <v>1416205.094196148</v>
      </c>
      <c r="H28">
        <f t="shared" si="6"/>
        <v>1363850.5610080613</v>
      </c>
      <c r="I28">
        <f t="shared" si="7"/>
        <v>1362845.9534252267</v>
      </c>
    </row>
    <row r="29" spans="1:9">
      <c r="A29">
        <v>22</v>
      </c>
      <c r="B29">
        <f t="shared" si="0"/>
        <v>599521.3416951109</v>
      </c>
      <c r="C29">
        <f t="shared" si="1"/>
        <v>517347.55225408985</v>
      </c>
      <c r="D29">
        <f t="shared" si="2"/>
        <v>196479.29965355931</v>
      </c>
      <c r="E29">
        <f t="shared" si="3"/>
        <v>1084936.7088839624</v>
      </c>
      <c r="F29">
        <f t="shared" si="4"/>
        <v>1029491.7493628025</v>
      </c>
      <c r="G29">
        <f t="shared" si="5"/>
        <v>1447361.6062684632</v>
      </c>
      <c r="H29">
        <f t="shared" si="6"/>
        <v>1393903.0941586718</v>
      </c>
      <c r="I29">
        <f t="shared" si="7"/>
        <v>1393241.6038636665</v>
      </c>
    </row>
    <row r="30" spans="1:9">
      <c r="A30">
        <v>23</v>
      </c>
      <c r="B30">
        <f t="shared" si="0"/>
        <v>599702.038456448</v>
      </c>
      <c r="C30">
        <f t="shared" si="1"/>
        <v>517357.51374534221</v>
      </c>
      <c r="D30">
        <f t="shared" si="2"/>
        <v>196050.13598753585</v>
      </c>
      <c r="E30">
        <f t="shared" si="3"/>
        <v>1115314.9367327134</v>
      </c>
      <c r="F30">
        <f t="shared" si="4"/>
        <v>1059856.045564946</v>
      </c>
      <c r="G30">
        <f t="shared" si="5"/>
        <v>1479203.5616063694</v>
      </c>
      <c r="H30">
        <f t="shared" si="6"/>
        <v>1424600.4391215774</v>
      </c>
      <c r="I30">
        <f t="shared" si="7"/>
        <v>1424164.9420216533</v>
      </c>
    </row>
    <row r="31" spans="1:9">
      <c r="A31">
        <v>24</v>
      </c>
      <c r="B31">
        <f t="shared" si="0"/>
        <v>599814.548465195</v>
      </c>
      <c r="C31">
        <f t="shared" si="1"/>
        <v>517364.63130148395</v>
      </c>
      <c r="D31">
        <f t="shared" si="2"/>
        <v>195679.09435471101</v>
      </c>
      <c r="E31">
        <f t="shared" si="3"/>
        <v>1146543.7549612294</v>
      </c>
      <c r="F31">
        <f t="shared" si="4"/>
        <v>1090562.9758767677</v>
      </c>
      <c r="G31">
        <f t="shared" si="5"/>
        <v>1511746.0399617096</v>
      </c>
      <c r="H31">
        <f t="shared" si="6"/>
        <v>1455962.3671543505</v>
      </c>
      <c r="I31">
        <f t="shared" si="7"/>
        <v>1455675.6821208491</v>
      </c>
    </row>
    <row r="32" spans="1:9">
      <c r="A32">
        <v>25</v>
      </c>
      <c r="B32">
        <f t="shared" si="0"/>
        <v>599884.58545362728</v>
      </c>
      <c r="C32">
        <f t="shared" si="1"/>
        <v>517369.7167786741</v>
      </c>
      <c r="D32">
        <f t="shared" si="2"/>
        <v>195357.93376279867</v>
      </c>
      <c r="E32">
        <f t="shared" si="3"/>
        <v>1178646.9801001439</v>
      </c>
      <c r="F32">
        <f t="shared" si="4"/>
        <v>1121788.848898679</v>
      </c>
      <c r="G32">
        <f t="shared" si="5"/>
        <v>1545004.4528408672</v>
      </c>
      <c r="H32">
        <f t="shared" si="6"/>
        <v>1488007.1760249154</v>
      </c>
      <c r="I32">
        <f t="shared" si="7"/>
        <v>1487818.4648179305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75</v>
      </c>
    </row>
    <row r="2" spans="1:1">
      <c r="A2">
        <v>248</v>
      </c>
    </row>
    <row r="3" spans="1:1">
      <c r="A3">
        <v>98</v>
      </c>
    </row>
    <row r="4" spans="1:1">
      <c r="A4">
        <v>399</v>
      </c>
    </row>
    <row r="5" spans="1:1">
      <c r="A5">
        <v>771</v>
      </c>
    </row>
    <row r="6" spans="1:1">
      <c r="A6">
        <v>771</v>
      </c>
    </row>
    <row r="7" spans="1:1">
      <c r="A7">
        <v>135</v>
      </c>
    </row>
    <row r="8" spans="1:1">
      <c r="A8">
        <v>204</v>
      </c>
    </row>
    <row r="9" spans="1:1">
      <c r="A9">
        <v>399</v>
      </c>
    </row>
    <row r="10" spans="1:1">
      <c r="A10">
        <v>287</v>
      </c>
    </row>
    <row r="11" spans="1:1">
      <c r="A11">
        <v>287</v>
      </c>
    </row>
    <row r="12" spans="1:1">
      <c r="A12">
        <v>250</v>
      </c>
    </row>
    <row r="13" spans="1:1">
      <c r="A13">
        <v>135</v>
      </c>
    </row>
    <row r="14" spans="1:1">
      <c r="A14">
        <v>287</v>
      </c>
    </row>
    <row r="15" spans="1:1">
      <c r="A15">
        <v>287</v>
      </c>
    </row>
    <row r="16" spans="1:1">
      <c r="A16">
        <v>287</v>
      </c>
    </row>
    <row r="17" spans="1:1">
      <c r="A17">
        <v>278</v>
      </c>
    </row>
    <row r="18" spans="1:1">
      <c r="A18">
        <v>204</v>
      </c>
    </row>
    <row r="19" spans="1:1">
      <c r="A19">
        <v>248</v>
      </c>
    </row>
    <row r="20" spans="1:1">
      <c r="A20">
        <v>98</v>
      </c>
    </row>
    <row r="21" spans="1:1">
      <c r="A21">
        <v>148</v>
      </c>
    </row>
    <row r="22" spans="1:1">
      <c r="A22">
        <v>250</v>
      </c>
    </row>
    <row r="23" spans="1:1">
      <c r="A23">
        <v>399</v>
      </c>
    </row>
    <row r="24" spans="1:1">
      <c r="A24">
        <v>401</v>
      </c>
    </row>
    <row r="25" spans="1:1">
      <c r="A25">
        <v>248</v>
      </c>
    </row>
    <row r="26" spans="1:1">
      <c r="A26">
        <v>98</v>
      </c>
    </row>
    <row r="27" spans="1:1">
      <c r="A27">
        <v>248</v>
      </c>
    </row>
    <row r="28" spans="1:1">
      <c r="A28">
        <v>96</v>
      </c>
    </row>
    <row r="29" spans="1:1">
      <c r="A29">
        <v>148</v>
      </c>
    </row>
    <row r="30" spans="1:1">
      <c r="A30">
        <v>278</v>
      </c>
    </row>
    <row r="31" spans="1:1">
      <c r="A31">
        <v>287</v>
      </c>
    </row>
    <row r="32" spans="1:1">
      <c r="A32">
        <v>287</v>
      </c>
    </row>
    <row r="33" spans="1:1">
      <c r="A33">
        <v>96</v>
      </c>
    </row>
    <row r="34" spans="1:1">
      <c r="A34">
        <v>98</v>
      </c>
    </row>
    <row r="35" spans="1:1">
      <c r="A35">
        <v>278</v>
      </c>
    </row>
    <row r="36" spans="1:1">
      <c r="A36">
        <v>401</v>
      </c>
    </row>
    <row r="37" spans="1:1">
      <c r="A37">
        <v>771</v>
      </c>
    </row>
    <row r="38" spans="1:1">
      <c r="A38">
        <v>278</v>
      </c>
    </row>
    <row r="39" spans="1:1">
      <c r="A39">
        <v>248</v>
      </c>
    </row>
    <row r="40" spans="1:1">
      <c r="A40">
        <v>135</v>
      </c>
    </row>
    <row r="41" spans="1:1">
      <c r="A41">
        <v>96</v>
      </c>
    </row>
    <row r="42" spans="1:1">
      <c r="A42">
        <v>248</v>
      </c>
    </row>
    <row r="43" spans="1:1">
      <c r="A43">
        <v>148</v>
      </c>
    </row>
    <row r="44" spans="1:1">
      <c r="A44">
        <v>248</v>
      </c>
    </row>
    <row r="45" spans="1:1">
      <c r="A45">
        <v>278</v>
      </c>
    </row>
    <row r="46" spans="1:1">
      <c r="A46">
        <v>98</v>
      </c>
    </row>
    <row r="47" spans="1:1">
      <c r="A47">
        <v>399</v>
      </c>
    </row>
    <row r="48" spans="1:1">
      <c r="A48">
        <v>248</v>
      </c>
    </row>
    <row r="49" spans="1:1">
      <c r="A49">
        <v>96</v>
      </c>
    </row>
    <row r="50" spans="1:1">
      <c r="A50">
        <v>204</v>
      </c>
    </row>
    <row r="51" spans="1:1">
      <c r="A51">
        <v>204</v>
      </c>
    </row>
    <row r="52" spans="1:1">
      <c r="A52">
        <v>135</v>
      </c>
    </row>
    <row r="53" spans="1:1">
      <c r="A53">
        <v>248</v>
      </c>
    </row>
    <row r="54" spans="1:1">
      <c r="A54">
        <v>287</v>
      </c>
    </row>
    <row r="55" spans="1:1">
      <c r="A55">
        <v>250</v>
      </c>
    </row>
    <row r="56" spans="1:1">
      <c r="A56">
        <v>204</v>
      </c>
    </row>
    <row r="57" spans="1:1">
      <c r="A57">
        <v>278</v>
      </c>
    </row>
    <row r="58" spans="1:1">
      <c r="A58">
        <v>135</v>
      </c>
    </row>
    <row r="59" spans="1:1">
      <c r="A59">
        <v>96</v>
      </c>
    </row>
    <row r="60" spans="1:1">
      <c r="A60">
        <v>148</v>
      </c>
    </row>
    <row r="61" spans="1:1">
      <c r="A61">
        <v>96</v>
      </c>
    </row>
    <row r="62" spans="1:1">
      <c r="A62">
        <v>771</v>
      </c>
    </row>
    <row r="63" spans="1:1">
      <c r="A63">
        <v>278</v>
      </c>
    </row>
    <row r="64" spans="1:1">
      <c r="A64">
        <v>771</v>
      </c>
    </row>
    <row r="65" spans="1:1">
      <c r="A65">
        <v>96</v>
      </c>
    </row>
    <row r="66" spans="1:1">
      <c r="A66">
        <v>98</v>
      </c>
    </row>
    <row r="67" spans="1:1">
      <c r="A67">
        <v>204</v>
      </c>
    </row>
    <row r="68" spans="1:1">
      <c r="A68">
        <v>250</v>
      </c>
    </row>
    <row r="69" spans="1:1">
      <c r="A69">
        <v>287</v>
      </c>
    </row>
    <row r="70" spans="1:1">
      <c r="A70">
        <v>278</v>
      </c>
    </row>
    <row r="71" spans="1:1">
      <c r="A71">
        <v>278</v>
      </c>
    </row>
    <row r="72" spans="1:1">
      <c r="A72">
        <v>254</v>
      </c>
    </row>
    <row r="73" spans="1:1">
      <c r="A73">
        <v>98</v>
      </c>
    </row>
    <row r="74" spans="1:1">
      <c r="A74">
        <v>399</v>
      </c>
    </row>
    <row r="75" spans="1:1">
      <c r="A75">
        <v>401</v>
      </c>
    </row>
    <row r="76" spans="1:1">
      <c r="A76">
        <v>248</v>
      </c>
    </row>
    <row r="77" spans="1:1">
      <c r="A77">
        <v>96</v>
      </c>
    </row>
    <row r="78" spans="1:1">
      <c r="A78">
        <v>96</v>
      </c>
    </row>
    <row r="79" spans="1:1">
      <c r="A79">
        <v>248</v>
      </c>
    </row>
    <row r="80" spans="1:1">
      <c r="A80">
        <v>399</v>
      </c>
    </row>
    <row r="81" spans="1:1">
      <c r="A81">
        <v>771</v>
      </c>
    </row>
    <row r="82" spans="1:1">
      <c r="A82">
        <v>399</v>
      </c>
    </row>
    <row r="83" spans="1:1">
      <c r="A83">
        <v>771</v>
      </c>
    </row>
    <row r="84" spans="1:1">
      <c r="A84">
        <v>135</v>
      </c>
    </row>
    <row r="85" spans="1:1">
      <c r="A85">
        <v>278</v>
      </c>
    </row>
    <row r="86" spans="1:1">
      <c r="A86">
        <v>98</v>
      </c>
    </row>
    <row r="87" spans="1:1">
      <c r="A87">
        <v>248</v>
      </c>
    </row>
    <row r="88" spans="1:1">
      <c r="A88">
        <v>250</v>
      </c>
    </row>
    <row r="89" spans="1:1">
      <c r="A89">
        <v>399</v>
      </c>
    </row>
    <row r="90" spans="1:1">
      <c r="A90">
        <v>250</v>
      </c>
    </row>
    <row r="91" spans="1:1">
      <c r="A91">
        <v>98</v>
      </c>
    </row>
    <row r="92" spans="1:1">
      <c r="A92">
        <v>401</v>
      </c>
    </row>
    <row r="93" spans="1:1">
      <c r="A93">
        <v>287</v>
      </c>
    </row>
    <row r="94" spans="1:1">
      <c r="A94">
        <v>204</v>
      </c>
    </row>
    <row r="95" spans="1:1">
      <c r="A95">
        <v>771</v>
      </c>
    </row>
    <row r="96" spans="1:1">
      <c r="A96">
        <v>401</v>
      </c>
    </row>
    <row r="97" spans="1:1">
      <c r="A97">
        <v>287</v>
      </c>
    </row>
    <row r="98" spans="1:1">
      <c r="A98">
        <v>771</v>
      </c>
    </row>
    <row r="99" spans="1:1">
      <c r="A99">
        <v>254</v>
      </c>
    </row>
    <row r="100" spans="1:1">
      <c r="A100">
        <v>250</v>
      </c>
    </row>
    <row r="101" spans="1:1">
      <c r="A101">
        <v>250</v>
      </c>
    </row>
    <row r="102" spans="1:1">
      <c r="A102">
        <v>98</v>
      </c>
    </row>
    <row r="103" spans="1:1">
      <c r="A103">
        <v>248</v>
      </c>
    </row>
    <row r="104" spans="1:1">
      <c r="A104">
        <v>204</v>
      </c>
    </row>
    <row r="105" spans="1:1">
      <c r="A105">
        <v>204</v>
      </c>
    </row>
    <row r="106" spans="1:1">
      <c r="A106">
        <v>399</v>
      </c>
    </row>
    <row r="107" spans="1:1">
      <c r="A107">
        <v>278</v>
      </c>
    </row>
    <row r="108" spans="1:1">
      <c r="A108">
        <v>98</v>
      </c>
    </row>
    <row r="109" spans="1:1">
      <c r="A109">
        <v>771</v>
      </c>
    </row>
    <row r="110" spans="1:1">
      <c r="A110">
        <v>399</v>
      </c>
    </row>
    <row r="111" spans="1:1">
      <c r="A111">
        <v>148</v>
      </c>
    </row>
    <row r="112" spans="1:1">
      <c r="A112">
        <v>278</v>
      </c>
    </row>
    <row r="113" spans="1:1">
      <c r="A113">
        <v>98</v>
      </c>
    </row>
    <row r="114" spans="1:1">
      <c r="A114">
        <v>771</v>
      </c>
    </row>
    <row r="115" spans="1:1">
      <c r="A115">
        <v>250</v>
      </c>
    </row>
    <row r="116" spans="1:1">
      <c r="A116">
        <v>250</v>
      </c>
    </row>
    <row r="117" spans="1:1">
      <c r="A117">
        <v>204</v>
      </c>
    </row>
    <row r="118" spans="1:1">
      <c r="A118">
        <v>204</v>
      </c>
    </row>
    <row r="119" spans="1:1">
      <c r="A119">
        <v>135</v>
      </c>
    </row>
    <row r="120" spans="1:1">
      <c r="A120">
        <v>135</v>
      </c>
    </row>
    <row r="121" spans="1:1">
      <c r="A121">
        <v>401</v>
      </c>
    </row>
    <row r="122" spans="1:1">
      <c r="A122">
        <v>148</v>
      </c>
    </row>
    <row r="123" spans="1:1">
      <c r="A123">
        <v>98</v>
      </c>
    </row>
    <row r="124" spans="1:1">
      <c r="A124">
        <v>248</v>
      </c>
    </row>
    <row r="125" spans="1:1">
      <c r="A125">
        <v>771</v>
      </c>
    </row>
    <row r="126" spans="1:1">
      <c r="A126">
        <v>148</v>
      </c>
    </row>
    <row r="127" spans="1:1">
      <c r="A127">
        <v>248</v>
      </c>
    </row>
    <row r="128" spans="1:1">
      <c r="A128">
        <v>204</v>
      </c>
    </row>
    <row r="129" spans="1:1">
      <c r="A129">
        <v>96</v>
      </c>
    </row>
    <row r="130" spans="1:1">
      <c r="A130">
        <v>399</v>
      </c>
    </row>
    <row r="131" spans="1:1">
      <c r="A131">
        <v>771</v>
      </c>
    </row>
    <row r="132" spans="1:1">
      <c r="A132">
        <v>96</v>
      </c>
    </row>
    <row r="133" spans="1:1">
      <c r="A133">
        <v>98</v>
      </c>
    </row>
    <row r="134" spans="1:1">
      <c r="A134">
        <v>278</v>
      </c>
    </row>
    <row r="135" spans="1:1">
      <c r="A135">
        <v>135</v>
      </c>
    </row>
    <row r="136" spans="1:1">
      <c r="A136">
        <v>248</v>
      </c>
    </row>
    <row r="137" spans="1:1">
      <c r="A137">
        <v>148</v>
      </c>
    </row>
    <row r="138" spans="1:1">
      <c r="A138">
        <v>148</v>
      </c>
    </row>
    <row r="139" spans="1:1">
      <c r="A139">
        <v>98</v>
      </c>
    </row>
    <row r="140" spans="1:1">
      <c r="A140">
        <v>96</v>
      </c>
    </row>
    <row r="141" spans="1:1">
      <c r="A141">
        <v>204</v>
      </c>
    </row>
    <row r="142" spans="1:1">
      <c r="A142">
        <v>148</v>
      </c>
    </row>
    <row r="143" spans="1:1">
      <c r="A143">
        <v>278</v>
      </c>
    </row>
    <row r="144" spans="1:1">
      <c r="A144">
        <v>399</v>
      </c>
    </row>
    <row r="145" spans="1:1">
      <c r="A145">
        <v>135</v>
      </c>
    </row>
    <row r="146" spans="1:1">
      <c r="A146">
        <v>254</v>
      </c>
    </row>
    <row r="147" spans="1:1">
      <c r="A147">
        <v>771</v>
      </c>
    </row>
    <row r="148" spans="1:1">
      <c r="A148">
        <v>254</v>
      </c>
    </row>
    <row r="149" spans="1:1">
      <c r="A149">
        <v>148</v>
      </c>
    </row>
    <row r="150" spans="1:1">
      <c r="A150">
        <v>771</v>
      </c>
    </row>
    <row r="151" spans="1:1">
      <c r="A151">
        <v>148</v>
      </c>
    </row>
    <row r="152" spans="1:1">
      <c r="A152">
        <v>148</v>
      </c>
    </row>
    <row r="153" spans="1:1">
      <c r="A153">
        <v>399</v>
      </c>
    </row>
    <row r="154" spans="1:1">
      <c r="A154">
        <v>248</v>
      </c>
    </row>
    <row r="155" spans="1:1">
      <c r="A155">
        <v>771</v>
      </c>
    </row>
    <row r="156" spans="1:1">
      <c r="A156">
        <v>250</v>
      </c>
    </row>
    <row r="157" spans="1:1">
      <c r="A157">
        <v>250</v>
      </c>
    </row>
    <row r="158" spans="1:1">
      <c r="A158">
        <v>98</v>
      </c>
    </row>
    <row r="159" spans="1:1">
      <c r="A159">
        <v>399</v>
      </c>
    </row>
    <row r="160" spans="1:1">
      <c r="A160">
        <v>278</v>
      </c>
    </row>
    <row r="161" spans="1:1">
      <c r="A161">
        <v>98</v>
      </c>
    </row>
    <row r="162" spans="1:1">
      <c r="A162">
        <v>148</v>
      </c>
    </row>
    <row r="163" spans="1:1">
      <c r="A163">
        <v>399</v>
      </c>
    </row>
    <row r="164" spans="1:1">
      <c r="A164">
        <v>248</v>
      </c>
    </row>
    <row r="165" spans="1:1">
      <c r="A165">
        <v>204</v>
      </c>
    </row>
    <row r="166" spans="1:1">
      <c r="A166">
        <v>250</v>
      </c>
    </row>
    <row r="167" spans="1:1">
      <c r="A167">
        <v>250</v>
      </c>
    </row>
    <row r="168" spans="1:1">
      <c r="A168">
        <v>248</v>
      </c>
    </row>
    <row r="169" spans="1:1">
      <c r="A169">
        <v>287</v>
      </c>
    </row>
    <row r="170" spans="1:1">
      <c r="A170">
        <v>148</v>
      </c>
    </row>
    <row r="171" spans="1:1">
      <c r="A171">
        <v>248</v>
      </c>
    </row>
    <row r="172" spans="1:1">
      <c r="A172">
        <v>148</v>
      </c>
    </row>
    <row r="173" spans="1:1">
      <c r="A173">
        <v>287</v>
      </c>
    </row>
    <row r="174" spans="1:1">
      <c r="A174">
        <v>96</v>
      </c>
    </row>
    <row r="175" spans="1:1">
      <c r="A175">
        <v>135</v>
      </c>
    </row>
    <row r="176" spans="1:1">
      <c r="A176">
        <v>771</v>
      </c>
    </row>
    <row r="177" spans="1:1">
      <c r="A177">
        <v>399</v>
      </c>
    </row>
    <row r="178" spans="1:1">
      <c r="A178">
        <v>771</v>
      </c>
    </row>
    <row r="179" spans="1:1">
      <c r="A179">
        <v>399</v>
      </c>
    </row>
    <row r="180" spans="1:1">
      <c r="A180">
        <v>148</v>
      </c>
    </row>
    <row r="181" spans="1:1">
      <c r="A181">
        <v>287</v>
      </c>
    </row>
    <row r="182" spans="1:1">
      <c r="A182">
        <v>278</v>
      </c>
    </row>
    <row r="183" spans="1:1">
      <c r="A183">
        <v>148</v>
      </c>
    </row>
    <row r="184" spans="1:1">
      <c r="A184">
        <v>254</v>
      </c>
    </row>
    <row r="185" spans="1:1">
      <c r="A185">
        <v>250</v>
      </c>
    </row>
    <row r="186" spans="1:1">
      <c r="A186">
        <v>399</v>
      </c>
    </row>
    <row r="187" spans="1:1">
      <c r="A187">
        <v>278</v>
      </c>
    </row>
    <row r="188" spans="1:1">
      <c r="A188">
        <v>401</v>
      </c>
    </row>
    <row r="189" spans="1:1">
      <c r="A189">
        <v>248</v>
      </c>
    </row>
    <row r="190" spans="1:1">
      <c r="A190">
        <v>771</v>
      </c>
    </row>
    <row r="191" spans="1:1">
      <c r="A191">
        <v>771</v>
      </c>
    </row>
    <row r="192" spans="1:1">
      <c r="A192">
        <v>135</v>
      </c>
    </row>
    <row r="193" spans="1:1">
      <c r="A193">
        <v>204</v>
      </c>
    </row>
    <row r="194" spans="1:1">
      <c r="A194">
        <v>250</v>
      </c>
    </row>
    <row r="195" spans="1:1">
      <c r="A195">
        <v>399</v>
      </c>
    </row>
    <row r="196" spans="1:1">
      <c r="A196">
        <v>278</v>
      </c>
    </row>
    <row r="197" spans="1:1">
      <c r="A197">
        <v>399</v>
      </c>
    </row>
    <row r="198" spans="1:1">
      <c r="A198">
        <v>401</v>
      </c>
    </row>
    <row r="199" spans="1:1">
      <c r="A199">
        <v>204</v>
      </c>
    </row>
    <row r="200" spans="1:1">
      <c r="A200">
        <v>287</v>
      </c>
    </row>
    <row r="201" spans="1:1">
      <c r="A201">
        <v>287</v>
      </c>
    </row>
    <row r="202" spans="1:1">
      <c r="A202">
        <v>278</v>
      </c>
    </row>
    <row r="203" spans="1:1">
      <c r="A203">
        <v>250</v>
      </c>
    </row>
    <row r="204" spans="1:1">
      <c r="A204">
        <v>399</v>
      </c>
    </row>
    <row r="205" spans="1:1">
      <c r="A205">
        <v>148</v>
      </c>
    </row>
    <row r="206" spans="1:1">
      <c r="A206">
        <v>148</v>
      </c>
    </row>
    <row r="207" spans="1:1">
      <c r="A207">
        <v>204</v>
      </c>
    </row>
    <row r="208" spans="1:1">
      <c r="A208">
        <v>148</v>
      </c>
    </row>
    <row r="209" spans="1:1">
      <c r="A209">
        <v>204</v>
      </c>
    </row>
    <row r="210" spans="1:1">
      <c r="A210">
        <v>96</v>
      </c>
    </row>
    <row r="211" spans="1:1">
      <c r="A211">
        <v>254</v>
      </c>
    </row>
    <row r="212" spans="1:1">
      <c r="A212">
        <v>278</v>
      </c>
    </row>
    <row r="213" spans="1:1">
      <c r="A213">
        <v>254</v>
      </c>
    </row>
    <row r="214" spans="1:1">
      <c r="A214">
        <v>204</v>
      </c>
    </row>
    <row r="215" spans="1:1">
      <c r="A215">
        <v>248</v>
      </c>
    </row>
    <row r="216" spans="1:1">
      <c r="A216">
        <v>96</v>
      </c>
    </row>
    <row r="217" spans="1:1">
      <c r="A217">
        <v>250</v>
      </c>
    </row>
    <row r="218" spans="1:1">
      <c r="A218">
        <v>248</v>
      </c>
    </row>
    <row r="219" spans="1:1">
      <c r="A219">
        <v>254</v>
      </c>
    </row>
    <row r="220" spans="1:1">
      <c r="A220">
        <v>148</v>
      </c>
    </row>
    <row r="221" spans="1:1">
      <c r="A221">
        <v>250</v>
      </c>
    </row>
    <row r="222" spans="1:1">
      <c r="A222">
        <v>96</v>
      </c>
    </row>
    <row r="223" spans="1:1">
      <c r="A223">
        <v>287</v>
      </c>
    </row>
    <row r="224" spans="1:1">
      <c r="A224">
        <v>148</v>
      </c>
    </row>
    <row r="225" spans="1:1">
      <c r="A225">
        <v>250</v>
      </c>
    </row>
    <row r="226" spans="1:1">
      <c r="A226">
        <v>278</v>
      </c>
    </row>
    <row r="227" spans="1:1">
      <c r="A227">
        <v>287</v>
      </c>
    </row>
    <row r="228" spans="1:1">
      <c r="A228">
        <v>287</v>
      </c>
    </row>
    <row r="229" spans="1:1">
      <c r="A229">
        <v>250</v>
      </c>
    </row>
    <row r="230" spans="1:1">
      <c r="A230">
        <v>135</v>
      </c>
    </row>
    <row r="231" spans="1:1">
      <c r="A231">
        <v>401</v>
      </c>
    </row>
    <row r="232" spans="1:1">
      <c r="A232">
        <v>771</v>
      </c>
    </row>
    <row r="233" spans="1:1">
      <c r="A233">
        <v>278</v>
      </c>
    </row>
    <row r="234" spans="1:1">
      <c r="A234">
        <v>771</v>
      </c>
    </row>
    <row r="235" spans="1:1">
      <c r="A235">
        <v>401</v>
      </c>
    </row>
    <row r="236" spans="1:1">
      <c r="A236">
        <v>96</v>
      </c>
    </row>
    <row r="237" spans="1:1">
      <c r="A237">
        <v>401</v>
      </c>
    </row>
    <row r="238" spans="1:1">
      <c r="A238">
        <v>248</v>
      </c>
    </row>
    <row r="239" spans="1:1">
      <c r="A239">
        <v>148</v>
      </c>
    </row>
    <row r="240" spans="1:1">
      <c r="A240">
        <v>278</v>
      </c>
    </row>
    <row r="241" spans="1:1">
      <c r="A241">
        <v>96</v>
      </c>
    </row>
    <row r="242" spans="1:1">
      <c r="A242">
        <v>287</v>
      </c>
    </row>
    <row r="243" spans="1:1">
      <c r="A243">
        <v>135</v>
      </c>
    </row>
    <row r="244" spans="1:1">
      <c r="A244">
        <v>250</v>
      </c>
    </row>
    <row r="245" spans="1:1">
      <c r="A245">
        <v>98</v>
      </c>
    </row>
    <row r="246" spans="1:1">
      <c r="A246">
        <v>287</v>
      </c>
    </row>
    <row r="247" spans="1:1">
      <c r="A247">
        <v>401</v>
      </c>
    </row>
    <row r="248" spans="1:1">
      <c r="A248">
        <v>204</v>
      </c>
    </row>
    <row r="249" spans="1:1">
      <c r="A249">
        <v>399</v>
      </c>
    </row>
    <row r="250" spans="1:1">
      <c r="A250">
        <v>254</v>
      </c>
    </row>
    <row r="251" spans="1:1">
      <c r="A251">
        <v>98</v>
      </c>
    </row>
    <row r="252" spans="1:1">
      <c r="A252">
        <v>248</v>
      </c>
    </row>
    <row r="253" spans="1:1">
      <c r="A253">
        <v>287</v>
      </c>
    </row>
    <row r="254" spans="1:1">
      <c r="A254">
        <v>278</v>
      </c>
    </row>
    <row r="255" spans="1:1">
      <c r="A255">
        <v>771</v>
      </c>
    </row>
    <row r="256" spans="1:1">
      <c r="A256">
        <v>254</v>
      </c>
    </row>
    <row r="257" spans="1:1">
      <c r="A257">
        <v>278</v>
      </c>
    </row>
    <row r="258" spans="1:1">
      <c r="A258">
        <v>399</v>
      </c>
    </row>
    <row r="259" spans="1:1">
      <c r="A259">
        <v>204</v>
      </c>
    </row>
    <row r="260" spans="1:1">
      <c r="A260">
        <v>287</v>
      </c>
    </row>
    <row r="261" spans="1:1">
      <c r="A261">
        <v>135</v>
      </c>
    </row>
    <row r="262" spans="1:1">
      <c r="A262">
        <v>401</v>
      </c>
    </row>
    <row r="263" spans="1:1">
      <c r="A263">
        <v>250</v>
      </c>
    </row>
    <row r="264" spans="1:1">
      <c r="A264">
        <v>98</v>
      </c>
    </row>
    <row r="265" spans="1:1">
      <c r="A265">
        <v>287</v>
      </c>
    </row>
    <row r="266" spans="1:1">
      <c r="A266">
        <v>287</v>
      </c>
    </row>
    <row r="267" spans="1:1">
      <c r="A267">
        <v>254</v>
      </c>
    </row>
    <row r="268" spans="1:1">
      <c r="A268">
        <v>250</v>
      </c>
    </row>
    <row r="269" spans="1:1">
      <c r="A269">
        <v>254</v>
      </c>
    </row>
    <row r="270" spans="1:1">
      <c r="A270">
        <v>771</v>
      </c>
    </row>
    <row r="271" spans="1:1">
      <c r="A271">
        <v>148</v>
      </c>
    </row>
    <row r="272" spans="1:1">
      <c r="A272">
        <v>287</v>
      </c>
    </row>
    <row r="273" spans="1:1">
      <c r="A273">
        <v>278</v>
      </c>
    </row>
    <row r="274" spans="1:1">
      <c r="A274">
        <v>98</v>
      </c>
    </row>
    <row r="275" spans="1:1">
      <c r="A275">
        <v>278</v>
      </c>
    </row>
    <row r="276" spans="1:1">
      <c r="A276">
        <v>250</v>
      </c>
    </row>
    <row r="277" spans="1:1">
      <c r="A277">
        <v>287</v>
      </c>
    </row>
    <row r="278" spans="1:1">
      <c r="A278">
        <v>287</v>
      </c>
    </row>
    <row r="279" spans="1:1">
      <c r="A279">
        <v>148</v>
      </c>
    </row>
    <row r="280" spans="1:1">
      <c r="A280">
        <v>254</v>
      </c>
    </row>
    <row r="281" spans="1:1">
      <c r="A281">
        <v>287</v>
      </c>
    </row>
    <row r="282" spans="1:1">
      <c r="A282">
        <v>148</v>
      </c>
    </row>
    <row r="283" spans="1:1">
      <c r="A283">
        <v>148</v>
      </c>
    </row>
    <row r="284" spans="1:1">
      <c r="A284">
        <v>287</v>
      </c>
    </row>
    <row r="285" spans="1:1">
      <c r="A285">
        <v>248</v>
      </c>
    </row>
    <row r="286" spans="1:1">
      <c r="A286">
        <v>278</v>
      </c>
    </row>
    <row r="287" spans="1:1">
      <c r="A287">
        <v>148</v>
      </c>
    </row>
    <row r="288" spans="1:1">
      <c r="A288">
        <v>248</v>
      </c>
    </row>
    <row r="289" spans="1:1">
      <c r="A289">
        <v>399</v>
      </c>
    </row>
    <row r="290" spans="1:1">
      <c r="A290">
        <v>248</v>
      </c>
    </row>
    <row r="291" spans="1:1">
      <c r="A291">
        <v>135</v>
      </c>
    </row>
    <row r="292" spans="1:1">
      <c r="A292">
        <v>148</v>
      </c>
    </row>
    <row r="293" spans="1:1">
      <c r="A293">
        <v>278</v>
      </c>
    </row>
    <row r="294" spans="1:1">
      <c r="A294">
        <v>148</v>
      </c>
    </row>
    <row r="295" spans="1:1">
      <c r="A295">
        <v>248</v>
      </c>
    </row>
    <row r="296" spans="1:1">
      <c r="A296">
        <v>248</v>
      </c>
    </row>
    <row r="297" spans="1:1">
      <c r="A297">
        <v>287</v>
      </c>
    </row>
    <row r="298" spans="1:1">
      <c r="A298">
        <v>287</v>
      </c>
    </row>
    <row r="299" spans="1:1">
      <c r="A299">
        <v>278</v>
      </c>
    </row>
    <row r="300" spans="1:1">
      <c r="A300">
        <v>98</v>
      </c>
    </row>
    <row r="301" spans="1:1">
      <c r="A301">
        <v>250</v>
      </c>
    </row>
    <row r="302" spans="1:1">
      <c r="A302">
        <v>401</v>
      </c>
    </row>
    <row r="303" spans="1:1">
      <c r="A303">
        <v>98</v>
      </c>
    </row>
    <row r="304" spans="1:1">
      <c r="A304">
        <v>250</v>
      </c>
    </row>
    <row r="305" spans="1:1">
      <c r="A305">
        <v>254</v>
      </c>
    </row>
    <row r="306" spans="1:1">
      <c r="A306">
        <v>248</v>
      </c>
    </row>
    <row r="307" spans="1:1">
      <c r="A307">
        <v>135</v>
      </c>
    </row>
    <row r="308" spans="1:1">
      <c r="A308">
        <v>250</v>
      </c>
    </row>
    <row r="309" spans="1:1">
      <c r="A309">
        <v>254</v>
      </c>
    </row>
    <row r="310" spans="1:1">
      <c r="A310">
        <v>135</v>
      </c>
    </row>
    <row r="311" spans="1:1">
      <c r="A311">
        <v>278</v>
      </c>
    </row>
    <row r="312" spans="1:1">
      <c r="A312">
        <v>287</v>
      </c>
    </row>
    <row r="313" spans="1:1">
      <c r="A313">
        <v>401</v>
      </c>
    </row>
    <row r="314" spans="1:1">
      <c r="A314">
        <v>250</v>
      </c>
    </row>
    <row r="315" spans="1:1">
      <c r="A315">
        <v>399</v>
      </c>
    </row>
    <row r="316" spans="1:1">
      <c r="A316">
        <v>399</v>
      </c>
    </row>
    <row r="317" spans="1:1">
      <c r="A317">
        <v>135</v>
      </c>
    </row>
    <row r="318" spans="1:1">
      <c r="A318">
        <v>148</v>
      </c>
    </row>
    <row r="319" spans="1:1">
      <c r="A319">
        <v>148</v>
      </c>
    </row>
    <row r="320" spans="1:1">
      <c r="A320">
        <v>278</v>
      </c>
    </row>
    <row r="321" spans="1:1">
      <c r="A321">
        <v>248</v>
      </c>
    </row>
    <row r="322" spans="1:1">
      <c r="A322">
        <v>399</v>
      </c>
    </row>
    <row r="323" spans="1:1">
      <c r="A323">
        <v>771</v>
      </c>
    </row>
    <row r="324" spans="1:1">
      <c r="A324">
        <v>278</v>
      </c>
    </row>
    <row r="325" spans="1:1">
      <c r="A325">
        <v>278</v>
      </c>
    </row>
    <row r="326" spans="1:1">
      <c r="A326">
        <v>248</v>
      </c>
    </row>
    <row r="327" spans="1:1">
      <c r="A327">
        <v>250</v>
      </c>
    </row>
    <row r="328" spans="1:1">
      <c r="A328">
        <v>278</v>
      </c>
    </row>
    <row r="329" spans="1:1">
      <c r="A329">
        <v>96</v>
      </c>
    </row>
    <row r="330" spans="1:1">
      <c r="A330">
        <v>96</v>
      </c>
    </row>
    <row r="331" spans="1:1">
      <c r="A331">
        <v>135</v>
      </c>
    </row>
    <row r="332" spans="1:1">
      <c r="A332">
        <v>98</v>
      </c>
    </row>
    <row r="333" spans="1:1">
      <c r="A333">
        <v>248</v>
      </c>
    </row>
    <row r="334" spans="1:1">
      <c r="A334">
        <v>204</v>
      </c>
    </row>
    <row r="335" spans="1:1">
      <c r="A335">
        <v>399</v>
      </c>
    </row>
    <row r="336" spans="1:1">
      <c r="A336">
        <v>204</v>
      </c>
    </row>
    <row r="337" spans="1:1">
      <c r="A337">
        <v>250</v>
      </c>
    </row>
    <row r="338" spans="1:1">
      <c r="A338">
        <v>96</v>
      </c>
    </row>
    <row r="339" spans="1:1">
      <c r="A339">
        <v>148</v>
      </c>
    </row>
    <row r="340" spans="1:1">
      <c r="A340">
        <v>254</v>
      </c>
    </row>
    <row r="341" spans="1:1">
      <c r="A341">
        <v>287</v>
      </c>
    </row>
    <row r="342" spans="1:1">
      <c r="A342">
        <v>278</v>
      </c>
    </row>
    <row r="343" spans="1:1">
      <c r="A343">
        <v>771</v>
      </c>
    </row>
    <row r="344" spans="1:1">
      <c r="A344">
        <v>148</v>
      </c>
    </row>
    <row r="345" spans="1:1">
      <c r="A345">
        <v>287</v>
      </c>
    </row>
    <row r="346" spans="1:1">
      <c r="A346">
        <v>401</v>
      </c>
    </row>
    <row r="347" spans="1:1">
      <c r="A347">
        <v>399</v>
      </c>
    </row>
    <row r="348" spans="1:1">
      <c r="A348">
        <v>401</v>
      </c>
    </row>
    <row r="349" spans="1:1">
      <c r="A349">
        <v>254</v>
      </c>
    </row>
    <row r="350" spans="1:1">
      <c r="A350">
        <v>287</v>
      </c>
    </row>
    <row r="351" spans="1:1">
      <c r="A351">
        <v>98</v>
      </c>
    </row>
    <row r="352" spans="1:1">
      <c r="A352">
        <v>771</v>
      </c>
    </row>
    <row r="353" spans="1:1">
      <c r="A353">
        <v>399</v>
      </c>
    </row>
    <row r="354" spans="1:1">
      <c r="A354">
        <v>135</v>
      </c>
    </row>
    <row r="355" spans="1:1">
      <c r="A355">
        <v>204</v>
      </c>
    </row>
    <row r="356" spans="1:1">
      <c r="A356">
        <v>287</v>
      </c>
    </row>
    <row r="357" spans="1:1">
      <c r="A357">
        <v>254</v>
      </c>
    </row>
    <row r="358" spans="1:1">
      <c r="A358">
        <v>401</v>
      </c>
    </row>
    <row r="359" spans="1:1">
      <c r="A359">
        <v>98</v>
      </c>
    </row>
    <row r="360" spans="1:1">
      <c r="A360">
        <v>401</v>
      </c>
    </row>
    <row r="361" spans="1:1">
      <c r="A361">
        <v>287</v>
      </c>
    </row>
    <row r="362" spans="1:1">
      <c r="A362">
        <v>135</v>
      </c>
    </row>
    <row r="363" spans="1:1">
      <c r="A363">
        <v>287</v>
      </c>
    </row>
    <row r="364" spans="1:1">
      <c r="A364">
        <v>278</v>
      </c>
    </row>
    <row r="365" spans="1:1">
      <c r="A365">
        <v>771</v>
      </c>
    </row>
    <row r="366" spans="1:1">
      <c r="A366">
        <v>135</v>
      </c>
    </row>
    <row r="367" spans="1:1">
      <c r="A367">
        <v>248</v>
      </c>
    </row>
    <row r="368" spans="1:1">
      <c r="A368">
        <v>135</v>
      </c>
    </row>
    <row r="369" spans="1:1">
      <c r="A369">
        <v>96</v>
      </c>
    </row>
    <row r="370" spans="1:1">
      <c r="A370">
        <v>148</v>
      </c>
    </row>
    <row r="371" spans="1:1">
      <c r="A371">
        <v>287</v>
      </c>
    </row>
    <row r="372" spans="1:1">
      <c r="A372">
        <v>250</v>
      </c>
    </row>
    <row r="373" spans="1:1">
      <c r="A373">
        <v>250</v>
      </c>
    </row>
    <row r="374" spans="1:1">
      <c r="A374">
        <v>254</v>
      </c>
    </row>
    <row r="375" spans="1:1">
      <c r="A375">
        <v>248</v>
      </c>
    </row>
    <row r="376" spans="1:1">
      <c r="A376">
        <v>96</v>
      </c>
    </row>
    <row r="377" spans="1:1">
      <c r="A377">
        <v>96</v>
      </c>
    </row>
    <row r="378" spans="1:1">
      <c r="A378">
        <v>148</v>
      </c>
    </row>
    <row r="379" spans="1:1">
      <c r="A379">
        <v>287</v>
      </c>
    </row>
    <row r="380" spans="1:1">
      <c r="A380">
        <v>278</v>
      </c>
    </row>
    <row r="381" spans="1:1">
      <c r="A381">
        <v>248</v>
      </c>
    </row>
    <row r="382" spans="1:1">
      <c r="A382">
        <v>399</v>
      </c>
    </row>
    <row r="383" spans="1:1">
      <c r="A383">
        <v>135</v>
      </c>
    </row>
    <row r="384" spans="1:1">
      <c r="A384">
        <v>204</v>
      </c>
    </row>
    <row r="385" spans="1:1">
      <c r="A385">
        <v>248</v>
      </c>
    </row>
    <row r="386" spans="1:1">
      <c r="A386">
        <v>248</v>
      </c>
    </row>
    <row r="387" spans="1:1">
      <c r="A387">
        <v>250</v>
      </c>
    </row>
    <row r="388" spans="1:1">
      <c r="A388">
        <v>287</v>
      </c>
    </row>
    <row r="389" spans="1:1">
      <c r="A389">
        <v>96</v>
      </c>
    </row>
    <row r="390" spans="1:1">
      <c r="A390">
        <v>399</v>
      </c>
    </row>
    <row r="391" spans="1:1">
      <c r="A391">
        <v>250</v>
      </c>
    </row>
    <row r="392" spans="1:1">
      <c r="A392">
        <v>248</v>
      </c>
    </row>
    <row r="393" spans="1:1">
      <c r="A393">
        <v>254</v>
      </c>
    </row>
    <row r="394" spans="1:1">
      <c r="A394">
        <v>248</v>
      </c>
    </row>
    <row r="395" spans="1:1">
      <c r="A395">
        <v>250</v>
      </c>
    </row>
    <row r="396" spans="1:1">
      <c r="A396">
        <v>98</v>
      </c>
    </row>
    <row r="397" spans="1:1">
      <c r="A397">
        <v>148</v>
      </c>
    </row>
    <row r="398" spans="1:1">
      <c r="A398">
        <v>204</v>
      </c>
    </row>
    <row r="399" spans="1:1">
      <c r="A399">
        <v>148</v>
      </c>
    </row>
    <row r="400" spans="1:1">
      <c r="A400">
        <v>278</v>
      </c>
    </row>
    <row r="401" spans="1:1">
      <c r="A401">
        <v>287</v>
      </c>
    </row>
    <row r="402" spans="1:1">
      <c r="A402">
        <v>135</v>
      </c>
    </row>
    <row r="403" spans="1:1">
      <c r="A403">
        <v>248</v>
      </c>
    </row>
    <row r="404" spans="1:1">
      <c r="A404">
        <v>148</v>
      </c>
    </row>
    <row r="405" spans="1:1">
      <c r="A405">
        <v>287</v>
      </c>
    </row>
    <row r="406" spans="1:1">
      <c r="A406">
        <v>248</v>
      </c>
    </row>
    <row r="407" spans="1:1">
      <c r="A407">
        <v>278</v>
      </c>
    </row>
    <row r="408" spans="1:1">
      <c r="A408">
        <v>204</v>
      </c>
    </row>
    <row r="409" spans="1:1">
      <c r="A409">
        <v>401</v>
      </c>
    </row>
    <row r="410" spans="1:1">
      <c r="A410">
        <v>135</v>
      </c>
    </row>
    <row r="411" spans="1:1">
      <c r="A411">
        <v>248</v>
      </c>
    </row>
    <row r="412" spans="1:1">
      <c r="A412">
        <v>254</v>
      </c>
    </row>
    <row r="413" spans="1:1">
      <c r="A413">
        <v>399</v>
      </c>
    </row>
    <row r="414" spans="1:1">
      <c r="A414">
        <v>250</v>
      </c>
    </row>
    <row r="415" spans="1:1">
      <c r="A415">
        <v>148</v>
      </c>
    </row>
    <row r="416" spans="1:1">
      <c r="A416">
        <v>135</v>
      </c>
    </row>
    <row r="417" spans="1:1">
      <c r="A417">
        <v>278</v>
      </c>
    </row>
    <row r="418" spans="1:1">
      <c r="A418">
        <v>204</v>
      </c>
    </row>
    <row r="419" spans="1:1">
      <c r="A419">
        <v>204</v>
      </c>
    </row>
    <row r="420" spans="1:1">
      <c r="A420">
        <v>399</v>
      </c>
    </row>
    <row r="421" spans="1:1">
      <c r="A421">
        <v>250</v>
      </c>
    </row>
    <row r="422" spans="1:1">
      <c r="A422">
        <v>96</v>
      </c>
    </row>
    <row r="423" spans="1:1">
      <c r="A423">
        <v>771</v>
      </c>
    </row>
    <row r="424" spans="1:1">
      <c r="A424">
        <v>98</v>
      </c>
    </row>
    <row r="425" spans="1:1">
      <c r="A425">
        <v>254</v>
      </c>
    </row>
    <row r="426" spans="1:1">
      <c r="A426">
        <v>148</v>
      </c>
    </row>
    <row r="427" spans="1:1">
      <c r="A427">
        <v>771</v>
      </c>
    </row>
    <row r="428" spans="1:1">
      <c r="A428">
        <v>254</v>
      </c>
    </row>
    <row r="429" spans="1:1">
      <c r="A429">
        <v>96</v>
      </c>
    </row>
    <row r="430" spans="1:1">
      <c r="A430">
        <v>204</v>
      </c>
    </row>
    <row r="431" spans="1:1">
      <c r="A431">
        <v>771</v>
      </c>
    </row>
    <row r="432" spans="1:1">
      <c r="A432">
        <v>401</v>
      </c>
    </row>
    <row r="433" spans="1:1">
      <c r="A433">
        <v>204</v>
      </c>
    </row>
    <row r="434" spans="1:1">
      <c r="A434">
        <v>771</v>
      </c>
    </row>
    <row r="435" spans="1:1">
      <c r="A435">
        <v>248</v>
      </c>
    </row>
    <row r="436" spans="1:1">
      <c r="A436">
        <v>254</v>
      </c>
    </row>
    <row r="437" spans="1:1">
      <c r="A437">
        <v>135</v>
      </c>
    </row>
    <row r="438" spans="1:1">
      <c r="A438">
        <v>250</v>
      </c>
    </row>
    <row r="439" spans="1:1">
      <c r="A439">
        <v>250</v>
      </c>
    </row>
    <row r="440" spans="1:1">
      <c r="A440">
        <v>250</v>
      </c>
    </row>
    <row r="441" spans="1:1">
      <c r="A441">
        <v>401</v>
      </c>
    </row>
    <row r="442" spans="1:1">
      <c r="A442">
        <v>250</v>
      </c>
    </row>
    <row r="443" spans="1:1">
      <c r="A443">
        <v>204</v>
      </c>
    </row>
    <row r="444" spans="1:1">
      <c r="A444">
        <v>250</v>
      </c>
    </row>
    <row r="445" spans="1:1">
      <c r="A445">
        <v>148</v>
      </c>
    </row>
    <row r="446" spans="1:1">
      <c r="A446">
        <v>135</v>
      </c>
    </row>
    <row r="447" spans="1:1">
      <c r="A447">
        <v>771</v>
      </c>
    </row>
    <row r="448" spans="1:1">
      <c r="A448">
        <v>98</v>
      </c>
    </row>
    <row r="449" spans="1:1">
      <c r="A449">
        <v>399</v>
      </c>
    </row>
    <row r="450" spans="1:1">
      <c r="A450">
        <v>135</v>
      </c>
    </row>
    <row r="451" spans="1:1">
      <c r="A451">
        <v>204</v>
      </c>
    </row>
    <row r="452" spans="1:1">
      <c r="A452">
        <v>254</v>
      </c>
    </row>
    <row r="453" spans="1:1">
      <c r="A453">
        <v>399</v>
      </c>
    </row>
    <row r="454" spans="1:1">
      <c r="A454">
        <v>401</v>
      </c>
    </row>
    <row r="455" spans="1:1">
      <c r="A455">
        <v>204</v>
      </c>
    </row>
    <row r="456" spans="1:1">
      <c r="A456">
        <v>250</v>
      </c>
    </row>
    <row r="457" spans="1:1">
      <c r="A457">
        <v>287</v>
      </c>
    </row>
    <row r="458" spans="1:1">
      <c r="A458">
        <v>135</v>
      </c>
    </row>
    <row r="459" spans="1:1">
      <c r="A459">
        <v>278</v>
      </c>
    </row>
    <row r="460" spans="1:1">
      <c r="A460">
        <v>401</v>
      </c>
    </row>
    <row r="461" spans="1:1">
      <c r="A461">
        <v>287</v>
      </c>
    </row>
    <row r="462" spans="1:1">
      <c r="A462">
        <v>98</v>
      </c>
    </row>
    <row r="463" spans="1:1">
      <c r="A463">
        <v>135</v>
      </c>
    </row>
    <row r="464" spans="1:1">
      <c r="A464">
        <v>250</v>
      </c>
    </row>
    <row r="465" spans="1:1">
      <c r="A465">
        <v>96</v>
      </c>
    </row>
    <row r="466" spans="1:1">
      <c r="A466">
        <v>96</v>
      </c>
    </row>
    <row r="467" spans="1:1">
      <c r="A467">
        <v>96</v>
      </c>
    </row>
    <row r="468" spans="1:1">
      <c r="A468">
        <v>771</v>
      </c>
    </row>
    <row r="469" spans="1:1">
      <c r="A469">
        <v>771</v>
      </c>
    </row>
    <row r="470" spans="1:1">
      <c r="A470">
        <v>98</v>
      </c>
    </row>
    <row r="471" spans="1:1">
      <c r="A471">
        <v>248</v>
      </c>
    </row>
    <row r="472" spans="1:1">
      <c r="A472">
        <v>248</v>
      </c>
    </row>
    <row r="473" spans="1:1">
      <c r="A473">
        <v>278</v>
      </c>
    </row>
    <row r="474" spans="1:1">
      <c r="A474">
        <v>250</v>
      </c>
    </row>
    <row r="475" spans="1:1">
      <c r="A475">
        <v>278</v>
      </c>
    </row>
    <row r="476" spans="1:1">
      <c r="A476">
        <v>135</v>
      </c>
    </row>
    <row r="477" spans="1:1">
      <c r="A477">
        <v>148</v>
      </c>
    </row>
    <row r="478" spans="1:1">
      <c r="A478">
        <v>771</v>
      </c>
    </row>
    <row r="479" spans="1:1">
      <c r="A479">
        <v>248</v>
      </c>
    </row>
    <row r="480" spans="1:1">
      <c r="A480">
        <v>96</v>
      </c>
    </row>
    <row r="481" spans="1:1">
      <c r="A481">
        <v>287</v>
      </c>
    </row>
    <row r="482" spans="1:1">
      <c r="A482">
        <v>204</v>
      </c>
    </row>
    <row r="483" spans="1:1">
      <c r="A483">
        <v>399</v>
      </c>
    </row>
    <row r="484" spans="1:1">
      <c r="A484">
        <v>248</v>
      </c>
    </row>
    <row r="485" spans="1:1">
      <c r="A485">
        <v>287</v>
      </c>
    </row>
    <row r="486" spans="1:1">
      <c r="A486">
        <v>401</v>
      </c>
    </row>
    <row r="487" spans="1:1">
      <c r="A487">
        <v>278</v>
      </c>
    </row>
    <row r="488" spans="1:1">
      <c r="A488">
        <v>287</v>
      </c>
    </row>
    <row r="489" spans="1:1">
      <c r="A489">
        <v>148</v>
      </c>
    </row>
    <row r="490" spans="1:1">
      <c r="A490">
        <v>254</v>
      </c>
    </row>
    <row r="491" spans="1:1">
      <c r="A491">
        <v>250</v>
      </c>
    </row>
    <row r="492" spans="1:1">
      <c r="A492">
        <v>278</v>
      </c>
    </row>
    <row r="493" spans="1:1">
      <c r="A493">
        <v>399</v>
      </c>
    </row>
    <row r="494" spans="1:1">
      <c r="A494">
        <v>204</v>
      </c>
    </row>
    <row r="495" spans="1:1">
      <c r="A495">
        <v>771</v>
      </c>
    </row>
    <row r="496" spans="1:1">
      <c r="A496">
        <v>135</v>
      </c>
    </row>
    <row r="497" spans="1:1">
      <c r="A497">
        <v>98</v>
      </c>
    </row>
    <row r="498" spans="1:1">
      <c r="A498">
        <v>98</v>
      </c>
    </row>
    <row r="499" spans="1:1">
      <c r="A499">
        <v>248</v>
      </c>
    </row>
    <row r="500" spans="1:1">
      <c r="A500">
        <v>204</v>
      </c>
    </row>
    <row r="501" spans="1:1">
      <c r="A501">
        <v>135</v>
      </c>
    </row>
    <row r="502" spans="1:1">
      <c r="A502">
        <v>148</v>
      </c>
    </row>
    <row r="503" spans="1:1">
      <c r="A503">
        <v>399</v>
      </c>
    </row>
    <row r="504" spans="1:1">
      <c r="A504">
        <v>287</v>
      </c>
    </row>
    <row r="505" spans="1:1">
      <c r="A505">
        <v>248</v>
      </c>
    </row>
    <row r="506" spans="1:1">
      <c r="A506">
        <v>250</v>
      </c>
    </row>
    <row r="507" spans="1:1">
      <c r="A507">
        <v>148</v>
      </c>
    </row>
    <row r="508" spans="1:1">
      <c r="A508">
        <v>135</v>
      </c>
    </row>
    <row r="509" spans="1:1">
      <c r="A509">
        <v>278</v>
      </c>
    </row>
    <row r="510" spans="1:1">
      <c r="A510">
        <v>96</v>
      </c>
    </row>
    <row r="511" spans="1:1">
      <c r="A511">
        <v>278</v>
      </c>
    </row>
    <row r="512" spans="1:1">
      <c r="A512">
        <v>98</v>
      </c>
    </row>
    <row r="513" spans="1:1">
      <c r="A513">
        <v>98</v>
      </c>
    </row>
    <row r="514" spans="1:1">
      <c r="A514">
        <v>148</v>
      </c>
    </row>
    <row r="515" spans="1:1">
      <c r="A515">
        <v>771</v>
      </c>
    </row>
    <row r="516" spans="1:1">
      <c r="A516">
        <v>287</v>
      </c>
    </row>
    <row r="517" spans="1:1">
      <c r="A517">
        <v>250</v>
      </c>
    </row>
    <row r="518" spans="1:1">
      <c r="A518">
        <v>148</v>
      </c>
    </row>
    <row r="519" spans="1:1">
      <c r="A519">
        <v>148</v>
      </c>
    </row>
    <row r="520" spans="1:1">
      <c r="A520">
        <v>148</v>
      </c>
    </row>
    <row r="521" spans="1:1">
      <c r="A521">
        <v>401</v>
      </c>
    </row>
    <row r="522" spans="1:1">
      <c r="A522">
        <v>135</v>
      </c>
    </row>
    <row r="523" spans="1:1">
      <c r="A523">
        <v>135</v>
      </c>
    </row>
    <row r="524" spans="1:1">
      <c r="A524">
        <v>98</v>
      </c>
    </row>
    <row r="525" spans="1:1">
      <c r="A525">
        <v>287</v>
      </c>
    </row>
    <row r="526" spans="1:1">
      <c r="A526">
        <v>287</v>
      </c>
    </row>
    <row r="527" spans="1:1">
      <c r="A527">
        <v>399</v>
      </c>
    </row>
    <row r="528" spans="1:1">
      <c r="A528">
        <v>254</v>
      </c>
    </row>
    <row r="529" spans="1:1">
      <c r="A529">
        <v>278</v>
      </c>
    </row>
    <row r="530" spans="1:1">
      <c r="A530">
        <v>96</v>
      </c>
    </row>
    <row r="531" spans="1:1">
      <c r="A531">
        <v>148</v>
      </c>
    </row>
    <row r="532" spans="1:1">
      <c r="A532">
        <v>96</v>
      </c>
    </row>
    <row r="533" spans="1:1">
      <c r="A533">
        <v>98</v>
      </c>
    </row>
    <row r="534" spans="1:1">
      <c r="A534">
        <v>399</v>
      </c>
    </row>
    <row r="535" spans="1:1">
      <c r="A535">
        <v>135</v>
      </c>
    </row>
    <row r="536" spans="1:1">
      <c r="A536">
        <v>248</v>
      </c>
    </row>
    <row r="537" spans="1:1">
      <c r="A537">
        <v>98</v>
      </c>
    </row>
    <row r="538" spans="1:1">
      <c r="A538">
        <v>250</v>
      </c>
    </row>
    <row r="539" spans="1:1">
      <c r="A539">
        <v>148</v>
      </c>
    </row>
    <row r="540" spans="1:1">
      <c r="A540">
        <v>771</v>
      </c>
    </row>
    <row r="541" spans="1:1">
      <c r="A541">
        <v>98</v>
      </c>
    </row>
    <row r="542" spans="1:1">
      <c r="A542">
        <v>401</v>
      </c>
    </row>
    <row r="543" spans="1:1">
      <c r="A543">
        <v>250</v>
      </c>
    </row>
    <row r="544" spans="1:1">
      <c r="A544">
        <v>135</v>
      </c>
    </row>
    <row r="545" spans="1:1">
      <c r="A545">
        <v>96</v>
      </c>
    </row>
    <row r="546" spans="1:1">
      <c r="A546">
        <v>204</v>
      </c>
    </row>
    <row r="547" spans="1:1">
      <c r="A547">
        <v>401</v>
      </c>
    </row>
    <row r="548" spans="1:1">
      <c r="A548">
        <v>399</v>
      </c>
    </row>
    <row r="549" spans="1:1">
      <c r="A549">
        <v>399</v>
      </c>
    </row>
    <row r="550" spans="1:1">
      <c r="A550">
        <v>98</v>
      </c>
    </row>
    <row r="551" spans="1:1">
      <c r="A551">
        <v>96</v>
      </c>
    </row>
    <row r="552" spans="1:1">
      <c r="A552">
        <v>771</v>
      </c>
    </row>
    <row r="553" spans="1:1">
      <c r="A553">
        <v>287</v>
      </c>
    </row>
    <row r="554" spans="1:1">
      <c r="A554">
        <v>204</v>
      </c>
    </row>
    <row r="555" spans="1:1">
      <c r="A555">
        <v>204</v>
      </c>
    </row>
    <row r="556" spans="1:1">
      <c r="A556">
        <v>250</v>
      </c>
    </row>
    <row r="557" spans="1:1">
      <c r="A557">
        <v>248</v>
      </c>
    </row>
    <row r="558" spans="1:1">
      <c r="A558">
        <v>248</v>
      </c>
    </row>
    <row r="559" spans="1:1">
      <c r="A559">
        <v>135</v>
      </c>
    </row>
    <row r="560" spans="1:1">
      <c r="A560">
        <v>278</v>
      </c>
    </row>
    <row r="561" spans="1:1">
      <c r="A561">
        <v>96</v>
      </c>
    </row>
    <row r="562" spans="1:1">
      <c r="A562">
        <v>399</v>
      </c>
    </row>
    <row r="563" spans="1:1">
      <c r="A563">
        <v>98</v>
      </c>
    </row>
    <row r="564" spans="1:1">
      <c r="A564">
        <v>254</v>
      </c>
    </row>
    <row r="565" spans="1:1">
      <c r="A565">
        <v>96</v>
      </c>
    </row>
    <row r="566" spans="1:1">
      <c r="A566">
        <v>148</v>
      </c>
    </row>
    <row r="567" spans="1:1">
      <c r="A567">
        <v>148</v>
      </c>
    </row>
    <row r="568" spans="1:1">
      <c r="A568">
        <v>148</v>
      </c>
    </row>
    <row r="569" spans="1:1">
      <c r="A569">
        <v>250</v>
      </c>
    </row>
    <row r="570" spans="1:1">
      <c r="A570">
        <v>248</v>
      </c>
    </row>
    <row r="571" spans="1:1">
      <c r="A571">
        <v>96</v>
      </c>
    </row>
    <row r="572" spans="1:1">
      <c r="A572">
        <v>98</v>
      </c>
    </row>
    <row r="573" spans="1:1">
      <c r="A573">
        <v>771</v>
      </c>
    </row>
    <row r="574" spans="1:1">
      <c r="A574">
        <v>287</v>
      </c>
    </row>
    <row r="575" spans="1:1">
      <c r="A575">
        <v>287</v>
      </c>
    </row>
    <row r="576" spans="1:1">
      <c r="A576">
        <v>204</v>
      </c>
    </row>
    <row r="577" spans="1:1">
      <c r="A577">
        <v>287</v>
      </c>
    </row>
    <row r="578" spans="1:1">
      <c r="A578">
        <v>287</v>
      </c>
    </row>
    <row r="579" spans="1:1">
      <c r="A579">
        <v>96</v>
      </c>
    </row>
    <row r="580" spans="1:1">
      <c r="A580">
        <v>250</v>
      </c>
    </row>
    <row r="581" spans="1:1">
      <c r="A581">
        <v>287</v>
      </c>
    </row>
    <row r="582" spans="1:1">
      <c r="A582">
        <v>399</v>
      </c>
    </row>
    <row r="583" spans="1:1">
      <c r="A583">
        <v>254</v>
      </c>
    </row>
    <row r="584" spans="1:1">
      <c r="A584">
        <v>399</v>
      </c>
    </row>
    <row r="585" spans="1:1">
      <c r="A585">
        <v>135</v>
      </c>
    </row>
    <row r="586" spans="1:1">
      <c r="A586">
        <v>96</v>
      </c>
    </row>
    <row r="587" spans="1:1">
      <c r="A587">
        <v>254</v>
      </c>
    </row>
    <row r="588" spans="1:1">
      <c r="A588">
        <v>96</v>
      </c>
    </row>
    <row r="589" spans="1:1">
      <c r="A589">
        <v>96</v>
      </c>
    </row>
    <row r="590" spans="1:1">
      <c r="A590">
        <v>96</v>
      </c>
    </row>
    <row r="591" spans="1:1">
      <c r="A591">
        <v>135</v>
      </c>
    </row>
    <row r="592" spans="1:1">
      <c r="A592">
        <v>399</v>
      </c>
    </row>
    <row r="593" spans="1:1">
      <c r="A593">
        <v>204</v>
      </c>
    </row>
    <row r="594" spans="1:1">
      <c r="A594">
        <v>254</v>
      </c>
    </row>
    <row r="595" spans="1:1">
      <c r="A595">
        <v>771</v>
      </c>
    </row>
    <row r="596" spans="1:1">
      <c r="A596">
        <v>287</v>
      </c>
    </row>
    <row r="597" spans="1:1">
      <c r="A597">
        <v>96</v>
      </c>
    </row>
    <row r="598" spans="1:1">
      <c r="A598">
        <v>771</v>
      </c>
    </row>
    <row r="599" spans="1:1">
      <c r="A599">
        <v>250</v>
      </c>
    </row>
    <row r="600" spans="1:1">
      <c r="A600">
        <v>135</v>
      </c>
    </row>
    <row r="601" spans="1:1">
      <c r="A601">
        <v>254</v>
      </c>
    </row>
    <row r="602" spans="1:1">
      <c r="A602">
        <v>96</v>
      </c>
    </row>
    <row r="603" spans="1:1">
      <c r="A603">
        <v>254</v>
      </c>
    </row>
    <row r="604" spans="1:1">
      <c r="A604">
        <v>98</v>
      </c>
    </row>
    <row r="605" spans="1:1">
      <c r="A605">
        <v>204</v>
      </c>
    </row>
    <row r="606" spans="1:1">
      <c r="A606">
        <v>98</v>
      </c>
    </row>
    <row r="607" spans="1:1">
      <c r="A607">
        <v>96</v>
      </c>
    </row>
    <row r="608" spans="1:1">
      <c r="A608">
        <v>148</v>
      </c>
    </row>
    <row r="609" spans="1:1">
      <c r="A609">
        <v>278</v>
      </c>
    </row>
    <row r="610" spans="1:1">
      <c r="A610">
        <v>204</v>
      </c>
    </row>
    <row r="611" spans="1:1">
      <c r="A611">
        <v>278</v>
      </c>
    </row>
    <row r="612" spans="1:1">
      <c r="A612">
        <v>278</v>
      </c>
    </row>
    <row r="613" spans="1:1">
      <c r="A613">
        <v>135</v>
      </c>
    </row>
    <row r="614" spans="1:1">
      <c r="A614">
        <v>254</v>
      </c>
    </row>
    <row r="615" spans="1:1">
      <c r="A615">
        <v>96</v>
      </c>
    </row>
    <row r="616" spans="1:1">
      <c r="A616">
        <v>248</v>
      </c>
    </row>
    <row r="617" spans="1:1">
      <c r="A617">
        <v>771</v>
      </c>
    </row>
    <row r="618" spans="1:1">
      <c r="A618">
        <v>401</v>
      </c>
    </row>
    <row r="619" spans="1:1">
      <c r="A619">
        <v>250</v>
      </c>
    </row>
    <row r="620" spans="1:1">
      <c r="A620">
        <v>771</v>
      </c>
    </row>
    <row r="621" spans="1:1">
      <c r="A621">
        <v>278</v>
      </c>
    </row>
    <row r="622" spans="1:1">
      <c r="A622">
        <v>98</v>
      </c>
    </row>
    <row r="623" spans="1:1">
      <c r="A623">
        <v>254</v>
      </c>
    </row>
    <row r="624" spans="1:1">
      <c r="A624">
        <v>250</v>
      </c>
    </row>
    <row r="625" spans="1:1">
      <c r="A625">
        <v>278</v>
      </c>
    </row>
    <row r="626" spans="1:1">
      <c r="A626">
        <v>401</v>
      </c>
    </row>
    <row r="627" spans="1:1">
      <c r="A627">
        <v>135</v>
      </c>
    </row>
    <row r="628" spans="1:1">
      <c r="A628">
        <v>771</v>
      </c>
    </row>
    <row r="629" spans="1:1">
      <c r="A629">
        <v>278</v>
      </c>
    </row>
    <row r="630" spans="1:1">
      <c r="A630">
        <v>135</v>
      </c>
    </row>
    <row r="631" spans="1:1">
      <c r="A631">
        <v>254</v>
      </c>
    </row>
    <row r="632" spans="1:1">
      <c r="A632">
        <v>96</v>
      </c>
    </row>
    <row r="633" spans="1:1">
      <c r="A633">
        <v>135</v>
      </c>
    </row>
    <row r="634" spans="1:1">
      <c r="A634">
        <v>287</v>
      </c>
    </row>
    <row r="635" spans="1:1">
      <c r="A635">
        <v>148</v>
      </c>
    </row>
    <row r="636" spans="1:1">
      <c r="A636">
        <v>148</v>
      </c>
    </row>
    <row r="637" spans="1:1">
      <c r="A637">
        <v>278</v>
      </c>
    </row>
    <row r="638" spans="1:1">
      <c r="A638">
        <v>248</v>
      </c>
    </row>
    <row r="639" spans="1:1">
      <c r="A639">
        <v>248</v>
      </c>
    </row>
    <row r="640" spans="1:1">
      <c r="A640">
        <v>250</v>
      </c>
    </row>
    <row r="641" spans="1:1">
      <c r="A641">
        <v>287</v>
      </c>
    </row>
    <row r="642" spans="1:1">
      <c r="A642">
        <v>204</v>
      </c>
    </row>
    <row r="643" spans="1:1">
      <c r="A643">
        <v>399</v>
      </c>
    </row>
    <row r="644" spans="1:1">
      <c r="A644">
        <v>401</v>
      </c>
    </row>
    <row r="645" spans="1:1">
      <c r="A645">
        <v>254</v>
      </c>
    </row>
    <row r="646" spans="1:1">
      <c r="A646">
        <v>148</v>
      </c>
    </row>
    <row r="647" spans="1:1">
      <c r="A647">
        <v>287</v>
      </c>
    </row>
    <row r="648" spans="1:1">
      <c r="A648">
        <v>248</v>
      </c>
    </row>
    <row r="649" spans="1:1">
      <c r="A649">
        <v>771</v>
      </c>
    </row>
    <row r="650" spans="1:1">
      <c r="A650">
        <v>248</v>
      </c>
    </row>
    <row r="651" spans="1:1">
      <c r="A651">
        <v>254</v>
      </c>
    </row>
    <row r="652" spans="1:1">
      <c r="A652">
        <v>135</v>
      </c>
    </row>
    <row r="653" spans="1:1">
      <c r="A653">
        <v>96</v>
      </c>
    </row>
    <row r="654" spans="1:1">
      <c r="A654">
        <v>287</v>
      </c>
    </row>
    <row r="655" spans="1:1">
      <c r="A655">
        <v>278</v>
      </c>
    </row>
    <row r="656" spans="1:1">
      <c r="A656">
        <v>401</v>
      </c>
    </row>
    <row r="657" spans="1:1">
      <c r="A657">
        <v>278</v>
      </c>
    </row>
    <row r="658" spans="1:1">
      <c r="A658">
        <v>771</v>
      </c>
    </row>
    <row r="659" spans="1:1">
      <c r="A659">
        <v>287</v>
      </c>
    </row>
    <row r="660" spans="1:1">
      <c r="A660">
        <v>148</v>
      </c>
    </row>
    <row r="661" spans="1:1">
      <c r="A661">
        <v>98</v>
      </c>
    </row>
    <row r="662" spans="1:1">
      <c r="A662">
        <v>148</v>
      </c>
    </row>
    <row r="663" spans="1:1">
      <c r="A663">
        <v>254</v>
      </c>
    </row>
    <row r="664" spans="1:1">
      <c r="A664">
        <v>98</v>
      </c>
    </row>
    <row r="665" spans="1:1">
      <c r="A665">
        <v>287</v>
      </c>
    </row>
    <row r="666" spans="1:1">
      <c r="A666">
        <v>250</v>
      </c>
    </row>
    <row r="667" spans="1:1">
      <c r="A667">
        <v>148</v>
      </c>
    </row>
    <row r="668" spans="1:1">
      <c r="A668">
        <v>98</v>
      </c>
    </row>
    <row r="669" spans="1:1">
      <c r="A669">
        <v>771</v>
      </c>
    </row>
    <row r="670" spans="1:1">
      <c r="A670">
        <v>204</v>
      </c>
    </row>
    <row r="671" spans="1:1">
      <c r="A671">
        <v>98</v>
      </c>
    </row>
    <row r="672" spans="1:1">
      <c r="A672">
        <v>399</v>
      </c>
    </row>
    <row r="673" spans="1:1">
      <c r="A673">
        <v>98</v>
      </c>
    </row>
    <row r="674" spans="1:1">
      <c r="A674">
        <v>250</v>
      </c>
    </row>
    <row r="675" spans="1:1">
      <c r="A675">
        <v>287</v>
      </c>
    </row>
    <row r="676" spans="1:1">
      <c r="A676">
        <v>204</v>
      </c>
    </row>
    <row r="677" spans="1:1">
      <c r="A677">
        <v>98</v>
      </c>
    </row>
    <row r="678" spans="1:1">
      <c r="A678">
        <v>287</v>
      </c>
    </row>
    <row r="679" spans="1:1">
      <c r="A679">
        <v>278</v>
      </c>
    </row>
    <row r="680" spans="1:1">
      <c r="A680">
        <v>135</v>
      </c>
    </row>
    <row r="681" spans="1:1">
      <c r="A681">
        <v>204</v>
      </c>
    </row>
    <row r="682" spans="1:1">
      <c r="A682">
        <v>148</v>
      </c>
    </row>
    <row r="683" spans="1:1">
      <c r="A683">
        <v>204</v>
      </c>
    </row>
    <row r="684" spans="1:1">
      <c r="A684">
        <v>278</v>
      </c>
    </row>
    <row r="685" spans="1:1">
      <c r="A685">
        <v>248</v>
      </c>
    </row>
    <row r="686" spans="1:1">
      <c r="A686">
        <v>771</v>
      </c>
    </row>
    <row r="687" spans="1:1">
      <c r="A687">
        <v>96</v>
      </c>
    </row>
    <row r="688" spans="1:1">
      <c r="A688">
        <v>98</v>
      </c>
    </row>
    <row r="689" spans="1:1">
      <c r="A689">
        <v>771</v>
      </c>
    </row>
    <row r="690" spans="1:1">
      <c r="A690">
        <v>204</v>
      </c>
    </row>
    <row r="691" spans="1:1">
      <c r="A691">
        <v>278</v>
      </c>
    </row>
    <row r="692" spans="1:1">
      <c r="A692">
        <v>248</v>
      </c>
    </row>
    <row r="693" spans="1:1">
      <c r="A693">
        <v>287</v>
      </c>
    </row>
    <row r="694" spans="1:1">
      <c r="A694">
        <v>401</v>
      </c>
    </row>
    <row r="695" spans="1:1">
      <c r="A695">
        <v>96</v>
      </c>
    </row>
    <row r="696" spans="1:1">
      <c r="A696">
        <v>399</v>
      </c>
    </row>
    <row r="697" spans="1:1">
      <c r="A697">
        <v>399</v>
      </c>
    </row>
    <row r="698" spans="1:1">
      <c r="A698">
        <v>204</v>
      </c>
    </row>
    <row r="699" spans="1:1">
      <c r="A699">
        <v>254</v>
      </c>
    </row>
    <row r="700" spans="1:1">
      <c r="A700">
        <v>250</v>
      </c>
    </row>
    <row r="701" spans="1:1">
      <c r="A701">
        <v>287</v>
      </c>
    </row>
    <row r="702" spans="1:1">
      <c r="A702">
        <v>135</v>
      </c>
    </row>
    <row r="703" spans="1:1">
      <c r="A703">
        <v>771</v>
      </c>
    </row>
    <row r="704" spans="1:1">
      <c r="A704">
        <v>204</v>
      </c>
    </row>
    <row r="705" spans="1:1">
      <c r="A705">
        <v>135</v>
      </c>
    </row>
    <row r="706" spans="1:1">
      <c r="A706">
        <v>287</v>
      </c>
    </row>
    <row r="707" spans="1:1">
      <c r="A707">
        <v>401</v>
      </c>
    </row>
    <row r="708" spans="1:1">
      <c r="A708">
        <v>401</v>
      </c>
    </row>
    <row r="709" spans="1:1">
      <c r="A709">
        <v>135</v>
      </c>
    </row>
    <row r="710" spans="1:1">
      <c r="A710">
        <v>135</v>
      </c>
    </row>
    <row r="711" spans="1:1">
      <c r="A711">
        <v>248</v>
      </c>
    </row>
    <row r="712" spans="1:1">
      <c r="A712">
        <v>254</v>
      </c>
    </row>
    <row r="713" spans="1:1">
      <c r="A713">
        <v>771</v>
      </c>
    </row>
    <row r="714" spans="1:1">
      <c r="A714">
        <v>278</v>
      </c>
    </row>
    <row r="715" spans="1:1">
      <c r="A715">
        <v>204</v>
      </c>
    </row>
    <row r="716" spans="1:1">
      <c r="A716">
        <v>287</v>
      </c>
    </row>
    <row r="717" spans="1:1">
      <c r="A717">
        <v>254</v>
      </c>
    </row>
    <row r="718" spans="1:1">
      <c r="A718">
        <v>399</v>
      </c>
    </row>
    <row r="719" spans="1:1">
      <c r="A719">
        <v>148</v>
      </c>
    </row>
    <row r="720" spans="1:1">
      <c r="A720">
        <v>98</v>
      </c>
    </row>
    <row r="721" spans="1:1">
      <c r="A721">
        <v>148</v>
      </c>
    </row>
    <row r="722" spans="1:1">
      <c r="A722">
        <v>250</v>
      </c>
    </row>
    <row r="723" spans="1:1">
      <c r="A723">
        <v>401</v>
      </c>
    </row>
    <row r="724" spans="1:1">
      <c r="A724">
        <v>248</v>
      </c>
    </row>
    <row r="725" spans="1:1">
      <c r="A725">
        <v>278</v>
      </c>
    </row>
    <row r="726" spans="1:1">
      <c r="A726">
        <v>254</v>
      </c>
    </row>
    <row r="727" spans="1:1">
      <c r="A727">
        <v>148</v>
      </c>
    </row>
    <row r="728" spans="1:1">
      <c r="A728">
        <v>254</v>
      </c>
    </row>
    <row r="729" spans="1:1">
      <c r="A729">
        <v>254</v>
      </c>
    </row>
    <row r="730" spans="1:1">
      <c r="A730">
        <v>254</v>
      </c>
    </row>
    <row r="731" spans="1:1">
      <c r="A731">
        <v>401</v>
      </c>
    </row>
    <row r="732" spans="1:1">
      <c r="A732">
        <v>287</v>
      </c>
    </row>
    <row r="733" spans="1:1">
      <c r="A733">
        <v>98</v>
      </c>
    </row>
    <row r="734" spans="1:1">
      <c r="A734">
        <v>98</v>
      </c>
    </row>
    <row r="735" spans="1:1">
      <c r="A735">
        <v>250</v>
      </c>
    </row>
    <row r="736" spans="1:1">
      <c r="A736">
        <v>96</v>
      </c>
    </row>
    <row r="737" spans="1:1">
      <c r="A737">
        <v>287</v>
      </c>
    </row>
    <row r="738" spans="1:1">
      <c r="A738">
        <v>248</v>
      </c>
    </row>
    <row r="739" spans="1:1">
      <c r="A739">
        <v>287</v>
      </c>
    </row>
    <row r="740" spans="1:1">
      <c r="A740">
        <v>401</v>
      </c>
    </row>
    <row r="741" spans="1:1">
      <c r="A741">
        <v>148</v>
      </c>
    </row>
    <row r="742" spans="1:1">
      <c r="A742">
        <v>250</v>
      </c>
    </row>
    <row r="743" spans="1:1">
      <c r="A743">
        <v>248</v>
      </c>
    </row>
    <row r="744" spans="1:1">
      <c r="A744">
        <v>96</v>
      </c>
    </row>
    <row r="745" spans="1:1">
      <c r="A745">
        <v>771</v>
      </c>
    </row>
    <row r="746" spans="1:1">
      <c r="A746">
        <v>135</v>
      </c>
    </row>
    <row r="747" spans="1:1">
      <c r="A747">
        <v>248</v>
      </c>
    </row>
    <row r="748" spans="1:1">
      <c r="A748">
        <v>278</v>
      </c>
    </row>
    <row r="749" spans="1:1">
      <c r="A749">
        <v>287</v>
      </c>
    </row>
    <row r="750" spans="1:1">
      <c r="A750">
        <v>248</v>
      </c>
    </row>
    <row r="751" spans="1:1">
      <c r="A751">
        <v>135</v>
      </c>
    </row>
    <row r="752" spans="1:1">
      <c r="A752">
        <v>250</v>
      </c>
    </row>
    <row r="753" spans="1:1">
      <c r="A753">
        <v>771</v>
      </c>
    </row>
    <row r="754" spans="1:1">
      <c r="A754">
        <v>135</v>
      </c>
    </row>
    <row r="755" spans="1:1">
      <c r="A755">
        <v>771</v>
      </c>
    </row>
    <row r="756" spans="1:1">
      <c r="A756">
        <v>278</v>
      </c>
    </row>
    <row r="757" spans="1:1">
      <c r="A757">
        <v>401</v>
      </c>
    </row>
    <row r="758" spans="1:1">
      <c r="A758">
        <v>98</v>
      </c>
    </row>
    <row r="759" spans="1:1">
      <c r="A759">
        <v>399</v>
      </c>
    </row>
    <row r="760" spans="1:1">
      <c r="A760">
        <v>135</v>
      </c>
    </row>
    <row r="761" spans="1:1">
      <c r="A761">
        <v>287</v>
      </c>
    </row>
    <row r="762" spans="1:1">
      <c r="A762">
        <v>148</v>
      </c>
    </row>
    <row r="763" spans="1:1">
      <c r="A763">
        <v>278</v>
      </c>
    </row>
    <row r="764" spans="1:1">
      <c r="A764">
        <v>401</v>
      </c>
    </row>
    <row r="765" spans="1:1">
      <c r="A765">
        <v>254</v>
      </c>
    </row>
    <row r="766" spans="1:1">
      <c r="A766">
        <v>96</v>
      </c>
    </row>
    <row r="767" spans="1:1">
      <c r="A767">
        <v>771</v>
      </c>
    </row>
    <row r="768" spans="1:1">
      <c r="A768">
        <v>135</v>
      </c>
    </row>
    <row r="769" spans="1:1">
      <c r="A769">
        <v>248</v>
      </c>
    </row>
    <row r="770" spans="1:1">
      <c r="A770">
        <v>401</v>
      </c>
    </row>
    <row r="771" spans="1:1">
      <c r="A771">
        <v>248</v>
      </c>
    </row>
    <row r="772" spans="1:1">
      <c r="A772">
        <v>254</v>
      </c>
    </row>
    <row r="773" spans="1:1">
      <c r="A773">
        <v>98</v>
      </c>
    </row>
    <row r="774" spans="1:1">
      <c r="A774">
        <v>771</v>
      </c>
    </row>
    <row r="775" spans="1:1">
      <c r="A775">
        <v>399</v>
      </c>
    </row>
    <row r="776" spans="1:1">
      <c r="A776">
        <v>98</v>
      </c>
    </row>
    <row r="777" spans="1:1">
      <c r="A777">
        <v>248</v>
      </c>
    </row>
    <row r="778" spans="1:1">
      <c r="A778">
        <v>399</v>
      </c>
    </row>
    <row r="779" spans="1:1">
      <c r="A779">
        <v>248</v>
      </c>
    </row>
    <row r="780" spans="1:1">
      <c r="A780">
        <v>771</v>
      </c>
    </row>
    <row r="781" spans="1:1">
      <c r="A781">
        <v>248</v>
      </c>
    </row>
    <row r="782" spans="1:1">
      <c r="A782">
        <v>399</v>
      </c>
    </row>
    <row r="783" spans="1:1">
      <c r="A783">
        <v>399</v>
      </c>
    </row>
    <row r="784" spans="1:1">
      <c r="A784">
        <v>287</v>
      </c>
    </row>
    <row r="785" spans="1:1">
      <c r="A785">
        <v>98</v>
      </c>
    </row>
    <row r="786" spans="1:1">
      <c r="A786">
        <v>399</v>
      </c>
    </row>
    <row r="787" spans="1:1">
      <c r="A787">
        <v>248</v>
      </c>
    </row>
    <row r="788" spans="1:1">
      <c r="A788">
        <v>401</v>
      </c>
    </row>
    <row r="789" spans="1:1">
      <c r="A789">
        <v>135</v>
      </c>
    </row>
    <row r="790" spans="1:1">
      <c r="A790">
        <v>401</v>
      </c>
    </row>
    <row r="791" spans="1:1">
      <c r="A791">
        <v>96</v>
      </c>
    </row>
    <row r="792" spans="1:1">
      <c r="A792">
        <v>135</v>
      </c>
    </row>
    <row r="793" spans="1:1">
      <c r="A793">
        <v>98</v>
      </c>
    </row>
    <row r="794" spans="1:1">
      <c r="A794">
        <v>399</v>
      </c>
    </row>
    <row r="795" spans="1:1">
      <c r="A795">
        <v>135</v>
      </c>
    </row>
    <row r="796" spans="1:1">
      <c r="A796">
        <v>254</v>
      </c>
    </row>
    <row r="797" spans="1:1">
      <c r="A797">
        <v>399</v>
      </c>
    </row>
    <row r="798" spans="1:1">
      <c r="A798">
        <v>287</v>
      </c>
    </row>
    <row r="799" spans="1:1">
      <c r="A799">
        <v>771</v>
      </c>
    </row>
    <row r="800" spans="1:1">
      <c r="A800">
        <v>401</v>
      </c>
    </row>
    <row r="801" spans="1:1">
      <c r="A801">
        <v>250</v>
      </c>
    </row>
    <row r="802" spans="1:1">
      <c r="A802">
        <v>287</v>
      </c>
    </row>
    <row r="803" spans="1:1">
      <c r="A803">
        <v>248</v>
      </c>
    </row>
    <row r="804" spans="1:1">
      <c r="A804">
        <v>771</v>
      </c>
    </row>
    <row r="805" spans="1:1">
      <c r="A805">
        <v>254</v>
      </c>
    </row>
    <row r="806" spans="1:1">
      <c r="A806">
        <v>254</v>
      </c>
    </row>
    <row r="807" spans="1:1">
      <c r="A807">
        <v>771</v>
      </c>
    </row>
    <row r="808" spans="1:1">
      <c r="A808">
        <v>96</v>
      </c>
    </row>
    <row r="809" spans="1:1">
      <c r="A809">
        <v>278</v>
      </c>
    </row>
    <row r="810" spans="1:1">
      <c r="A810">
        <v>98</v>
      </c>
    </row>
    <row r="811" spans="1:1">
      <c r="A811">
        <v>399</v>
      </c>
    </row>
    <row r="812" spans="1:1">
      <c r="A812">
        <v>248</v>
      </c>
    </row>
    <row r="813" spans="1:1">
      <c r="A813">
        <v>204</v>
      </c>
    </row>
    <row r="814" spans="1:1">
      <c r="A814">
        <v>278</v>
      </c>
    </row>
    <row r="815" spans="1:1">
      <c r="A815">
        <v>250</v>
      </c>
    </row>
    <row r="816" spans="1:1">
      <c r="A816">
        <v>278</v>
      </c>
    </row>
    <row r="817" spans="1:1">
      <c r="A817">
        <v>401</v>
      </c>
    </row>
    <row r="818" spans="1:1">
      <c r="A818">
        <v>148</v>
      </c>
    </row>
    <row r="819" spans="1:1">
      <c r="A819">
        <v>250</v>
      </c>
    </row>
    <row r="820" spans="1:1">
      <c r="A820">
        <v>98</v>
      </c>
    </row>
    <row r="821" spans="1:1">
      <c r="A821">
        <v>250</v>
      </c>
    </row>
    <row r="822" spans="1:1">
      <c r="A822">
        <v>399</v>
      </c>
    </row>
    <row r="823" spans="1:1">
      <c r="A823">
        <v>771</v>
      </c>
    </row>
    <row r="824" spans="1:1">
      <c r="A824">
        <v>135</v>
      </c>
    </row>
    <row r="825" spans="1:1">
      <c r="A825">
        <v>148</v>
      </c>
    </row>
    <row r="826" spans="1:1">
      <c r="A826">
        <v>771</v>
      </c>
    </row>
    <row r="827" spans="1:1">
      <c r="A827">
        <v>771</v>
      </c>
    </row>
    <row r="828" spans="1:1">
      <c r="A828">
        <v>254</v>
      </c>
    </row>
    <row r="829" spans="1:1">
      <c r="A829">
        <v>254</v>
      </c>
    </row>
    <row r="830" spans="1:1">
      <c r="A830">
        <v>135</v>
      </c>
    </row>
    <row r="831" spans="1:1">
      <c r="A831">
        <v>250</v>
      </c>
    </row>
    <row r="832" spans="1:1">
      <c r="A832">
        <v>250</v>
      </c>
    </row>
    <row r="833" spans="1:1">
      <c r="A833">
        <v>401</v>
      </c>
    </row>
    <row r="834" spans="1:1">
      <c r="A834">
        <v>278</v>
      </c>
    </row>
    <row r="835" spans="1:1">
      <c r="A835">
        <v>399</v>
      </c>
    </row>
    <row r="836" spans="1:1">
      <c r="A836">
        <v>204</v>
      </c>
    </row>
    <row r="837" spans="1:1">
      <c r="A837">
        <v>135</v>
      </c>
    </row>
    <row r="838" spans="1:1">
      <c r="A838">
        <v>135</v>
      </c>
    </row>
    <row r="839" spans="1:1">
      <c r="A839">
        <v>401</v>
      </c>
    </row>
    <row r="840" spans="1:1">
      <c r="A840">
        <v>98</v>
      </c>
    </row>
    <row r="841" spans="1:1">
      <c r="A841">
        <v>204</v>
      </c>
    </row>
    <row r="842" spans="1:1">
      <c r="A842">
        <v>248</v>
      </c>
    </row>
    <row r="843" spans="1:1">
      <c r="A843">
        <v>96</v>
      </c>
    </row>
    <row r="844" spans="1:1">
      <c r="A844">
        <v>204</v>
      </c>
    </row>
    <row r="845" spans="1:1">
      <c r="A845">
        <v>204</v>
      </c>
    </row>
    <row r="846" spans="1:1">
      <c r="A846">
        <v>278</v>
      </c>
    </row>
    <row r="847" spans="1:1">
      <c r="A847">
        <v>250</v>
      </c>
    </row>
    <row r="848" spans="1:1">
      <c r="A848">
        <v>771</v>
      </c>
    </row>
    <row r="849" spans="1:1">
      <c r="A849">
        <v>135</v>
      </c>
    </row>
    <row r="850" spans="1:1">
      <c r="A850">
        <v>204</v>
      </c>
    </row>
    <row r="851" spans="1:1">
      <c r="A851">
        <v>135</v>
      </c>
    </row>
    <row r="852" spans="1:1">
      <c r="A852">
        <v>399</v>
      </c>
    </row>
    <row r="853" spans="1:1">
      <c r="A853">
        <v>148</v>
      </c>
    </row>
    <row r="854" spans="1:1">
      <c r="A854">
        <v>399</v>
      </c>
    </row>
    <row r="855" spans="1:1">
      <c r="A855">
        <v>399</v>
      </c>
    </row>
    <row r="856" spans="1:1">
      <c r="A856">
        <v>250</v>
      </c>
    </row>
    <row r="857" spans="1:1">
      <c r="A857">
        <v>250</v>
      </c>
    </row>
    <row r="858" spans="1:1">
      <c r="A858">
        <v>148</v>
      </c>
    </row>
    <row r="859" spans="1:1">
      <c r="A859">
        <v>254</v>
      </c>
    </row>
    <row r="860" spans="1:1">
      <c r="A860">
        <v>254</v>
      </c>
    </row>
    <row r="861" spans="1:1">
      <c r="A861">
        <v>148</v>
      </c>
    </row>
    <row r="862" spans="1:1">
      <c r="A862">
        <v>250</v>
      </c>
    </row>
    <row r="863" spans="1:1">
      <c r="A863">
        <v>278</v>
      </c>
    </row>
    <row r="864" spans="1:1">
      <c r="A864">
        <v>287</v>
      </c>
    </row>
    <row r="865" spans="1:1">
      <c r="A865">
        <v>278</v>
      </c>
    </row>
    <row r="866" spans="1:1">
      <c r="A866">
        <v>96</v>
      </c>
    </row>
    <row r="867" spans="1:1">
      <c r="A867">
        <v>254</v>
      </c>
    </row>
    <row r="868" spans="1:1">
      <c r="A868">
        <v>148</v>
      </c>
    </row>
    <row r="869" spans="1:1">
      <c r="A869">
        <v>250</v>
      </c>
    </row>
    <row r="870" spans="1:1">
      <c r="A870">
        <v>148</v>
      </c>
    </row>
    <row r="871" spans="1:1">
      <c r="A871">
        <v>399</v>
      </c>
    </row>
    <row r="872" spans="1:1">
      <c r="A872">
        <v>96</v>
      </c>
    </row>
    <row r="873" spans="1:1">
      <c r="A873">
        <v>248</v>
      </c>
    </row>
    <row r="874" spans="1:1">
      <c r="A874">
        <v>401</v>
      </c>
    </row>
    <row r="875" spans="1:1">
      <c r="A875">
        <v>204</v>
      </c>
    </row>
    <row r="876" spans="1:1">
      <c r="A876">
        <v>98</v>
      </c>
    </row>
    <row r="877" spans="1:1">
      <c r="A877">
        <v>287</v>
      </c>
    </row>
    <row r="878" spans="1:1">
      <c r="A878">
        <v>96</v>
      </c>
    </row>
    <row r="879" spans="1:1">
      <c r="A879">
        <v>204</v>
      </c>
    </row>
    <row r="880" spans="1:1">
      <c r="A880">
        <v>278</v>
      </c>
    </row>
    <row r="881" spans="1:1">
      <c r="A881">
        <v>250</v>
      </c>
    </row>
    <row r="882" spans="1:1">
      <c r="A882">
        <v>401</v>
      </c>
    </row>
    <row r="883" spans="1:1">
      <c r="A883">
        <v>254</v>
      </c>
    </row>
    <row r="884" spans="1:1">
      <c r="A884">
        <v>204</v>
      </c>
    </row>
    <row r="885" spans="1:1">
      <c r="A885">
        <v>287</v>
      </c>
    </row>
    <row r="886" spans="1:1">
      <c r="A886">
        <v>254</v>
      </c>
    </row>
    <row r="887" spans="1:1">
      <c r="A887">
        <v>250</v>
      </c>
    </row>
    <row r="888" spans="1:1">
      <c r="A888">
        <v>248</v>
      </c>
    </row>
    <row r="889" spans="1:1">
      <c r="A889">
        <v>401</v>
      </c>
    </row>
    <row r="890" spans="1:1">
      <c r="A890">
        <v>401</v>
      </c>
    </row>
    <row r="891" spans="1:1">
      <c r="A891">
        <v>135</v>
      </c>
    </row>
    <row r="892" spans="1:1">
      <c r="A892">
        <v>287</v>
      </c>
    </row>
    <row r="893" spans="1:1">
      <c r="A893">
        <v>148</v>
      </c>
    </row>
    <row r="894" spans="1:1">
      <c r="A894">
        <v>287</v>
      </c>
    </row>
    <row r="895" spans="1:1">
      <c r="A895">
        <v>401</v>
      </c>
    </row>
    <row r="896" spans="1:1">
      <c r="A896">
        <v>248</v>
      </c>
    </row>
    <row r="897" spans="1:1">
      <c r="A897">
        <v>204</v>
      </c>
    </row>
    <row r="898" spans="1:1">
      <c r="A898">
        <v>135</v>
      </c>
    </row>
    <row r="899" spans="1:1">
      <c r="A899">
        <v>287</v>
      </c>
    </row>
    <row r="900" spans="1:1">
      <c r="A900">
        <v>135</v>
      </c>
    </row>
    <row r="901" spans="1:1">
      <c r="A901">
        <v>248</v>
      </c>
    </row>
    <row r="902" spans="1:1">
      <c r="A902">
        <v>254</v>
      </c>
    </row>
    <row r="903" spans="1:1">
      <c r="A903">
        <v>287</v>
      </c>
    </row>
    <row r="904" spans="1:1">
      <c r="A904">
        <v>204</v>
      </c>
    </row>
    <row r="905" spans="1:1">
      <c r="A905">
        <v>135</v>
      </c>
    </row>
    <row r="906" spans="1:1">
      <c r="A906">
        <v>248</v>
      </c>
    </row>
    <row r="907" spans="1:1">
      <c r="A907">
        <v>278</v>
      </c>
    </row>
    <row r="908" spans="1:1">
      <c r="A908">
        <v>401</v>
      </c>
    </row>
    <row r="909" spans="1:1">
      <c r="A909">
        <v>204</v>
      </c>
    </row>
    <row r="910" spans="1:1">
      <c r="A910">
        <v>96</v>
      </c>
    </row>
    <row r="911" spans="1:1">
      <c r="A911">
        <v>96</v>
      </c>
    </row>
    <row r="912" spans="1:1">
      <c r="A912">
        <v>98</v>
      </c>
    </row>
    <row r="913" spans="1:1">
      <c r="A913">
        <v>135</v>
      </c>
    </row>
    <row r="914" spans="1:1">
      <c r="A914">
        <v>250</v>
      </c>
    </row>
    <row r="915" spans="1:1">
      <c r="A915">
        <v>771</v>
      </c>
    </row>
    <row r="916" spans="1:1">
      <c r="A916">
        <v>399</v>
      </c>
    </row>
    <row r="917" spans="1:1">
      <c r="A917">
        <v>250</v>
      </c>
    </row>
    <row r="918" spans="1:1">
      <c r="A918">
        <v>135</v>
      </c>
    </row>
    <row r="919" spans="1:1">
      <c r="A919">
        <v>287</v>
      </c>
    </row>
    <row r="920" spans="1:1">
      <c r="A920">
        <v>287</v>
      </c>
    </row>
    <row r="921" spans="1:1">
      <c r="A921">
        <v>399</v>
      </c>
    </row>
    <row r="922" spans="1:1">
      <c r="A922">
        <v>771</v>
      </c>
    </row>
    <row r="923" spans="1:1">
      <c r="A923">
        <v>254</v>
      </c>
    </row>
    <row r="924" spans="1:1">
      <c r="A924">
        <v>401</v>
      </c>
    </row>
    <row r="925" spans="1:1">
      <c r="A925">
        <v>248</v>
      </c>
    </row>
    <row r="926" spans="1:1">
      <c r="A926">
        <v>254</v>
      </c>
    </row>
    <row r="927" spans="1:1">
      <c r="A927">
        <v>401</v>
      </c>
    </row>
    <row r="928" spans="1:1">
      <c r="A928">
        <v>399</v>
      </c>
    </row>
    <row r="929" spans="1:1">
      <c r="A929">
        <v>204</v>
      </c>
    </row>
    <row r="930" spans="1:1">
      <c r="A930">
        <v>204</v>
      </c>
    </row>
    <row r="931" spans="1:1">
      <c r="A931">
        <v>98</v>
      </c>
    </row>
    <row r="932" spans="1:1">
      <c r="A932">
        <v>401</v>
      </c>
    </row>
    <row r="933" spans="1:1">
      <c r="A933">
        <v>248</v>
      </c>
    </row>
    <row r="934" spans="1:1">
      <c r="A934">
        <v>148</v>
      </c>
    </row>
    <row r="935" spans="1:1">
      <c r="A935">
        <v>98</v>
      </c>
    </row>
    <row r="936" spans="1:1">
      <c r="A936">
        <v>98</v>
      </c>
    </row>
    <row r="937" spans="1:1">
      <c r="A937">
        <v>401</v>
      </c>
    </row>
    <row r="938" spans="1:1">
      <c r="A938">
        <v>98</v>
      </c>
    </row>
    <row r="939" spans="1:1">
      <c r="A939">
        <v>148</v>
      </c>
    </row>
    <row r="940" spans="1:1">
      <c r="A940">
        <v>204</v>
      </c>
    </row>
    <row r="941" spans="1:1">
      <c r="A941">
        <v>278</v>
      </c>
    </row>
    <row r="942" spans="1:1">
      <c r="A942">
        <v>135</v>
      </c>
    </row>
    <row r="943" spans="1:1">
      <c r="A943">
        <v>96</v>
      </c>
    </row>
    <row r="944" spans="1:1">
      <c r="A944">
        <v>401</v>
      </c>
    </row>
    <row r="945" spans="1:1">
      <c r="A945">
        <v>278</v>
      </c>
    </row>
    <row r="946" spans="1:1">
      <c r="A946">
        <v>248</v>
      </c>
    </row>
    <row r="947" spans="1:1">
      <c r="A947">
        <v>278</v>
      </c>
    </row>
    <row r="948" spans="1:1">
      <c r="A948">
        <v>771</v>
      </c>
    </row>
    <row r="949" spans="1:1">
      <c r="A949">
        <v>96</v>
      </c>
    </row>
    <row r="950" spans="1:1">
      <c r="A950">
        <v>399</v>
      </c>
    </row>
    <row r="951" spans="1:1">
      <c r="A951">
        <v>248</v>
      </c>
    </row>
    <row r="952" spans="1:1">
      <c r="A952">
        <v>98</v>
      </c>
    </row>
    <row r="953" spans="1:1">
      <c r="A953">
        <v>287</v>
      </c>
    </row>
    <row r="954" spans="1:1">
      <c r="A954">
        <v>98</v>
      </c>
    </row>
    <row r="955" spans="1:1">
      <c r="A955">
        <v>135</v>
      </c>
    </row>
    <row r="956" spans="1:1">
      <c r="A956">
        <v>96</v>
      </c>
    </row>
    <row r="957" spans="1:1">
      <c r="A957">
        <v>399</v>
      </c>
    </row>
    <row r="958" spans="1:1">
      <c r="A958">
        <v>250</v>
      </c>
    </row>
    <row r="959" spans="1:1">
      <c r="A959">
        <v>98</v>
      </c>
    </row>
    <row r="960" spans="1:1">
      <c r="A960">
        <v>250</v>
      </c>
    </row>
    <row r="961" spans="1:1">
      <c r="A961">
        <v>204</v>
      </c>
    </row>
    <row r="962" spans="1:1">
      <c r="A962">
        <v>401</v>
      </c>
    </row>
    <row r="963" spans="1:1">
      <c r="A963">
        <v>287</v>
      </c>
    </row>
    <row r="964" spans="1:1">
      <c r="A964">
        <v>287</v>
      </c>
    </row>
    <row r="965" spans="1:1">
      <c r="A965">
        <v>98</v>
      </c>
    </row>
    <row r="966" spans="1:1">
      <c r="A966">
        <v>148</v>
      </c>
    </row>
    <row r="967" spans="1:1">
      <c r="A967">
        <v>399</v>
      </c>
    </row>
    <row r="968" spans="1:1">
      <c r="A968">
        <v>399</v>
      </c>
    </row>
    <row r="969" spans="1:1">
      <c r="A969">
        <v>399</v>
      </c>
    </row>
    <row r="970" spans="1:1">
      <c r="A970">
        <v>254</v>
      </c>
    </row>
    <row r="971" spans="1:1">
      <c r="A971">
        <v>278</v>
      </c>
    </row>
    <row r="972" spans="1:1">
      <c r="A972">
        <v>250</v>
      </c>
    </row>
    <row r="973" spans="1:1">
      <c r="A973">
        <v>204</v>
      </c>
    </row>
    <row r="974" spans="1:1">
      <c r="A974">
        <v>96</v>
      </c>
    </row>
    <row r="975" spans="1:1">
      <c r="A975">
        <v>204</v>
      </c>
    </row>
    <row r="976" spans="1:1">
      <c r="A976">
        <v>278</v>
      </c>
    </row>
    <row r="977" spans="1:1">
      <c r="A977">
        <v>248</v>
      </c>
    </row>
    <row r="978" spans="1:1">
      <c r="A978">
        <v>771</v>
      </c>
    </row>
    <row r="979" spans="1:1">
      <c r="A979">
        <v>771</v>
      </c>
    </row>
    <row r="980" spans="1:1">
      <c r="A980">
        <v>250</v>
      </c>
    </row>
    <row r="981" spans="1:1">
      <c r="A981">
        <v>399</v>
      </c>
    </row>
    <row r="982" spans="1:1">
      <c r="A982">
        <v>399</v>
      </c>
    </row>
    <row r="983" spans="1:1">
      <c r="A983">
        <v>287</v>
      </c>
    </row>
    <row r="984" spans="1:1">
      <c r="A984">
        <v>148</v>
      </c>
    </row>
    <row r="985" spans="1:1">
      <c r="A985">
        <v>96</v>
      </c>
    </row>
    <row r="986" spans="1:1">
      <c r="A986">
        <v>250</v>
      </c>
    </row>
    <row r="987" spans="1:1">
      <c r="A987">
        <v>248</v>
      </c>
    </row>
    <row r="988" spans="1:1">
      <c r="A988">
        <v>148</v>
      </c>
    </row>
    <row r="989" spans="1:1">
      <c r="A989">
        <v>204</v>
      </c>
    </row>
    <row r="990" spans="1:1">
      <c r="A990">
        <v>248</v>
      </c>
    </row>
    <row r="991" spans="1:1">
      <c r="A991">
        <v>254</v>
      </c>
    </row>
    <row r="992" spans="1:1">
      <c r="A992">
        <v>401</v>
      </c>
    </row>
    <row r="993" spans="1:1">
      <c r="A993">
        <v>771</v>
      </c>
    </row>
    <row r="994" spans="1:1">
      <c r="A994">
        <v>148</v>
      </c>
    </row>
    <row r="995" spans="1:1">
      <c r="A995">
        <v>204</v>
      </c>
    </row>
    <row r="996" spans="1:1">
      <c r="A996">
        <v>250</v>
      </c>
    </row>
    <row r="997" spans="1:1">
      <c r="A997">
        <v>98</v>
      </c>
    </row>
    <row r="998" spans="1:1">
      <c r="A998">
        <v>148</v>
      </c>
    </row>
    <row r="999" spans="1:1">
      <c r="A999">
        <v>401</v>
      </c>
    </row>
    <row r="1000" spans="1:1">
      <c r="A1000">
        <v>401</v>
      </c>
    </row>
    <row r="1001" spans="1:1">
      <c r="A1001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BN103"/>
  <sheetViews>
    <sheetView showGridLines="0" topLeftCell="A2" workbookViewId="0">
      <selection activeCell="Q19" sqref="Q19"/>
    </sheetView>
  </sheetViews>
  <sheetFormatPr defaultColWidth="10.28515625" defaultRowHeight="15.75"/>
  <cols>
    <col min="1" max="1" width="9.140625" style="33" customWidth="1"/>
    <col min="2" max="2" width="11.5703125" style="23" customWidth="1"/>
    <col min="3" max="3" width="8.5703125" style="24" customWidth="1"/>
    <col min="4" max="4" width="7.85546875" style="24" customWidth="1"/>
    <col min="5" max="5" width="7.42578125" style="25" customWidth="1"/>
    <col min="6" max="6" width="8.85546875" style="26" customWidth="1"/>
    <col min="7" max="7" width="10.28515625" style="25" customWidth="1"/>
    <col min="8" max="8" width="6.7109375" style="25" customWidth="1"/>
    <col min="9" max="14" width="11.140625" style="25" customWidth="1"/>
    <col min="15" max="17" width="10.28515625" style="25" customWidth="1"/>
    <col min="18" max="19" width="10.28515625" style="24" customWidth="1"/>
    <col min="20" max="20" width="16.28515625" style="24" customWidth="1"/>
    <col min="21" max="22" width="12.85546875" style="24" customWidth="1"/>
    <col min="23" max="24" width="10.28515625" style="24" customWidth="1"/>
    <col min="25" max="26" width="10.28515625" style="27" customWidth="1"/>
    <col min="27" max="33" width="10.28515625" style="24" customWidth="1"/>
    <col min="34" max="43" width="10.28515625" style="25" customWidth="1"/>
    <col min="44" max="50" width="10.28515625" style="24" customWidth="1"/>
    <col min="51" max="256" width="10.28515625" style="25"/>
    <col min="257" max="257" width="9.140625" style="25" customWidth="1"/>
    <col min="258" max="258" width="11.5703125" style="25" customWidth="1"/>
    <col min="259" max="259" width="8.5703125" style="25" customWidth="1"/>
    <col min="260" max="260" width="7.85546875" style="25" customWidth="1"/>
    <col min="261" max="261" width="7.42578125" style="25" customWidth="1"/>
    <col min="262" max="262" width="8.85546875" style="25" customWidth="1"/>
    <col min="263" max="263" width="10.28515625" style="25" customWidth="1"/>
    <col min="264" max="264" width="6.7109375" style="25" customWidth="1"/>
    <col min="265" max="270" width="11.140625" style="25" customWidth="1"/>
    <col min="271" max="275" width="10.28515625" style="25" customWidth="1"/>
    <col min="276" max="276" width="16.28515625" style="25" customWidth="1"/>
    <col min="277" max="278" width="12.85546875" style="25" customWidth="1"/>
    <col min="279" max="306" width="10.28515625" style="25" customWidth="1"/>
    <col min="307" max="512" width="10.28515625" style="25"/>
    <col min="513" max="513" width="9.140625" style="25" customWidth="1"/>
    <col min="514" max="514" width="11.5703125" style="25" customWidth="1"/>
    <col min="515" max="515" width="8.5703125" style="25" customWidth="1"/>
    <col min="516" max="516" width="7.85546875" style="25" customWidth="1"/>
    <col min="517" max="517" width="7.42578125" style="25" customWidth="1"/>
    <col min="518" max="518" width="8.85546875" style="25" customWidth="1"/>
    <col min="519" max="519" width="10.28515625" style="25" customWidth="1"/>
    <col min="520" max="520" width="6.7109375" style="25" customWidth="1"/>
    <col min="521" max="526" width="11.140625" style="25" customWidth="1"/>
    <col min="527" max="531" width="10.28515625" style="25" customWidth="1"/>
    <col min="532" max="532" width="16.28515625" style="25" customWidth="1"/>
    <col min="533" max="534" width="12.85546875" style="25" customWidth="1"/>
    <col min="535" max="562" width="10.28515625" style="25" customWidth="1"/>
    <col min="563" max="768" width="10.28515625" style="25"/>
    <col min="769" max="769" width="9.140625" style="25" customWidth="1"/>
    <col min="770" max="770" width="11.5703125" style="25" customWidth="1"/>
    <col min="771" max="771" width="8.5703125" style="25" customWidth="1"/>
    <col min="772" max="772" width="7.85546875" style="25" customWidth="1"/>
    <col min="773" max="773" width="7.42578125" style="25" customWidth="1"/>
    <col min="774" max="774" width="8.85546875" style="25" customWidth="1"/>
    <col min="775" max="775" width="10.28515625" style="25" customWidth="1"/>
    <col min="776" max="776" width="6.7109375" style="25" customWidth="1"/>
    <col min="777" max="782" width="11.140625" style="25" customWidth="1"/>
    <col min="783" max="787" width="10.28515625" style="25" customWidth="1"/>
    <col min="788" max="788" width="16.28515625" style="25" customWidth="1"/>
    <col min="789" max="790" width="12.85546875" style="25" customWidth="1"/>
    <col min="791" max="818" width="10.28515625" style="25" customWidth="1"/>
    <col min="819" max="1024" width="10.28515625" style="25"/>
    <col min="1025" max="1025" width="9.140625" style="25" customWidth="1"/>
    <col min="1026" max="1026" width="11.5703125" style="25" customWidth="1"/>
    <col min="1027" max="1027" width="8.5703125" style="25" customWidth="1"/>
    <col min="1028" max="1028" width="7.85546875" style="25" customWidth="1"/>
    <col min="1029" max="1029" width="7.42578125" style="25" customWidth="1"/>
    <col min="1030" max="1030" width="8.85546875" style="25" customWidth="1"/>
    <col min="1031" max="1031" width="10.28515625" style="25" customWidth="1"/>
    <col min="1032" max="1032" width="6.7109375" style="25" customWidth="1"/>
    <col min="1033" max="1038" width="11.140625" style="25" customWidth="1"/>
    <col min="1039" max="1043" width="10.28515625" style="25" customWidth="1"/>
    <col min="1044" max="1044" width="16.28515625" style="25" customWidth="1"/>
    <col min="1045" max="1046" width="12.85546875" style="25" customWidth="1"/>
    <col min="1047" max="1074" width="10.28515625" style="25" customWidth="1"/>
    <col min="1075" max="1280" width="10.28515625" style="25"/>
    <col min="1281" max="1281" width="9.140625" style="25" customWidth="1"/>
    <col min="1282" max="1282" width="11.5703125" style="25" customWidth="1"/>
    <col min="1283" max="1283" width="8.5703125" style="25" customWidth="1"/>
    <col min="1284" max="1284" width="7.85546875" style="25" customWidth="1"/>
    <col min="1285" max="1285" width="7.42578125" style="25" customWidth="1"/>
    <col min="1286" max="1286" width="8.85546875" style="25" customWidth="1"/>
    <col min="1287" max="1287" width="10.28515625" style="25" customWidth="1"/>
    <col min="1288" max="1288" width="6.7109375" style="25" customWidth="1"/>
    <col min="1289" max="1294" width="11.140625" style="25" customWidth="1"/>
    <col min="1295" max="1299" width="10.28515625" style="25" customWidth="1"/>
    <col min="1300" max="1300" width="16.28515625" style="25" customWidth="1"/>
    <col min="1301" max="1302" width="12.85546875" style="25" customWidth="1"/>
    <col min="1303" max="1330" width="10.28515625" style="25" customWidth="1"/>
    <col min="1331" max="1536" width="10.28515625" style="25"/>
    <col min="1537" max="1537" width="9.140625" style="25" customWidth="1"/>
    <col min="1538" max="1538" width="11.5703125" style="25" customWidth="1"/>
    <col min="1539" max="1539" width="8.5703125" style="25" customWidth="1"/>
    <col min="1540" max="1540" width="7.85546875" style="25" customWidth="1"/>
    <col min="1541" max="1541" width="7.42578125" style="25" customWidth="1"/>
    <col min="1542" max="1542" width="8.85546875" style="25" customWidth="1"/>
    <col min="1543" max="1543" width="10.28515625" style="25" customWidth="1"/>
    <col min="1544" max="1544" width="6.7109375" style="25" customWidth="1"/>
    <col min="1545" max="1550" width="11.140625" style="25" customWidth="1"/>
    <col min="1551" max="1555" width="10.28515625" style="25" customWidth="1"/>
    <col min="1556" max="1556" width="16.28515625" style="25" customWidth="1"/>
    <col min="1557" max="1558" width="12.85546875" style="25" customWidth="1"/>
    <col min="1559" max="1586" width="10.28515625" style="25" customWidth="1"/>
    <col min="1587" max="1792" width="10.28515625" style="25"/>
    <col min="1793" max="1793" width="9.140625" style="25" customWidth="1"/>
    <col min="1794" max="1794" width="11.5703125" style="25" customWidth="1"/>
    <col min="1795" max="1795" width="8.5703125" style="25" customWidth="1"/>
    <col min="1796" max="1796" width="7.85546875" style="25" customWidth="1"/>
    <col min="1797" max="1797" width="7.42578125" style="25" customWidth="1"/>
    <col min="1798" max="1798" width="8.85546875" style="25" customWidth="1"/>
    <col min="1799" max="1799" width="10.28515625" style="25" customWidth="1"/>
    <col min="1800" max="1800" width="6.7109375" style="25" customWidth="1"/>
    <col min="1801" max="1806" width="11.140625" style="25" customWidth="1"/>
    <col min="1807" max="1811" width="10.28515625" style="25" customWidth="1"/>
    <col min="1812" max="1812" width="16.28515625" style="25" customWidth="1"/>
    <col min="1813" max="1814" width="12.85546875" style="25" customWidth="1"/>
    <col min="1815" max="1842" width="10.28515625" style="25" customWidth="1"/>
    <col min="1843" max="2048" width="10.28515625" style="25"/>
    <col min="2049" max="2049" width="9.140625" style="25" customWidth="1"/>
    <col min="2050" max="2050" width="11.5703125" style="25" customWidth="1"/>
    <col min="2051" max="2051" width="8.5703125" style="25" customWidth="1"/>
    <col min="2052" max="2052" width="7.85546875" style="25" customWidth="1"/>
    <col min="2053" max="2053" width="7.42578125" style="25" customWidth="1"/>
    <col min="2054" max="2054" width="8.85546875" style="25" customWidth="1"/>
    <col min="2055" max="2055" width="10.28515625" style="25" customWidth="1"/>
    <col min="2056" max="2056" width="6.7109375" style="25" customWidth="1"/>
    <col min="2057" max="2062" width="11.140625" style="25" customWidth="1"/>
    <col min="2063" max="2067" width="10.28515625" style="25" customWidth="1"/>
    <col min="2068" max="2068" width="16.28515625" style="25" customWidth="1"/>
    <col min="2069" max="2070" width="12.85546875" style="25" customWidth="1"/>
    <col min="2071" max="2098" width="10.28515625" style="25" customWidth="1"/>
    <col min="2099" max="2304" width="10.28515625" style="25"/>
    <col min="2305" max="2305" width="9.140625" style="25" customWidth="1"/>
    <col min="2306" max="2306" width="11.5703125" style="25" customWidth="1"/>
    <col min="2307" max="2307" width="8.5703125" style="25" customWidth="1"/>
    <col min="2308" max="2308" width="7.85546875" style="25" customWidth="1"/>
    <col min="2309" max="2309" width="7.42578125" style="25" customWidth="1"/>
    <col min="2310" max="2310" width="8.85546875" style="25" customWidth="1"/>
    <col min="2311" max="2311" width="10.28515625" style="25" customWidth="1"/>
    <col min="2312" max="2312" width="6.7109375" style="25" customWidth="1"/>
    <col min="2313" max="2318" width="11.140625" style="25" customWidth="1"/>
    <col min="2319" max="2323" width="10.28515625" style="25" customWidth="1"/>
    <col min="2324" max="2324" width="16.28515625" style="25" customWidth="1"/>
    <col min="2325" max="2326" width="12.85546875" style="25" customWidth="1"/>
    <col min="2327" max="2354" width="10.28515625" style="25" customWidth="1"/>
    <col min="2355" max="2560" width="10.28515625" style="25"/>
    <col min="2561" max="2561" width="9.140625" style="25" customWidth="1"/>
    <col min="2562" max="2562" width="11.5703125" style="25" customWidth="1"/>
    <col min="2563" max="2563" width="8.5703125" style="25" customWidth="1"/>
    <col min="2564" max="2564" width="7.85546875" style="25" customWidth="1"/>
    <col min="2565" max="2565" width="7.42578125" style="25" customWidth="1"/>
    <col min="2566" max="2566" width="8.85546875" style="25" customWidth="1"/>
    <col min="2567" max="2567" width="10.28515625" style="25" customWidth="1"/>
    <col min="2568" max="2568" width="6.7109375" style="25" customWidth="1"/>
    <col min="2569" max="2574" width="11.140625" style="25" customWidth="1"/>
    <col min="2575" max="2579" width="10.28515625" style="25" customWidth="1"/>
    <col min="2580" max="2580" width="16.28515625" style="25" customWidth="1"/>
    <col min="2581" max="2582" width="12.85546875" style="25" customWidth="1"/>
    <col min="2583" max="2610" width="10.28515625" style="25" customWidth="1"/>
    <col min="2611" max="2816" width="10.28515625" style="25"/>
    <col min="2817" max="2817" width="9.140625" style="25" customWidth="1"/>
    <col min="2818" max="2818" width="11.5703125" style="25" customWidth="1"/>
    <col min="2819" max="2819" width="8.5703125" style="25" customWidth="1"/>
    <col min="2820" max="2820" width="7.85546875" style="25" customWidth="1"/>
    <col min="2821" max="2821" width="7.42578125" style="25" customWidth="1"/>
    <col min="2822" max="2822" width="8.85546875" style="25" customWidth="1"/>
    <col min="2823" max="2823" width="10.28515625" style="25" customWidth="1"/>
    <col min="2824" max="2824" width="6.7109375" style="25" customWidth="1"/>
    <col min="2825" max="2830" width="11.140625" style="25" customWidth="1"/>
    <col min="2831" max="2835" width="10.28515625" style="25" customWidth="1"/>
    <col min="2836" max="2836" width="16.28515625" style="25" customWidth="1"/>
    <col min="2837" max="2838" width="12.85546875" style="25" customWidth="1"/>
    <col min="2839" max="2866" width="10.28515625" style="25" customWidth="1"/>
    <col min="2867" max="3072" width="10.28515625" style="25"/>
    <col min="3073" max="3073" width="9.140625" style="25" customWidth="1"/>
    <col min="3074" max="3074" width="11.5703125" style="25" customWidth="1"/>
    <col min="3075" max="3075" width="8.5703125" style="25" customWidth="1"/>
    <col min="3076" max="3076" width="7.85546875" style="25" customWidth="1"/>
    <col min="3077" max="3077" width="7.42578125" style="25" customWidth="1"/>
    <col min="3078" max="3078" width="8.85546875" style="25" customWidth="1"/>
    <col min="3079" max="3079" width="10.28515625" style="25" customWidth="1"/>
    <col min="3080" max="3080" width="6.7109375" style="25" customWidth="1"/>
    <col min="3081" max="3086" width="11.140625" style="25" customWidth="1"/>
    <col min="3087" max="3091" width="10.28515625" style="25" customWidth="1"/>
    <col min="3092" max="3092" width="16.28515625" style="25" customWidth="1"/>
    <col min="3093" max="3094" width="12.85546875" style="25" customWidth="1"/>
    <col min="3095" max="3122" width="10.28515625" style="25" customWidth="1"/>
    <col min="3123" max="3328" width="10.28515625" style="25"/>
    <col min="3329" max="3329" width="9.140625" style="25" customWidth="1"/>
    <col min="3330" max="3330" width="11.5703125" style="25" customWidth="1"/>
    <col min="3331" max="3331" width="8.5703125" style="25" customWidth="1"/>
    <col min="3332" max="3332" width="7.85546875" style="25" customWidth="1"/>
    <col min="3333" max="3333" width="7.42578125" style="25" customWidth="1"/>
    <col min="3334" max="3334" width="8.85546875" style="25" customWidth="1"/>
    <col min="3335" max="3335" width="10.28515625" style="25" customWidth="1"/>
    <col min="3336" max="3336" width="6.7109375" style="25" customWidth="1"/>
    <col min="3337" max="3342" width="11.140625" style="25" customWidth="1"/>
    <col min="3343" max="3347" width="10.28515625" style="25" customWidth="1"/>
    <col min="3348" max="3348" width="16.28515625" style="25" customWidth="1"/>
    <col min="3349" max="3350" width="12.85546875" style="25" customWidth="1"/>
    <col min="3351" max="3378" width="10.28515625" style="25" customWidth="1"/>
    <col min="3379" max="3584" width="10.28515625" style="25"/>
    <col min="3585" max="3585" width="9.140625" style="25" customWidth="1"/>
    <col min="3586" max="3586" width="11.5703125" style="25" customWidth="1"/>
    <col min="3587" max="3587" width="8.5703125" style="25" customWidth="1"/>
    <col min="3588" max="3588" width="7.85546875" style="25" customWidth="1"/>
    <col min="3589" max="3589" width="7.42578125" style="25" customWidth="1"/>
    <col min="3590" max="3590" width="8.85546875" style="25" customWidth="1"/>
    <col min="3591" max="3591" width="10.28515625" style="25" customWidth="1"/>
    <col min="3592" max="3592" width="6.7109375" style="25" customWidth="1"/>
    <col min="3593" max="3598" width="11.140625" style="25" customWidth="1"/>
    <col min="3599" max="3603" width="10.28515625" style="25" customWidth="1"/>
    <col min="3604" max="3604" width="16.28515625" style="25" customWidth="1"/>
    <col min="3605" max="3606" width="12.85546875" style="25" customWidth="1"/>
    <col min="3607" max="3634" width="10.28515625" style="25" customWidth="1"/>
    <col min="3635" max="3840" width="10.28515625" style="25"/>
    <col min="3841" max="3841" width="9.140625" style="25" customWidth="1"/>
    <col min="3842" max="3842" width="11.5703125" style="25" customWidth="1"/>
    <col min="3843" max="3843" width="8.5703125" style="25" customWidth="1"/>
    <col min="3844" max="3844" width="7.85546875" style="25" customWidth="1"/>
    <col min="3845" max="3845" width="7.42578125" style="25" customWidth="1"/>
    <col min="3846" max="3846" width="8.85546875" style="25" customWidth="1"/>
    <col min="3847" max="3847" width="10.28515625" style="25" customWidth="1"/>
    <col min="3848" max="3848" width="6.7109375" style="25" customWidth="1"/>
    <col min="3849" max="3854" width="11.140625" style="25" customWidth="1"/>
    <col min="3855" max="3859" width="10.28515625" style="25" customWidth="1"/>
    <col min="3860" max="3860" width="16.28515625" style="25" customWidth="1"/>
    <col min="3861" max="3862" width="12.85546875" style="25" customWidth="1"/>
    <col min="3863" max="3890" width="10.28515625" style="25" customWidth="1"/>
    <col min="3891" max="4096" width="10.28515625" style="25"/>
    <col min="4097" max="4097" width="9.140625" style="25" customWidth="1"/>
    <col min="4098" max="4098" width="11.5703125" style="25" customWidth="1"/>
    <col min="4099" max="4099" width="8.5703125" style="25" customWidth="1"/>
    <col min="4100" max="4100" width="7.85546875" style="25" customWidth="1"/>
    <col min="4101" max="4101" width="7.42578125" style="25" customWidth="1"/>
    <col min="4102" max="4102" width="8.85546875" style="25" customWidth="1"/>
    <col min="4103" max="4103" width="10.28515625" style="25" customWidth="1"/>
    <col min="4104" max="4104" width="6.7109375" style="25" customWidth="1"/>
    <col min="4105" max="4110" width="11.140625" style="25" customWidth="1"/>
    <col min="4111" max="4115" width="10.28515625" style="25" customWidth="1"/>
    <col min="4116" max="4116" width="16.28515625" style="25" customWidth="1"/>
    <col min="4117" max="4118" width="12.85546875" style="25" customWidth="1"/>
    <col min="4119" max="4146" width="10.28515625" style="25" customWidth="1"/>
    <col min="4147" max="4352" width="10.28515625" style="25"/>
    <col min="4353" max="4353" width="9.140625" style="25" customWidth="1"/>
    <col min="4354" max="4354" width="11.5703125" style="25" customWidth="1"/>
    <col min="4355" max="4355" width="8.5703125" style="25" customWidth="1"/>
    <col min="4356" max="4356" width="7.85546875" style="25" customWidth="1"/>
    <col min="4357" max="4357" width="7.42578125" style="25" customWidth="1"/>
    <col min="4358" max="4358" width="8.85546875" style="25" customWidth="1"/>
    <col min="4359" max="4359" width="10.28515625" style="25" customWidth="1"/>
    <col min="4360" max="4360" width="6.7109375" style="25" customWidth="1"/>
    <col min="4361" max="4366" width="11.140625" style="25" customWidth="1"/>
    <col min="4367" max="4371" width="10.28515625" style="25" customWidth="1"/>
    <col min="4372" max="4372" width="16.28515625" style="25" customWidth="1"/>
    <col min="4373" max="4374" width="12.85546875" style="25" customWidth="1"/>
    <col min="4375" max="4402" width="10.28515625" style="25" customWidth="1"/>
    <col min="4403" max="4608" width="10.28515625" style="25"/>
    <col min="4609" max="4609" width="9.140625" style="25" customWidth="1"/>
    <col min="4610" max="4610" width="11.5703125" style="25" customWidth="1"/>
    <col min="4611" max="4611" width="8.5703125" style="25" customWidth="1"/>
    <col min="4612" max="4612" width="7.85546875" style="25" customWidth="1"/>
    <col min="4613" max="4613" width="7.42578125" style="25" customWidth="1"/>
    <col min="4614" max="4614" width="8.85546875" style="25" customWidth="1"/>
    <col min="4615" max="4615" width="10.28515625" style="25" customWidth="1"/>
    <col min="4616" max="4616" width="6.7109375" style="25" customWidth="1"/>
    <col min="4617" max="4622" width="11.140625" style="25" customWidth="1"/>
    <col min="4623" max="4627" width="10.28515625" style="25" customWidth="1"/>
    <col min="4628" max="4628" width="16.28515625" style="25" customWidth="1"/>
    <col min="4629" max="4630" width="12.85546875" style="25" customWidth="1"/>
    <col min="4631" max="4658" width="10.28515625" style="25" customWidth="1"/>
    <col min="4659" max="4864" width="10.28515625" style="25"/>
    <col min="4865" max="4865" width="9.140625" style="25" customWidth="1"/>
    <col min="4866" max="4866" width="11.5703125" style="25" customWidth="1"/>
    <col min="4867" max="4867" width="8.5703125" style="25" customWidth="1"/>
    <col min="4868" max="4868" width="7.85546875" style="25" customWidth="1"/>
    <col min="4869" max="4869" width="7.42578125" style="25" customWidth="1"/>
    <col min="4870" max="4870" width="8.85546875" style="25" customWidth="1"/>
    <col min="4871" max="4871" width="10.28515625" style="25" customWidth="1"/>
    <col min="4872" max="4872" width="6.7109375" style="25" customWidth="1"/>
    <col min="4873" max="4878" width="11.140625" style="25" customWidth="1"/>
    <col min="4879" max="4883" width="10.28515625" style="25" customWidth="1"/>
    <col min="4884" max="4884" width="16.28515625" style="25" customWidth="1"/>
    <col min="4885" max="4886" width="12.85546875" style="25" customWidth="1"/>
    <col min="4887" max="4914" width="10.28515625" style="25" customWidth="1"/>
    <col min="4915" max="5120" width="10.28515625" style="25"/>
    <col min="5121" max="5121" width="9.140625" style="25" customWidth="1"/>
    <col min="5122" max="5122" width="11.5703125" style="25" customWidth="1"/>
    <col min="5123" max="5123" width="8.5703125" style="25" customWidth="1"/>
    <col min="5124" max="5124" width="7.85546875" style="25" customWidth="1"/>
    <col min="5125" max="5125" width="7.42578125" style="25" customWidth="1"/>
    <col min="5126" max="5126" width="8.85546875" style="25" customWidth="1"/>
    <col min="5127" max="5127" width="10.28515625" style="25" customWidth="1"/>
    <col min="5128" max="5128" width="6.7109375" style="25" customWidth="1"/>
    <col min="5129" max="5134" width="11.140625" style="25" customWidth="1"/>
    <col min="5135" max="5139" width="10.28515625" style="25" customWidth="1"/>
    <col min="5140" max="5140" width="16.28515625" style="25" customWidth="1"/>
    <col min="5141" max="5142" width="12.85546875" style="25" customWidth="1"/>
    <col min="5143" max="5170" width="10.28515625" style="25" customWidth="1"/>
    <col min="5171" max="5376" width="10.28515625" style="25"/>
    <col min="5377" max="5377" width="9.140625" style="25" customWidth="1"/>
    <col min="5378" max="5378" width="11.5703125" style="25" customWidth="1"/>
    <col min="5379" max="5379" width="8.5703125" style="25" customWidth="1"/>
    <col min="5380" max="5380" width="7.85546875" style="25" customWidth="1"/>
    <col min="5381" max="5381" width="7.42578125" style="25" customWidth="1"/>
    <col min="5382" max="5382" width="8.85546875" style="25" customWidth="1"/>
    <col min="5383" max="5383" width="10.28515625" style="25" customWidth="1"/>
    <col min="5384" max="5384" width="6.7109375" style="25" customWidth="1"/>
    <col min="5385" max="5390" width="11.140625" style="25" customWidth="1"/>
    <col min="5391" max="5395" width="10.28515625" style="25" customWidth="1"/>
    <col min="5396" max="5396" width="16.28515625" style="25" customWidth="1"/>
    <col min="5397" max="5398" width="12.85546875" style="25" customWidth="1"/>
    <col min="5399" max="5426" width="10.28515625" style="25" customWidth="1"/>
    <col min="5427" max="5632" width="10.28515625" style="25"/>
    <col min="5633" max="5633" width="9.140625" style="25" customWidth="1"/>
    <col min="5634" max="5634" width="11.5703125" style="25" customWidth="1"/>
    <col min="5635" max="5635" width="8.5703125" style="25" customWidth="1"/>
    <col min="5636" max="5636" width="7.85546875" style="25" customWidth="1"/>
    <col min="5637" max="5637" width="7.42578125" style="25" customWidth="1"/>
    <col min="5638" max="5638" width="8.85546875" style="25" customWidth="1"/>
    <col min="5639" max="5639" width="10.28515625" style="25" customWidth="1"/>
    <col min="5640" max="5640" width="6.7109375" style="25" customWidth="1"/>
    <col min="5641" max="5646" width="11.140625" style="25" customWidth="1"/>
    <col min="5647" max="5651" width="10.28515625" style="25" customWidth="1"/>
    <col min="5652" max="5652" width="16.28515625" style="25" customWidth="1"/>
    <col min="5653" max="5654" width="12.85546875" style="25" customWidth="1"/>
    <col min="5655" max="5682" width="10.28515625" style="25" customWidth="1"/>
    <col min="5683" max="5888" width="10.28515625" style="25"/>
    <col min="5889" max="5889" width="9.140625" style="25" customWidth="1"/>
    <col min="5890" max="5890" width="11.5703125" style="25" customWidth="1"/>
    <col min="5891" max="5891" width="8.5703125" style="25" customWidth="1"/>
    <col min="5892" max="5892" width="7.85546875" style="25" customWidth="1"/>
    <col min="5893" max="5893" width="7.42578125" style="25" customWidth="1"/>
    <col min="5894" max="5894" width="8.85546875" style="25" customWidth="1"/>
    <col min="5895" max="5895" width="10.28515625" style="25" customWidth="1"/>
    <col min="5896" max="5896" width="6.7109375" style="25" customWidth="1"/>
    <col min="5897" max="5902" width="11.140625" style="25" customWidth="1"/>
    <col min="5903" max="5907" width="10.28515625" style="25" customWidth="1"/>
    <col min="5908" max="5908" width="16.28515625" style="25" customWidth="1"/>
    <col min="5909" max="5910" width="12.85546875" style="25" customWidth="1"/>
    <col min="5911" max="5938" width="10.28515625" style="25" customWidth="1"/>
    <col min="5939" max="6144" width="10.28515625" style="25"/>
    <col min="6145" max="6145" width="9.140625" style="25" customWidth="1"/>
    <col min="6146" max="6146" width="11.5703125" style="25" customWidth="1"/>
    <col min="6147" max="6147" width="8.5703125" style="25" customWidth="1"/>
    <col min="6148" max="6148" width="7.85546875" style="25" customWidth="1"/>
    <col min="6149" max="6149" width="7.42578125" style="25" customWidth="1"/>
    <col min="6150" max="6150" width="8.85546875" style="25" customWidth="1"/>
    <col min="6151" max="6151" width="10.28515625" style="25" customWidth="1"/>
    <col min="6152" max="6152" width="6.7109375" style="25" customWidth="1"/>
    <col min="6153" max="6158" width="11.140625" style="25" customWidth="1"/>
    <col min="6159" max="6163" width="10.28515625" style="25" customWidth="1"/>
    <col min="6164" max="6164" width="16.28515625" style="25" customWidth="1"/>
    <col min="6165" max="6166" width="12.85546875" style="25" customWidth="1"/>
    <col min="6167" max="6194" width="10.28515625" style="25" customWidth="1"/>
    <col min="6195" max="6400" width="10.28515625" style="25"/>
    <col min="6401" max="6401" width="9.140625" style="25" customWidth="1"/>
    <col min="6402" max="6402" width="11.5703125" style="25" customWidth="1"/>
    <col min="6403" max="6403" width="8.5703125" style="25" customWidth="1"/>
    <col min="6404" max="6404" width="7.85546875" style="25" customWidth="1"/>
    <col min="6405" max="6405" width="7.42578125" style="25" customWidth="1"/>
    <col min="6406" max="6406" width="8.85546875" style="25" customWidth="1"/>
    <col min="6407" max="6407" width="10.28515625" style="25" customWidth="1"/>
    <col min="6408" max="6408" width="6.7109375" style="25" customWidth="1"/>
    <col min="6409" max="6414" width="11.140625" style="25" customWidth="1"/>
    <col min="6415" max="6419" width="10.28515625" style="25" customWidth="1"/>
    <col min="6420" max="6420" width="16.28515625" style="25" customWidth="1"/>
    <col min="6421" max="6422" width="12.85546875" style="25" customWidth="1"/>
    <col min="6423" max="6450" width="10.28515625" style="25" customWidth="1"/>
    <col min="6451" max="6656" width="10.28515625" style="25"/>
    <col min="6657" max="6657" width="9.140625" style="25" customWidth="1"/>
    <col min="6658" max="6658" width="11.5703125" style="25" customWidth="1"/>
    <col min="6659" max="6659" width="8.5703125" style="25" customWidth="1"/>
    <col min="6660" max="6660" width="7.85546875" style="25" customWidth="1"/>
    <col min="6661" max="6661" width="7.42578125" style="25" customWidth="1"/>
    <col min="6662" max="6662" width="8.85546875" style="25" customWidth="1"/>
    <col min="6663" max="6663" width="10.28515625" style="25" customWidth="1"/>
    <col min="6664" max="6664" width="6.7109375" style="25" customWidth="1"/>
    <col min="6665" max="6670" width="11.140625" style="25" customWidth="1"/>
    <col min="6671" max="6675" width="10.28515625" style="25" customWidth="1"/>
    <col min="6676" max="6676" width="16.28515625" style="25" customWidth="1"/>
    <col min="6677" max="6678" width="12.85546875" style="25" customWidth="1"/>
    <col min="6679" max="6706" width="10.28515625" style="25" customWidth="1"/>
    <col min="6707" max="6912" width="10.28515625" style="25"/>
    <col min="6913" max="6913" width="9.140625" style="25" customWidth="1"/>
    <col min="6914" max="6914" width="11.5703125" style="25" customWidth="1"/>
    <col min="6915" max="6915" width="8.5703125" style="25" customWidth="1"/>
    <col min="6916" max="6916" width="7.85546875" style="25" customWidth="1"/>
    <col min="6917" max="6917" width="7.42578125" style="25" customWidth="1"/>
    <col min="6918" max="6918" width="8.85546875" style="25" customWidth="1"/>
    <col min="6919" max="6919" width="10.28515625" style="25" customWidth="1"/>
    <col min="6920" max="6920" width="6.7109375" style="25" customWidth="1"/>
    <col min="6921" max="6926" width="11.140625" style="25" customWidth="1"/>
    <col min="6927" max="6931" width="10.28515625" style="25" customWidth="1"/>
    <col min="6932" max="6932" width="16.28515625" style="25" customWidth="1"/>
    <col min="6933" max="6934" width="12.85546875" style="25" customWidth="1"/>
    <col min="6935" max="6962" width="10.28515625" style="25" customWidth="1"/>
    <col min="6963" max="7168" width="10.28515625" style="25"/>
    <col min="7169" max="7169" width="9.140625" style="25" customWidth="1"/>
    <col min="7170" max="7170" width="11.5703125" style="25" customWidth="1"/>
    <col min="7171" max="7171" width="8.5703125" style="25" customWidth="1"/>
    <col min="7172" max="7172" width="7.85546875" style="25" customWidth="1"/>
    <col min="7173" max="7173" width="7.42578125" style="25" customWidth="1"/>
    <col min="7174" max="7174" width="8.85546875" style="25" customWidth="1"/>
    <col min="7175" max="7175" width="10.28515625" style="25" customWidth="1"/>
    <col min="7176" max="7176" width="6.7109375" style="25" customWidth="1"/>
    <col min="7177" max="7182" width="11.140625" style="25" customWidth="1"/>
    <col min="7183" max="7187" width="10.28515625" style="25" customWidth="1"/>
    <col min="7188" max="7188" width="16.28515625" style="25" customWidth="1"/>
    <col min="7189" max="7190" width="12.85546875" style="25" customWidth="1"/>
    <col min="7191" max="7218" width="10.28515625" style="25" customWidth="1"/>
    <col min="7219" max="7424" width="10.28515625" style="25"/>
    <col min="7425" max="7425" width="9.140625" style="25" customWidth="1"/>
    <col min="7426" max="7426" width="11.5703125" style="25" customWidth="1"/>
    <col min="7427" max="7427" width="8.5703125" style="25" customWidth="1"/>
    <col min="7428" max="7428" width="7.85546875" style="25" customWidth="1"/>
    <col min="7429" max="7429" width="7.42578125" style="25" customWidth="1"/>
    <col min="7430" max="7430" width="8.85546875" style="25" customWidth="1"/>
    <col min="7431" max="7431" width="10.28515625" style="25" customWidth="1"/>
    <col min="7432" max="7432" width="6.7109375" style="25" customWidth="1"/>
    <col min="7433" max="7438" width="11.140625" style="25" customWidth="1"/>
    <col min="7439" max="7443" width="10.28515625" style="25" customWidth="1"/>
    <col min="7444" max="7444" width="16.28515625" style="25" customWidth="1"/>
    <col min="7445" max="7446" width="12.85546875" style="25" customWidth="1"/>
    <col min="7447" max="7474" width="10.28515625" style="25" customWidth="1"/>
    <col min="7475" max="7680" width="10.28515625" style="25"/>
    <col min="7681" max="7681" width="9.140625" style="25" customWidth="1"/>
    <col min="7682" max="7682" width="11.5703125" style="25" customWidth="1"/>
    <col min="7683" max="7683" width="8.5703125" style="25" customWidth="1"/>
    <col min="7684" max="7684" width="7.85546875" style="25" customWidth="1"/>
    <col min="7685" max="7685" width="7.42578125" style="25" customWidth="1"/>
    <col min="7686" max="7686" width="8.85546875" style="25" customWidth="1"/>
    <col min="7687" max="7687" width="10.28515625" style="25" customWidth="1"/>
    <col min="7688" max="7688" width="6.7109375" style="25" customWidth="1"/>
    <col min="7689" max="7694" width="11.140625" style="25" customWidth="1"/>
    <col min="7695" max="7699" width="10.28515625" style="25" customWidth="1"/>
    <col min="7700" max="7700" width="16.28515625" style="25" customWidth="1"/>
    <col min="7701" max="7702" width="12.85546875" style="25" customWidth="1"/>
    <col min="7703" max="7730" width="10.28515625" style="25" customWidth="1"/>
    <col min="7731" max="7936" width="10.28515625" style="25"/>
    <col min="7937" max="7937" width="9.140625" style="25" customWidth="1"/>
    <col min="7938" max="7938" width="11.5703125" style="25" customWidth="1"/>
    <col min="7939" max="7939" width="8.5703125" style="25" customWidth="1"/>
    <col min="7940" max="7940" width="7.85546875" style="25" customWidth="1"/>
    <col min="7941" max="7941" width="7.42578125" style="25" customWidth="1"/>
    <col min="7942" max="7942" width="8.85546875" style="25" customWidth="1"/>
    <col min="7943" max="7943" width="10.28515625" style="25" customWidth="1"/>
    <col min="7944" max="7944" width="6.7109375" style="25" customWidth="1"/>
    <col min="7945" max="7950" width="11.140625" style="25" customWidth="1"/>
    <col min="7951" max="7955" width="10.28515625" style="25" customWidth="1"/>
    <col min="7956" max="7956" width="16.28515625" style="25" customWidth="1"/>
    <col min="7957" max="7958" width="12.85546875" style="25" customWidth="1"/>
    <col min="7959" max="7986" width="10.28515625" style="25" customWidth="1"/>
    <col min="7987" max="8192" width="10.28515625" style="25"/>
    <col min="8193" max="8193" width="9.140625" style="25" customWidth="1"/>
    <col min="8194" max="8194" width="11.5703125" style="25" customWidth="1"/>
    <col min="8195" max="8195" width="8.5703125" style="25" customWidth="1"/>
    <col min="8196" max="8196" width="7.85546875" style="25" customWidth="1"/>
    <col min="8197" max="8197" width="7.42578125" style="25" customWidth="1"/>
    <col min="8198" max="8198" width="8.85546875" style="25" customWidth="1"/>
    <col min="8199" max="8199" width="10.28515625" style="25" customWidth="1"/>
    <col min="8200" max="8200" width="6.7109375" style="25" customWidth="1"/>
    <col min="8201" max="8206" width="11.140625" style="25" customWidth="1"/>
    <col min="8207" max="8211" width="10.28515625" style="25" customWidth="1"/>
    <col min="8212" max="8212" width="16.28515625" style="25" customWidth="1"/>
    <col min="8213" max="8214" width="12.85546875" style="25" customWidth="1"/>
    <col min="8215" max="8242" width="10.28515625" style="25" customWidth="1"/>
    <col min="8243" max="8448" width="10.28515625" style="25"/>
    <col min="8449" max="8449" width="9.140625" style="25" customWidth="1"/>
    <col min="8450" max="8450" width="11.5703125" style="25" customWidth="1"/>
    <col min="8451" max="8451" width="8.5703125" style="25" customWidth="1"/>
    <col min="8452" max="8452" width="7.85546875" style="25" customWidth="1"/>
    <col min="8453" max="8453" width="7.42578125" style="25" customWidth="1"/>
    <col min="8454" max="8454" width="8.85546875" style="25" customWidth="1"/>
    <col min="8455" max="8455" width="10.28515625" style="25" customWidth="1"/>
    <col min="8456" max="8456" width="6.7109375" style="25" customWidth="1"/>
    <col min="8457" max="8462" width="11.140625" style="25" customWidth="1"/>
    <col min="8463" max="8467" width="10.28515625" style="25" customWidth="1"/>
    <col min="8468" max="8468" width="16.28515625" style="25" customWidth="1"/>
    <col min="8469" max="8470" width="12.85546875" style="25" customWidth="1"/>
    <col min="8471" max="8498" width="10.28515625" style="25" customWidth="1"/>
    <col min="8499" max="8704" width="10.28515625" style="25"/>
    <col min="8705" max="8705" width="9.140625" style="25" customWidth="1"/>
    <col min="8706" max="8706" width="11.5703125" style="25" customWidth="1"/>
    <col min="8707" max="8707" width="8.5703125" style="25" customWidth="1"/>
    <col min="8708" max="8708" width="7.85546875" style="25" customWidth="1"/>
    <col min="8709" max="8709" width="7.42578125" style="25" customWidth="1"/>
    <col min="8710" max="8710" width="8.85546875" style="25" customWidth="1"/>
    <col min="8711" max="8711" width="10.28515625" style="25" customWidth="1"/>
    <col min="8712" max="8712" width="6.7109375" style="25" customWidth="1"/>
    <col min="8713" max="8718" width="11.140625" style="25" customWidth="1"/>
    <col min="8719" max="8723" width="10.28515625" style="25" customWidth="1"/>
    <col min="8724" max="8724" width="16.28515625" style="25" customWidth="1"/>
    <col min="8725" max="8726" width="12.85546875" style="25" customWidth="1"/>
    <col min="8727" max="8754" width="10.28515625" style="25" customWidth="1"/>
    <col min="8755" max="8960" width="10.28515625" style="25"/>
    <col min="8961" max="8961" width="9.140625" style="25" customWidth="1"/>
    <col min="8962" max="8962" width="11.5703125" style="25" customWidth="1"/>
    <col min="8963" max="8963" width="8.5703125" style="25" customWidth="1"/>
    <col min="8964" max="8964" width="7.85546875" style="25" customWidth="1"/>
    <col min="8965" max="8965" width="7.42578125" style="25" customWidth="1"/>
    <col min="8966" max="8966" width="8.85546875" style="25" customWidth="1"/>
    <col min="8967" max="8967" width="10.28515625" style="25" customWidth="1"/>
    <col min="8968" max="8968" width="6.7109375" style="25" customWidth="1"/>
    <col min="8969" max="8974" width="11.140625" style="25" customWidth="1"/>
    <col min="8975" max="8979" width="10.28515625" style="25" customWidth="1"/>
    <col min="8980" max="8980" width="16.28515625" style="25" customWidth="1"/>
    <col min="8981" max="8982" width="12.85546875" style="25" customWidth="1"/>
    <col min="8983" max="9010" width="10.28515625" style="25" customWidth="1"/>
    <col min="9011" max="9216" width="10.28515625" style="25"/>
    <col min="9217" max="9217" width="9.140625" style="25" customWidth="1"/>
    <col min="9218" max="9218" width="11.5703125" style="25" customWidth="1"/>
    <col min="9219" max="9219" width="8.5703125" style="25" customWidth="1"/>
    <col min="9220" max="9220" width="7.85546875" style="25" customWidth="1"/>
    <col min="9221" max="9221" width="7.42578125" style="25" customWidth="1"/>
    <col min="9222" max="9222" width="8.85546875" style="25" customWidth="1"/>
    <col min="9223" max="9223" width="10.28515625" style="25" customWidth="1"/>
    <col min="9224" max="9224" width="6.7109375" style="25" customWidth="1"/>
    <col min="9225" max="9230" width="11.140625" style="25" customWidth="1"/>
    <col min="9231" max="9235" width="10.28515625" style="25" customWidth="1"/>
    <col min="9236" max="9236" width="16.28515625" style="25" customWidth="1"/>
    <col min="9237" max="9238" width="12.85546875" style="25" customWidth="1"/>
    <col min="9239" max="9266" width="10.28515625" style="25" customWidth="1"/>
    <col min="9267" max="9472" width="10.28515625" style="25"/>
    <col min="9473" max="9473" width="9.140625" style="25" customWidth="1"/>
    <col min="9474" max="9474" width="11.5703125" style="25" customWidth="1"/>
    <col min="9475" max="9475" width="8.5703125" style="25" customWidth="1"/>
    <col min="9476" max="9476" width="7.85546875" style="25" customWidth="1"/>
    <col min="9477" max="9477" width="7.42578125" style="25" customWidth="1"/>
    <col min="9478" max="9478" width="8.85546875" style="25" customWidth="1"/>
    <col min="9479" max="9479" width="10.28515625" style="25" customWidth="1"/>
    <col min="9480" max="9480" width="6.7109375" style="25" customWidth="1"/>
    <col min="9481" max="9486" width="11.140625" style="25" customWidth="1"/>
    <col min="9487" max="9491" width="10.28515625" style="25" customWidth="1"/>
    <col min="9492" max="9492" width="16.28515625" style="25" customWidth="1"/>
    <col min="9493" max="9494" width="12.85546875" style="25" customWidth="1"/>
    <col min="9495" max="9522" width="10.28515625" style="25" customWidth="1"/>
    <col min="9523" max="9728" width="10.28515625" style="25"/>
    <col min="9729" max="9729" width="9.140625" style="25" customWidth="1"/>
    <col min="9730" max="9730" width="11.5703125" style="25" customWidth="1"/>
    <col min="9731" max="9731" width="8.5703125" style="25" customWidth="1"/>
    <col min="9732" max="9732" width="7.85546875" style="25" customWidth="1"/>
    <col min="9733" max="9733" width="7.42578125" style="25" customWidth="1"/>
    <col min="9734" max="9734" width="8.85546875" style="25" customWidth="1"/>
    <col min="9735" max="9735" width="10.28515625" style="25" customWidth="1"/>
    <col min="9736" max="9736" width="6.7109375" style="25" customWidth="1"/>
    <col min="9737" max="9742" width="11.140625" style="25" customWidth="1"/>
    <col min="9743" max="9747" width="10.28515625" style="25" customWidth="1"/>
    <col min="9748" max="9748" width="16.28515625" style="25" customWidth="1"/>
    <col min="9749" max="9750" width="12.85546875" style="25" customWidth="1"/>
    <col min="9751" max="9778" width="10.28515625" style="25" customWidth="1"/>
    <col min="9779" max="9984" width="10.28515625" style="25"/>
    <col min="9985" max="9985" width="9.140625" style="25" customWidth="1"/>
    <col min="9986" max="9986" width="11.5703125" style="25" customWidth="1"/>
    <col min="9987" max="9987" width="8.5703125" style="25" customWidth="1"/>
    <col min="9988" max="9988" width="7.85546875" style="25" customWidth="1"/>
    <col min="9989" max="9989" width="7.42578125" style="25" customWidth="1"/>
    <col min="9990" max="9990" width="8.85546875" style="25" customWidth="1"/>
    <col min="9991" max="9991" width="10.28515625" style="25" customWidth="1"/>
    <col min="9992" max="9992" width="6.7109375" style="25" customWidth="1"/>
    <col min="9993" max="9998" width="11.140625" style="25" customWidth="1"/>
    <col min="9999" max="10003" width="10.28515625" style="25" customWidth="1"/>
    <col min="10004" max="10004" width="16.28515625" style="25" customWidth="1"/>
    <col min="10005" max="10006" width="12.85546875" style="25" customWidth="1"/>
    <col min="10007" max="10034" width="10.28515625" style="25" customWidth="1"/>
    <col min="10035" max="10240" width="10.28515625" style="25"/>
    <col min="10241" max="10241" width="9.140625" style="25" customWidth="1"/>
    <col min="10242" max="10242" width="11.5703125" style="25" customWidth="1"/>
    <col min="10243" max="10243" width="8.5703125" style="25" customWidth="1"/>
    <col min="10244" max="10244" width="7.85546875" style="25" customWidth="1"/>
    <col min="10245" max="10245" width="7.42578125" style="25" customWidth="1"/>
    <col min="10246" max="10246" width="8.85546875" style="25" customWidth="1"/>
    <col min="10247" max="10247" width="10.28515625" style="25" customWidth="1"/>
    <col min="10248" max="10248" width="6.7109375" style="25" customWidth="1"/>
    <col min="10249" max="10254" width="11.140625" style="25" customWidth="1"/>
    <col min="10255" max="10259" width="10.28515625" style="25" customWidth="1"/>
    <col min="10260" max="10260" width="16.28515625" style="25" customWidth="1"/>
    <col min="10261" max="10262" width="12.85546875" style="25" customWidth="1"/>
    <col min="10263" max="10290" width="10.28515625" style="25" customWidth="1"/>
    <col min="10291" max="10496" width="10.28515625" style="25"/>
    <col min="10497" max="10497" width="9.140625" style="25" customWidth="1"/>
    <col min="10498" max="10498" width="11.5703125" style="25" customWidth="1"/>
    <col min="10499" max="10499" width="8.5703125" style="25" customWidth="1"/>
    <col min="10500" max="10500" width="7.85546875" style="25" customWidth="1"/>
    <col min="10501" max="10501" width="7.42578125" style="25" customWidth="1"/>
    <col min="10502" max="10502" width="8.85546875" style="25" customWidth="1"/>
    <col min="10503" max="10503" width="10.28515625" style="25" customWidth="1"/>
    <col min="10504" max="10504" width="6.7109375" style="25" customWidth="1"/>
    <col min="10505" max="10510" width="11.140625" style="25" customWidth="1"/>
    <col min="10511" max="10515" width="10.28515625" style="25" customWidth="1"/>
    <col min="10516" max="10516" width="16.28515625" style="25" customWidth="1"/>
    <col min="10517" max="10518" width="12.85546875" style="25" customWidth="1"/>
    <col min="10519" max="10546" width="10.28515625" style="25" customWidth="1"/>
    <col min="10547" max="10752" width="10.28515625" style="25"/>
    <col min="10753" max="10753" width="9.140625" style="25" customWidth="1"/>
    <col min="10754" max="10754" width="11.5703125" style="25" customWidth="1"/>
    <col min="10755" max="10755" width="8.5703125" style="25" customWidth="1"/>
    <col min="10756" max="10756" width="7.85546875" style="25" customWidth="1"/>
    <col min="10757" max="10757" width="7.42578125" style="25" customWidth="1"/>
    <col min="10758" max="10758" width="8.85546875" style="25" customWidth="1"/>
    <col min="10759" max="10759" width="10.28515625" style="25" customWidth="1"/>
    <col min="10760" max="10760" width="6.7109375" style="25" customWidth="1"/>
    <col min="10761" max="10766" width="11.140625" style="25" customWidth="1"/>
    <col min="10767" max="10771" width="10.28515625" style="25" customWidth="1"/>
    <col min="10772" max="10772" width="16.28515625" style="25" customWidth="1"/>
    <col min="10773" max="10774" width="12.85546875" style="25" customWidth="1"/>
    <col min="10775" max="10802" width="10.28515625" style="25" customWidth="1"/>
    <col min="10803" max="11008" width="10.28515625" style="25"/>
    <col min="11009" max="11009" width="9.140625" style="25" customWidth="1"/>
    <col min="11010" max="11010" width="11.5703125" style="25" customWidth="1"/>
    <col min="11011" max="11011" width="8.5703125" style="25" customWidth="1"/>
    <col min="11012" max="11012" width="7.85546875" style="25" customWidth="1"/>
    <col min="11013" max="11013" width="7.42578125" style="25" customWidth="1"/>
    <col min="11014" max="11014" width="8.85546875" style="25" customWidth="1"/>
    <col min="11015" max="11015" width="10.28515625" style="25" customWidth="1"/>
    <col min="11016" max="11016" width="6.7109375" style="25" customWidth="1"/>
    <col min="11017" max="11022" width="11.140625" style="25" customWidth="1"/>
    <col min="11023" max="11027" width="10.28515625" style="25" customWidth="1"/>
    <col min="11028" max="11028" width="16.28515625" style="25" customWidth="1"/>
    <col min="11029" max="11030" width="12.85546875" style="25" customWidth="1"/>
    <col min="11031" max="11058" width="10.28515625" style="25" customWidth="1"/>
    <col min="11059" max="11264" width="10.28515625" style="25"/>
    <col min="11265" max="11265" width="9.140625" style="25" customWidth="1"/>
    <col min="11266" max="11266" width="11.5703125" style="25" customWidth="1"/>
    <col min="11267" max="11267" width="8.5703125" style="25" customWidth="1"/>
    <col min="11268" max="11268" width="7.85546875" style="25" customWidth="1"/>
    <col min="11269" max="11269" width="7.42578125" style="25" customWidth="1"/>
    <col min="11270" max="11270" width="8.85546875" style="25" customWidth="1"/>
    <col min="11271" max="11271" width="10.28515625" style="25" customWidth="1"/>
    <col min="11272" max="11272" width="6.7109375" style="25" customWidth="1"/>
    <col min="11273" max="11278" width="11.140625" style="25" customWidth="1"/>
    <col min="11279" max="11283" width="10.28515625" style="25" customWidth="1"/>
    <col min="11284" max="11284" width="16.28515625" style="25" customWidth="1"/>
    <col min="11285" max="11286" width="12.85546875" style="25" customWidth="1"/>
    <col min="11287" max="11314" width="10.28515625" style="25" customWidth="1"/>
    <col min="11315" max="11520" width="10.28515625" style="25"/>
    <col min="11521" max="11521" width="9.140625" style="25" customWidth="1"/>
    <col min="11522" max="11522" width="11.5703125" style="25" customWidth="1"/>
    <col min="11523" max="11523" width="8.5703125" style="25" customWidth="1"/>
    <col min="11524" max="11524" width="7.85546875" style="25" customWidth="1"/>
    <col min="11525" max="11525" width="7.42578125" style="25" customWidth="1"/>
    <col min="11526" max="11526" width="8.85546875" style="25" customWidth="1"/>
    <col min="11527" max="11527" width="10.28515625" style="25" customWidth="1"/>
    <col min="11528" max="11528" width="6.7109375" style="25" customWidth="1"/>
    <col min="11529" max="11534" width="11.140625" style="25" customWidth="1"/>
    <col min="11535" max="11539" width="10.28515625" style="25" customWidth="1"/>
    <col min="11540" max="11540" width="16.28515625" style="25" customWidth="1"/>
    <col min="11541" max="11542" width="12.85546875" style="25" customWidth="1"/>
    <col min="11543" max="11570" width="10.28515625" style="25" customWidth="1"/>
    <col min="11571" max="11776" width="10.28515625" style="25"/>
    <col min="11777" max="11777" width="9.140625" style="25" customWidth="1"/>
    <col min="11778" max="11778" width="11.5703125" style="25" customWidth="1"/>
    <col min="11779" max="11779" width="8.5703125" style="25" customWidth="1"/>
    <col min="11780" max="11780" width="7.85546875" style="25" customWidth="1"/>
    <col min="11781" max="11781" width="7.42578125" style="25" customWidth="1"/>
    <col min="11782" max="11782" width="8.85546875" style="25" customWidth="1"/>
    <col min="11783" max="11783" width="10.28515625" style="25" customWidth="1"/>
    <col min="11784" max="11784" width="6.7109375" style="25" customWidth="1"/>
    <col min="11785" max="11790" width="11.140625" style="25" customWidth="1"/>
    <col min="11791" max="11795" width="10.28515625" style="25" customWidth="1"/>
    <col min="11796" max="11796" width="16.28515625" style="25" customWidth="1"/>
    <col min="11797" max="11798" width="12.85546875" style="25" customWidth="1"/>
    <col min="11799" max="11826" width="10.28515625" style="25" customWidth="1"/>
    <col min="11827" max="12032" width="10.28515625" style="25"/>
    <col min="12033" max="12033" width="9.140625" style="25" customWidth="1"/>
    <col min="12034" max="12034" width="11.5703125" style="25" customWidth="1"/>
    <col min="12035" max="12035" width="8.5703125" style="25" customWidth="1"/>
    <col min="12036" max="12036" width="7.85546875" style="25" customWidth="1"/>
    <col min="12037" max="12037" width="7.42578125" style="25" customWidth="1"/>
    <col min="12038" max="12038" width="8.85546875" style="25" customWidth="1"/>
    <col min="12039" max="12039" width="10.28515625" style="25" customWidth="1"/>
    <col min="12040" max="12040" width="6.7109375" style="25" customWidth="1"/>
    <col min="12041" max="12046" width="11.140625" style="25" customWidth="1"/>
    <col min="12047" max="12051" width="10.28515625" style="25" customWidth="1"/>
    <col min="12052" max="12052" width="16.28515625" style="25" customWidth="1"/>
    <col min="12053" max="12054" width="12.85546875" style="25" customWidth="1"/>
    <col min="12055" max="12082" width="10.28515625" style="25" customWidth="1"/>
    <col min="12083" max="12288" width="10.28515625" style="25"/>
    <col min="12289" max="12289" width="9.140625" style="25" customWidth="1"/>
    <col min="12290" max="12290" width="11.5703125" style="25" customWidth="1"/>
    <col min="12291" max="12291" width="8.5703125" style="25" customWidth="1"/>
    <col min="12292" max="12292" width="7.85546875" style="25" customWidth="1"/>
    <col min="12293" max="12293" width="7.42578125" style="25" customWidth="1"/>
    <col min="12294" max="12294" width="8.85546875" style="25" customWidth="1"/>
    <col min="12295" max="12295" width="10.28515625" style="25" customWidth="1"/>
    <col min="12296" max="12296" width="6.7109375" style="25" customWidth="1"/>
    <col min="12297" max="12302" width="11.140625" style="25" customWidth="1"/>
    <col min="12303" max="12307" width="10.28515625" style="25" customWidth="1"/>
    <col min="12308" max="12308" width="16.28515625" style="25" customWidth="1"/>
    <col min="12309" max="12310" width="12.85546875" style="25" customWidth="1"/>
    <col min="12311" max="12338" width="10.28515625" style="25" customWidth="1"/>
    <col min="12339" max="12544" width="10.28515625" style="25"/>
    <col min="12545" max="12545" width="9.140625" style="25" customWidth="1"/>
    <col min="12546" max="12546" width="11.5703125" style="25" customWidth="1"/>
    <col min="12547" max="12547" width="8.5703125" style="25" customWidth="1"/>
    <col min="12548" max="12548" width="7.85546875" style="25" customWidth="1"/>
    <col min="12549" max="12549" width="7.42578125" style="25" customWidth="1"/>
    <col min="12550" max="12550" width="8.85546875" style="25" customWidth="1"/>
    <col min="12551" max="12551" width="10.28515625" style="25" customWidth="1"/>
    <col min="12552" max="12552" width="6.7109375" style="25" customWidth="1"/>
    <col min="12553" max="12558" width="11.140625" style="25" customWidth="1"/>
    <col min="12559" max="12563" width="10.28515625" style="25" customWidth="1"/>
    <col min="12564" max="12564" width="16.28515625" style="25" customWidth="1"/>
    <col min="12565" max="12566" width="12.85546875" style="25" customWidth="1"/>
    <col min="12567" max="12594" width="10.28515625" style="25" customWidth="1"/>
    <col min="12595" max="12800" width="10.28515625" style="25"/>
    <col min="12801" max="12801" width="9.140625" style="25" customWidth="1"/>
    <col min="12802" max="12802" width="11.5703125" style="25" customWidth="1"/>
    <col min="12803" max="12803" width="8.5703125" style="25" customWidth="1"/>
    <col min="12804" max="12804" width="7.85546875" style="25" customWidth="1"/>
    <col min="12805" max="12805" width="7.42578125" style="25" customWidth="1"/>
    <col min="12806" max="12806" width="8.85546875" style="25" customWidth="1"/>
    <col min="12807" max="12807" width="10.28515625" style="25" customWidth="1"/>
    <col min="12808" max="12808" width="6.7109375" style="25" customWidth="1"/>
    <col min="12809" max="12814" width="11.140625" style="25" customWidth="1"/>
    <col min="12815" max="12819" width="10.28515625" style="25" customWidth="1"/>
    <col min="12820" max="12820" width="16.28515625" style="25" customWidth="1"/>
    <col min="12821" max="12822" width="12.85546875" style="25" customWidth="1"/>
    <col min="12823" max="12850" width="10.28515625" style="25" customWidth="1"/>
    <col min="12851" max="13056" width="10.28515625" style="25"/>
    <col min="13057" max="13057" width="9.140625" style="25" customWidth="1"/>
    <col min="13058" max="13058" width="11.5703125" style="25" customWidth="1"/>
    <col min="13059" max="13059" width="8.5703125" style="25" customWidth="1"/>
    <col min="13060" max="13060" width="7.85546875" style="25" customWidth="1"/>
    <col min="13061" max="13061" width="7.42578125" style="25" customWidth="1"/>
    <col min="13062" max="13062" width="8.85546875" style="25" customWidth="1"/>
    <col min="13063" max="13063" width="10.28515625" style="25" customWidth="1"/>
    <col min="13064" max="13064" width="6.7109375" style="25" customWidth="1"/>
    <col min="13065" max="13070" width="11.140625" style="25" customWidth="1"/>
    <col min="13071" max="13075" width="10.28515625" style="25" customWidth="1"/>
    <col min="13076" max="13076" width="16.28515625" style="25" customWidth="1"/>
    <col min="13077" max="13078" width="12.85546875" style="25" customWidth="1"/>
    <col min="13079" max="13106" width="10.28515625" style="25" customWidth="1"/>
    <col min="13107" max="13312" width="10.28515625" style="25"/>
    <col min="13313" max="13313" width="9.140625" style="25" customWidth="1"/>
    <col min="13314" max="13314" width="11.5703125" style="25" customWidth="1"/>
    <col min="13315" max="13315" width="8.5703125" style="25" customWidth="1"/>
    <col min="13316" max="13316" width="7.85546875" style="25" customWidth="1"/>
    <col min="13317" max="13317" width="7.42578125" style="25" customWidth="1"/>
    <col min="13318" max="13318" width="8.85546875" style="25" customWidth="1"/>
    <col min="13319" max="13319" width="10.28515625" style="25" customWidth="1"/>
    <col min="13320" max="13320" width="6.7109375" style="25" customWidth="1"/>
    <col min="13321" max="13326" width="11.140625" style="25" customWidth="1"/>
    <col min="13327" max="13331" width="10.28515625" style="25" customWidth="1"/>
    <col min="13332" max="13332" width="16.28515625" style="25" customWidth="1"/>
    <col min="13333" max="13334" width="12.85546875" style="25" customWidth="1"/>
    <col min="13335" max="13362" width="10.28515625" style="25" customWidth="1"/>
    <col min="13363" max="13568" width="10.28515625" style="25"/>
    <col min="13569" max="13569" width="9.140625" style="25" customWidth="1"/>
    <col min="13570" max="13570" width="11.5703125" style="25" customWidth="1"/>
    <col min="13571" max="13571" width="8.5703125" style="25" customWidth="1"/>
    <col min="13572" max="13572" width="7.85546875" style="25" customWidth="1"/>
    <col min="13573" max="13573" width="7.42578125" style="25" customWidth="1"/>
    <col min="13574" max="13574" width="8.85546875" style="25" customWidth="1"/>
    <col min="13575" max="13575" width="10.28515625" style="25" customWidth="1"/>
    <col min="13576" max="13576" width="6.7109375" style="25" customWidth="1"/>
    <col min="13577" max="13582" width="11.140625" style="25" customWidth="1"/>
    <col min="13583" max="13587" width="10.28515625" style="25" customWidth="1"/>
    <col min="13588" max="13588" width="16.28515625" style="25" customWidth="1"/>
    <col min="13589" max="13590" width="12.85546875" style="25" customWidth="1"/>
    <col min="13591" max="13618" width="10.28515625" style="25" customWidth="1"/>
    <col min="13619" max="13824" width="10.28515625" style="25"/>
    <col min="13825" max="13825" width="9.140625" style="25" customWidth="1"/>
    <col min="13826" max="13826" width="11.5703125" style="25" customWidth="1"/>
    <col min="13827" max="13827" width="8.5703125" style="25" customWidth="1"/>
    <col min="13828" max="13828" width="7.85546875" style="25" customWidth="1"/>
    <col min="13829" max="13829" width="7.42578125" style="25" customWidth="1"/>
    <col min="13830" max="13830" width="8.85546875" style="25" customWidth="1"/>
    <col min="13831" max="13831" width="10.28515625" style="25" customWidth="1"/>
    <col min="13832" max="13832" width="6.7109375" style="25" customWidth="1"/>
    <col min="13833" max="13838" width="11.140625" style="25" customWidth="1"/>
    <col min="13839" max="13843" width="10.28515625" style="25" customWidth="1"/>
    <col min="13844" max="13844" width="16.28515625" style="25" customWidth="1"/>
    <col min="13845" max="13846" width="12.85546875" style="25" customWidth="1"/>
    <col min="13847" max="13874" width="10.28515625" style="25" customWidth="1"/>
    <col min="13875" max="14080" width="10.28515625" style="25"/>
    <col min="14081" max="14081" width="9.140625" style="25" customWidth="1"/>
    <col min="14082" max="14082" width="11.5703125" style="25" customWidth="1"/>
    <col min="14083" max="14083" width="8.5703125" style="25" customWidth="1"/>
    <col min="14084" max="14084" width="7.85546875" style="25" customWidth="1"/>
    <col min="14085" max="14085" width="7.42578125" style="25" customWidth="1"/>
    <col min="14086" max="14086" width="8.85546875" style="25" customWidth="1"/>
    <col min="14087" max="14087" width="10.28515625" style="25" customWidth="1"/>
    <col min="14088" max="14088" width="6.7109375" style="25" customWidth="1"/>
    <col min="14089" max="14094" width="11.140625" style="25" customWidth="1"/>
    <col min="14095" max="14099" width="10.28515625" style="25" customWidth="1"/>
    <col min="14100" max="14100" width="16.28515625" style="25" customWidth="1"/>
    <col min="14101" max="14102" width="12.85546875" style="25" customWidth="1"/>
    <col min="14103" max="14130" width="10.28515625" style="25" customWidth="1"/>
    <col min="14131" max="14336" width="10.28515625" style="25"/>
    <col min="14337" max="14337" width="9.140625" style="25" customWidth="1"/>
    <col min="14338" max="14338" width="11.5703125" style="25" customWidth="1"/>
    <col min="14339" max="14339" width="8.5703125" style="25" customWidth="1"/>
    <col min="14340" max="14340" width="7.85546875" style="25" customWidth="1"/>
    <col min="14341" max="14341" width="7.42578125" style="25" customWidth="1"/>
    <col min="14342" max="14342" width="8.85546875" style="25" customWidth="1"/>
    <col min="14343" max="14343" width="10.28515625" style="25" customWidth="1"/>
    <col min="14344" max="14344" width="6.7109375" style="25" customWidth="1"/>
    <col min="14345" max="14350" width="11.140625" style="25" customWidth="1"/>
    <col min="14351" max="14355" width="10.28515625" style="25" customWidth="1"/>
    <col min="14356" max="14356" width="16.28515625" style="25" customWidth="1"/>
    <col min="14357" max="14358" width="12.85546875" style="25" customWidth="1"/>
    <col min="14359" max="14386" width="10.28515625" style="25" customWidth="1"/>
    <col min="14387" max="14592" width="10.28515625" style="25"/>
    <col min="14593" max="14593" width="9.140625" style="25" customWidth="1"/>
    <col min="14594" max="14594" width="11.5703125" style="25" customWidth="1"/>
    <col min="14595" max="14595" width="8.5703125" style="25" customWidth="1"/>
    <col min="14596" max="14596" width="7.85546875" style="25" customWidth="1"/>
    <col min="14597" max="14597" width="7.42578125" style="25" customWidth="1"/>
    <col min="14598" max="14598" width="8.85546875" style="25" customWidth="1"/>
    <col min="14599" max="14599" width="10.28515625" style="25" customWidth="1"/>
    <col min="14600" max="14600" width="6.7109375" style="25" customWidth="1"/>
    <col min="14601" max="14606" width="11.140625" style="25" customWidth="1"/>
    <col min="14607" max="14611" width="10.28515625" style="25" customWidth="1"/>
    <col min="14612" max="14612" width="16.28515625" style="25" customWidth="1"/>
    <col min="14613" max="14614" width="12.85546875" style="25" customWidth="1"/>
    <col min="14615" max="14642" width="10.28515625" style="25" customWidth="1"/>
    <col min="14643" max="14848" width="10.28515625" style="25"/>
    <col min="14849" max="14849" width="9.140625" style="25" customWidth="1"/>
    <col min="14850" max="14850" width="11.5703125" style="25" customWidth="1"/>
    <col min="14851" max="14851" width="8.5703125" style="25" customWidth="1"/>
    <col min="14852" max="14852" width="7.85546875" style="25" customWidth="1"/>
    <col min="14853" max="14853" width="7.42578125" style="25" customWidth="1"/>
    <col min="14854" max="14854" width="8.85546875" style="25" customWidth="1"/>
    <col min="14855" max="14855" width="10.28515625" style="25" customWidth="1"/>
    <col min="14856" max="14856" width="6.7109375" style="25" customWidth="1"/>
    <col min="14857" max="14862" width="11.140625" style="25" customWidth="1"/>
    <col min="14863" max="14867" width="10.28515625" style="25" customWidth="1"/>
    <col min="14868" max="14868" width="16.28515625" style="25" customWidth="1"/>
    <col min="14869" max="14870" width="12.85546875" style="25" customWidth="1"/>
    <col min="14871" max="14898" width="10.28515625" style="25" customWidth="1"/>
    <col min="14899" max="15104" width="10.28515625" style="25"/>
    <col min="15105" max="15105" width="9.140625" style="25" customWidth="1"/>
    <col min="15106" max="15106" width="11.5703125" style="25" customWidth="1"/>
    <col min="15107" max="15107" width="8.5703125" style="25" customWidth="1"/>
    <col min="15108" max="15108" width="7.85546875" style="25" customWidth="1"/>
    <col min="15109" max="15109" width="7.42578125" style="25" customWidth="1"/>
    <col min="15110" max="15110" width="8.85546875" style="25" customWidth="1"/>
    <col min="15111" max="15111" width="10.28515625" style="25" customWidth="1"/>
    <col min="15112" max="15112" width="6.7109375" style="25" customWidth="1"/>
    <col min="15113" max="15118" width="11.140625" style="25" customWidth="1"/>
    <col min="15119" max="15123" width="10.28515625" style="25" customWidth="1"/>
    <col min="15124" max="15124" width="16.28515625" style="25" customWidth="1"/>
    <col min="15125" max="15126" width="12.85546875" style="25" customWidth="1"/>
    <col min="15127" max="15154" width="10.28515625" style="25" customWidth="1"/>
    <col min="15155" max="15360" width="10.28515625" style="25"/>
    <col min="15361" max="15361" width="9.140625" style="25" customWidth="1"/>
    <col min="15362" max="15362" width="11.5703125" style="25" customWidth="1"/>
    <col min="15363" max="15363" width="8.5703125" style="25" customWidth="1"/>
    <col min="15364" max="15364" width="7.85546875" style="25" customWidth="1"/>
    <col min="15365" max="15365" width="7.42578125" style="25" customWidth="1"/>
    <col min="15366" max="15366" width="8.85546875" style="25" customWidth="1"/>
    <col min="15367" max="15367" width="10.28515625" style="25" customWidth="1"/>
    <col min="15368" max="15368" width="6.7109375" style="25" customWidth="1"/>
    <col min="15369" max="15374" width="11.140625" style="25" customWidth="1"/>
    <col min="15375" max="15379" width="10.28515625" style="25" customWidth="1"/>
    <col min="15380" max="15380" width="16.28515625" style="25" customWidth="1"/>
    <col min="15381" max="15382" width="12.85546875" style="25" customWidth="1"/>
    <col min="15383" max="15410" width="10.28515625" style="25" customWidth="1"/>
    <col min="15411" max="15616" width="10.28515625" style="25"/>
    <col min="15617" max="15617" width="9.140625" style="25" customWidth="1"/>
    <col min="15618" max="15618" width="11.5703125" style="25" customWidth="1"/>
    <col min="15619" max="15619" width="8.5703125" style="25" customWidth="1"/>
    <col min="15620" max="15620" width="7.85546875" style="25" customWidth="1"/>
    <col min="15621" max="15621" width="7.42578125" style="25" customWidth="1"/>
    <col min="15622" max="15622" width="8.85546875" style="25" customWidth="1"/>
    <col min="15623" max="15623" width="10.28515625" style="25" customWidth="1"/>
    <col min="15624" max="15624" width="6.7109375" style="25" customWidth="1"/>
    <col min="15625" max="15630" width="11.140625" style="25" customWidth="1"/>
    <col min="15631" max="15635" width="10.28515625" style="25" customWidth="1"/>
    <col min="15636" max="15636" width="16.28515625" style="25" customWidth="1"/>
    <col min="15637" max="15638" width="12.85546875" style="25" customWidth="1"/>
    <col min="15639" max="15666" width="10.28515625" style="25" customWidth="1"/>
    <col min="15667" max="15872" width="10.28515625" style="25"/>
    <col min="15873" max="15873" width="9.140625" style="25" customWidth="1"/>
    <col min="15874" max="15874" width="11.5703125" style="25" customWidth="1"/>
    <col min="15875" max="15875" width="8.5703125" style="25" customWidth="1"/>
    <col min="15876" max="15876" width="7.85546875" style="25" customWidth="1"/>
    <col min="15877" max="15877" width="7.42578125" style="25" customWidth="1"/>
    <col min="15878" max="15878" width="8.85546875" style="25" customWidth="1"/>
    <col min="15879" max="15879" width="10.28515625" style="25" customWidth="1"/>
    <col min="15880" max="15880" width="6.7109375" style="25" customWidth="1"/>
    <col min="15881" max="15886" width="11.140625" style="25" customWidth="1"/>
    <col min="15887" max="15891" width="10.28515625" style="25" customWidth="1"/>
    <col min="15892" max="15892" width="16.28515625" style="25" customWidth="1"/>
    <col min="15893" max="15894" width="12.85546875" style="25" customWidth="1"/>
    <col min="15895" max="15922" width="10.28515625" style="25" customWidth="1"/>
    <col min="15923" max="16128" width="10.28515625" style="25"/>
    <col min="16129" max="16129" width="9.140625" style="25" customWidth="1"/>
    <col min="16130" max="16130" width="11.5703125" style="25" customWidth="1"/>
    <col min="16131" max="16131" width="8.5703125" style="25" customWidth="1"/>
    <col min="16132" max="16132" width="7.85546875" style="25" customWidth="1"/>
    <col min="16133" max="16133" width="7.42578125" style="25" customWidth="1"/>
    <col min="16134" max="16134" width="8.85546875" style="25" customWidth="1"/>
    <col min="16135" max="16135" width="10.28515625" style="25" customWidth="1"/>
    <col min="16136" max="16136" width="6.7109375" style="25" customWidth="1"/>
    <col min="16137" max="16142" width="11.140625" style="25" customWidth="1"/>
    <col min="16143" max="16147" width="10.28515625" style="25" customWidth="1"/>
    <col min="16148" max="16148" width="16.28515625" style="25" customWidth="1"/>
    <col min="16149" max="16150" width="12.85546875" style="25" customWidth="1"/>
    <col min="16151" max="16178" width="10.28515625" style="25" customWidth="1"/>
    <col min="16179" max="16384" width="10.28515625" style="25"/>
  </cols>
  <sheetData>
    <row r="1" spans="1:66" ht="31.5" thickBot="1">
      <c r="A1" s="22" t="s">
        <v>63</v>
      </c>
      <c r="I1" s="24"/>
      <c r="J1" s="24"/>
      <c r="K1" s="24"/>
      <c r="L1" s="24"/>
      <c r="M1" s="24"/>
      <c r="N1" s="24"/>
      <c r="O1" s="24"/>
      <c r="Q1" s="24"/>
      <c r="AH1" s="24"/>
      <c r="AI1" s="24"/>
      <c r="AJ1" s="24"/>
      <c r="AK1" s="24">
        <v>0</v>
      </c>
      <c r="AL1" s="24" t="s">
        <v>88</v>
      </c>
      <c r="AM1" s="24"/>
      <c r="AN1" s="24"/>
      <c r="AO1" s="24"/>
      <c r="AP1" s="24"/>
      <c r="AQ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</row>
    <row r="2" spans="1:66" s="31" customFormat="1" ht="42" customHeight="1" thickBot="1">
      <c r="A2" s="28" t="s">
        <v>64</v>
      </c>
      <c r="B2" s="29" t="s">
        <v>88</v>
      </c>
      <c r="C2" s="24"/>
      <c r="D2" s="24"/>
      <c r="E2" s="30"/>
      <c r="F2" s="184" t="s">
        <v>65</v>
      </c>
      <c r="G2" s="185"/>
      <c r="I2" s="32"/>
      <c r="J2" s="32"/>
      <c r="K2" s="32"/>
      <c r="L2" s="32"/>
      <c r="M2" s="32"/>
      <c r="N2" s="32"/>
      <c r="O2" s="32"/>
      <c r="Q2" s="32"/>
      <c r="R2" s="24"/>
      <c r="S2" s="24"/>
      <c r="T2" s="24"/>
      <c r="U2" s="24"/>
      <c r="V2" s="24"/>
      <c r="W2" s="32"/>
      <c r="X2" s="32"/>
      <c r="Y2" s="27"/>
      <c r="Z2" s="27"/>
      <c r="AA2" s="32"/>
      <c r="AB2" s="32"/>
      <c r="AC2" s="32"/>
      <c r="AD2" s="32"/>
      <c r="AE2" s="32"/>
      <c r="AF2" s="32"/>
      <c r="AG2" s="32"/>
      <c r="AH2" s="32">
        <v>0</v>
      </c>
      <c r="AI2" s="32"/>
      <c r="AJ2" s="32"/>
      <c r="AK2" s="32">
        <v>130</v>
      </c>
      <c r="AL2" s="32">
        <v>0</v>
      </c>
      <c r="AM2" s="32"/>
      <c r="AN2" s="32"/>
      <c r="AO2" s="32"/>
      <c r="AP2" s="32"/>
      <c r="AQ2" s="32"/>
      <c r="AR2" s="24"/>
      <c r="AS2" s="24"/>
      <c r="AT2" s="24"/>
      <c r="AU2" s="24"/>
      <c r="AV2" s="24"/>
      <c r="AW2" s="24"/>
      <c r="AX2" s="24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</row>
    <row r="3" spans="1:66" ht="16.5" thickBot="1">
      <c r="A3" s="33">
        <v>1</v>
      </c>
      <c r="B3" s="34">
        <v>260.15384615384613</v>
      </c>
      <c r="E3" s="35"/>
      <c r="F3" s="36">
        <v>1000</v>
      </c>
      <c r="G3" s="37" t="s">
        <v>66</v>
      </c>
      <c r="AH3" s="24">
        <v>0.12903225421905518</v>
      </c>
      <c r="AI3" s="24">
        <v>0</v>
      </c>
      <c r="AJ3" s="24"/>
      <c r="AK3" s="24">
        <v>130</v>
      </c>
      <c r="AL3" s="24">
        <v>1</v>
      </c>
      <c r="AM3" s="24"/>
      <c r="AN3" s="24"/>
      <c r="AO3" s="24"/>
      <c r="AP3" s="24"/>
      <c r="AQ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</row>
    <row r="4" spans="1:66" ht="16.5" thickBot="1">
      <c r="A4" s="33">
        <v>2</v>
      </c>
      <c r="B4" s="34">
        <v>227.46153846153845</v>
      </c>
      <c r="E4" s="35"/>
      <c r="F4" s="38">
        <v>15.999999968335032</v>
      </c>
      <c r="G4" s="39" t="s">
        <v>73</v>
      </c>
      <c r="I4" s="186" t="s">
        <v>74</v>
      </c>
      <c r="J4" s="187"/>
      <c r="K4" s="188"/>
      <c r="L4" s="189" t="s">
        <v>67</v>
      </c>
      <c r="M4" s="190"/>
      <c r="N4" s="191"/>
      <c r="P4" s="40"/>
      <c r="AH4" s="24">
        <v>0.25806450843811035</v>
      </c>
      <c r="AI4" s="24">
        <v>3</v>
      </c>
      <c r="AJ4" s="24"/>
      <c r="AK4" s="24">
        <v>140</v>
      </c>
      <c r="AL4" s="24">
        <v>1</v>
      </c>
      <c r="AM4" s="24"/>
      <c r="AN4" s="24"/>
      <c r="AO4" s="24"/>
      <c r="AP4" s="24"/>
      <c r="AQ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</row>
    <row r="5" spans="1:66">
      <c r="A5" s="33">
        <v>3</v>
      </c>
      <c r="B5" s="34">
        <v>333.23076923076923</v>
      </c>
      <c r="E5" s="41"/>
      <c r="F5" s="42"/>
      <c r="G5" s="41"/>
      <c r="I5" s="43" t="s">
        <v>68</v>
      </c>
      <c r="J5" s="44">
        <v>270.68807692307689</v>
      </c>
      <c r="K5" s="45"/>
      <c r="L5" s="46"/>
      <c r="M5" s="47"/>
      <c r="N5" s="48"/>
      <c r="P5" s="40"/>
      <c r="AH5" s="24">
        <v>0.38709676265716553</v>
      </c>
      <c r="AI5" s="24">
        <v>4</v>
      </c>
      <c r="AJ5" s="24"/>
      <c r="AK5" s="24">
        <v>140</v>
      </c>
      <c r="AL5" s="24">
        <v>1</v>
      </c>
      <c r="AM5" s="24"/>
      <c r="AN5" s="24"/>
      <c r="AO5" s="24"/>
      <c r="AP5" s="24"/>
      <c r="AQ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1:66">
      <c r="A6" s="33">
        <v>4</v>
      </c>
      <c r="B6" s="34">
        <v>357.76923076923077</v>
      </c>
      <c r="I6" s="36" t="s">
        <v>69</v>
      </c>
      <c r="J6" s="49">
        <v>48.347453838985452</v>
      </c>
      <c r="K6" s="48"/>
      <c r="L6" s="50"/>
      <c r="M6" s="51"/>
      <c r="N6" s="48"/>
      <c r="AH6" s="24">
        <v>0.5161290168762207</v>
      </c>
      <c r="AI6" s="24">
        <v>8</v>
      </c>
      <c r="AJ6" s="24"/>
      <c r="AK6" s="24">
        <v>150</v>
      </c>
      <c r="AL6" s="24">
        <v>1</v>
      </c>
      <c r="AM6" s="24"/>
      <c r="AN6" s="24"/>
      <c r="AO6" s="24"/>
      <c r="AP6" s="24"/>
      <c r="AQ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</row>
    <row r="7" spans="1:66">
      <c r="A7" s="33">
        <v>5</v>
      </c>
      <c r="B7" s="34">
        <v>283.23076923076923</v>
      </c>
      <c r="F7" s="52"/>
      <c r="I7" s="53" t="s">
        <v>70</v>
      </c>
      <c r="J7" s="54">
        <v>463.07692307692309</v>
      </c>
      <c r="K7" s="45"/>
      <c r="L7" s="55"/>
      <c r="M7" s="35"/>
      <c r="N7" s="48"/>
      <c r="AH7" s="24">
        <v>0.64516127109527588</v>
      </c>
      <c r="AI7" s="24">
        <v>4</v>
      </c>
      <c r="AJ7" s="24"/>
      <c r="AK7" s="24">
        <v>150</v>
      </c>
      <c r="AL7" s="24">
        <v>1</v>
      </c>
      <c r="AM7" s="24"/>
      <c r="AN7" s="24"/>
      <c r="AO7" s="24"/>
      <c r="AP7" s="24"/>
      <c r="AQ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1:66" ht="16.5" thickBot="1">
      <c r="A8" s="33">
        <v>6</v>
      </c>
      <c r="B8" s="34">
        <v>201.92307692307693</v>
      </c>
      <c r="F8" s="52"/>
      <c r="I8" s="56" t="s">
        <v>71</v>
      </c>
      <c r="J8" s="57">
        <v>138.30769230769232</v>
      </c>
      <c r="K8" s="58"/>
      <c r="L8" s="59"/>
      <c r="M8" s="60"/>
      <c r="N8" s="61"/>
      <c r="AH8" s="24">
        <v>0.77419352531433105</v>
      </c>
      <c r="AI8" s="24">
        <v>9</v>
      </c>
      <c r="AJ8" s="24"/>
      <c r="AK8" s="24">
        <v>160</v>
      </c>
      <c r="AL8" s="24">
        <v>1</v>
      </c>
      <c r="AM8" s="24"/>
      <c r="AN8" s="24"/>
      <c r="AO8" s="24"/>
      <c r="AP8" s="24"/>
      <c r="AQ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</row>
    <row r="9" spans="1:66">
      <c r="A9" s="33">
        <v>7</v>
      </c>
      <c r="B9" s="34">
        <v>249.15384615384616</v>
      </c>
      <c r="F9" s="62"/>
      <c r="I9" s="41"/>
      <c r="J9" s="63"/>
      <c r="K9" s="41"/>
      <c r="L9" s="41"/>
      <c r="M9" s="41"/>
      <c r="N9" s="41"/>
      <c r="AH9" s="24">
        <v>0.90322577953338623</v>
      </c>
      <c r="AI9" s="24">
        <v>9</v>
      </c>
      <c r="AJ9" s="24"/>
      <c r="AK9" s="24">
        <v>160</v>
      </c>
      <c r="AL9" s="24">
        <v>3</v>
      </c>
      <c r="AM9" s="24"/>
      <c r="AN9" s="24"/>
      <c r="AO9" s="24"/>
      <c r="AP9" s="24"/>
      <c r="AQ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</row>
    <row r="10" spans="1:66">
      <c r="A10" s="33">
        <v>8</v>
      </c>
      <c r="B10" s="34">
        <v>236.23076923076923</v>
      </c>
      <c r="F10" s="62"/>
      <c r="I10" s="35"/>
      <c r="J10" s="63"/>
      <c r="K10" s="41"/>
      <c r="L10" s="41"/>
      <c r="M10" s="41"/>
      <c r="N10" s="41"/>
      <c r="P10" s="40"/>
      <c r="AH10" s="24">
        <v>1.0322580337524414</v>
      </c>
      <c r="AI10" s="24">
        <v>12</v>
      </c>
      <c r="AJ10" s="24"/>
      <c r="AK10" s="24">
        <v>170</v>
      </c>
      <c r="AL10" s="24">
        <v>3</v>
      </c>
      <c r="AM10" s="24"/>
      <c r="AN10" s="24"/>
      <c r="AO10" s="24"/>
      <c r="AP10" s="24"/>
      <c r="AQ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</row>
    <row r="11" spans="1:66">
      <c r="A11" s="33">
        <v>9</v>
      </c>
      <c r="B11" s="34">
        <v>390.38461538461536</v>
      </c>
      <c r="I11" s="41"/>
      <c r="J11" s="63"/>
      <c r="K11" s="41"/>
      <c r="L11" s="41"/>
      <c r="M11" s="41"/>
      <c r="N11" s="41"/>
      <c r="P11" s="40"/>
      <c r="AH11" s="24">
        <v>1.1612902879714966</v>
      </c>
      <c r="AI11" s="24">
        <v>8</v>
      </c>
      <c r="AJ11" s="24"/>
      <c r="AK11" s="24">
        <v>170</v>
      </c>
      <c r="AL11" s="24">
        <v>7</v>
      </c>
      <c r="AM11" s="24"/>
      <c r="AN11" s="24"/>
      <c r="AO11" s="24"/>
      <c r="AP11" s="24"/>
      <c r="AQ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</row>
    <row r="12" spans="1:66">
      <c r="A12" s="33">
        <v>10</v>
      </c>
      <c r="B12" s="34">
        <v>192.84615384615384</v>
      </c>
      <c r="I12" s="41"/>
      <c r="J12" s="41"/>
      <c r="K12" s="41"/>
      <c r="L12" s="41"/>
      <c r="M12" s="41"/>
      <c r="N12" s="41"/>
      <c r="P12" s="40"/>
      <c r="AH12" s="24">
        <v>1.2903225421905518</v>
      </c>
      <c r="AI12" s="24">
        <v>3</v>
      </c>
      <c r="AJ12" s="24"/>
      <c r="AK12" s="24">
        <v>180</v>
      </c>
      <c r="AL12" s="24">
        <v>7</v>
      </c>
      <c r="AM12" s="24"/>
      <c r="AN12" s="24"/>
      <c r="AO12" s="24"/>
      <c r="AP12" s="24"/>
      <c r="AQ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</row>
    <row r="13" spans="1:66">
      <c r="A13" s="33">
        <v>11</v>
      </c>
      <c r="B13" s="34">
        <v>256.23076923076923</v>
      </c>
      <c r="I13" s="41"/>
      <c r="J13" s="41"/>
      <c r="K13" s="41"/>
      <c r="L13" s="41"/>
      <c r="M13" s="41"/>
      <c r="N13" s="41"/>
      <c r="AH13" s="24">
        <v>1.4193547964096069</v>
      </c>
      <c r="AI13" s="24">
        <v>6</v>
      </c>
      <c r="AJ13" s="24"/>
      <c r="AK13" s="24">
        <v>180</v>
      </c>
      <c r="AL13" s="24">
        <v>10</v>
      </c>
      <c r="AM13" s="24"/>
      <c r="AN13" s="24"/>
      <c r="AO13" s="24"/>
      <c r="AP13" s="24"/>
      <c r="AQ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</row>
    <row r="14" spans="1:66">
      <c r="A14" s="33">
        <v>12</v>
      </c>
      <c r="B14" s="34">
        <v>279.15384615384613</v>
      </c>
      <c r="E14" s="64"/>
      <c r="I14" s="41"/>
      <c r="J14" s="41"/>
      <c r="K14" s="41"/>
      <c r="L14" s="41"/>
      <c r="M14" s="41"/>
      <c r="N14" s="41"/>
      <c r="AH14" s="24">
        <v>1.5483870506286621</v>
      </c>
      <c r="AI14" s="24">
        <v>7</v>
      </c>
      <c r="AJ14" s="24"/>
      <c r="AK14" s="24">
        <v>190</v>
      </c>
      <c r="AL14" s="24">
        <v>10</v>
      </c>
      <c r="AM14" s="24"/>
      <c r="AN14" s="24"/>
      <c r="AO14" s="24"/>
      <c r="AP14" s="24"/>
      <c r="AQ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</row>
    <row r="15" spans="1:66">
      <c r="A15" s="33">
        <v>13</v>
      </c>
      <c r="B15" s="34">
        <v>238.30769230769232</v>
      </c>
      <c r="E15" s="64"/>
      <c r="I15" s="41"/>
      <c r="J15" s="41"/>
      <c r="K15" s="41"/>
      <c r="L15" s="41"/>
      <c r="M15" s="41"/>
      <c r="N15" s="41"/>
      <c r="AH15" s="24">
        <v>1.6774193048477173</v>
      </c>
      <c r="AI15" s="24">
        <v>6</v>
      </c>
      <c r="AJ15" s="24"/>
      <c r="AK15" s="24">
        <v>190</v>
      </c>
      <c r="AL15" s="24">
        <v>21</v>
      </c>
      <c r="AM15" s="24"/>
      <c r="AN15" s="24"/>
      <c r="AO15" s="24"/>
      <c r="AP15" s="24"/>
      <c r="AQ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</row>
    <row r="16" spans="1:66">
      <c r="A16" s="33">
        <v>14</v>
      </c>
      <c r="B16" s="34">
        <v>326.92307692307691</v>
      </c>
      <c r="E16" s="64"/>
      <c r="I16" s="41"/>
      <c r="J16" s="41"/>
      <c r="K16" s="41"/>
      <c r="L16" s="41"/>
      <c r="M16" s="41"/>
      <c r="N16" s="41"/>
      <c r="AH16" s="24">
        <v>1.8064515590667725</v>
      </c>
      <c r="AI16" s="24">
        <v>6</v>
      </c>
      <c r="AJ16" s="24"/>
      <c r="AK16" s="24">
        <v>200</v>
      </c>
      <c r="AL16" s="24">
        <v>21</v>
      </c>
      <c r="AM16" s="24"/>
      <c r="AN16" s="24"/>
      <c r="AO16" s="24"/>
      <c r="AP16" s="24"/>
      <c r="AQ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</row>
    <row r="17" spans="1:66">
      <c r="A17" s="33">
        <v>15</v>
      </c>
      <c r="B17" s="34">
        <v>311.92307692307691</v>
      </c>
      <c r="I17" s="41"/>
      <c r="J17" s="41"/>
      <c r="K17" s="41"/>
      <c r="L17" s="41"/>
      <c r="M17" s="41"/>
      <c r="N17" s="41"/>
      <c r="AH17" s="24">
        <v>1.9354838132858276</v>
      </c>
      <c r="AI17" s="24">
        <v>2</v>
      </c>
      <c r="AJ17" s="24"/>
      <c r="AK17" s="24">
        <v>200</v>
      </c>
      <c r="AL17" s="24">
        <v>38</v>
      </c>
      <c r="AM17" s="24"/>
      <c r="AN17" s="24"/>
      <c r="AO17" s="24"/>
      <c r="AP17" s="24"/>
      <c r="AQ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</row>
    <row r="18" spans="1:66">
      <c r="A18" s="33">
        <v>16</v>
      </c>
      <c r="B18" s="34">
        <v>306.30769230769232</v>
      </c>
      <c r="I18" s="41"/>
      <c r="J18" s="41"/>
      <c r="K18" s="41"/>
      <c r="L18" s="41"/>
      <c r="M18" s="41"/>
      <c r="N18" s="41"/>
      <c r="AH18" s="24">
        <v>2.0645160675048828</v>
      </c>
      <c r="AI18" s="24">
        <v>5</v>
      </c>
      <c r="AJ18" s="24"/>
      <c r="AK18" s="24">
        <v>210</v>
      </c>
      <c r="AL18" s="24">
        <v>38</v>
      </c>
      <c r="AM18" s="24"/>
      <c r="AN18" s="24"/>
      <c r="AO18" s="24"/>
      <c r="AP18" s="24"/>
      <c r="AQ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</row>
    <row r="19" spans="1:66">
      <c r="A19" s="33">
        <v>17</v>
      </c>
      <c r="B19" s="34">
        <v>282.30769230769232</v>
      </c>
      <c r="I19" s="41"/>
      <c r="J19" s="41"/>
      <c r="K19" s="41"/>
      <c r="L19" s="41"/>
      <c r="M19" s="41"/>
      <c r="N19" s="41"/>
      <c r="AH19" s="24">
        <v>2.193548321723938</v>
      </c>
      <c r="AI19" s="24">
        <v>2</v>
      </c>
      <c r="AJ19" s="24"/>
      <c r="AK19" s="24">
        <v>210</v>
      </c>
      <c r="AL19" s="24">
        <v>52</v>
      </c>
      <c r="AM19" s="24"/>
      <c r="AN19" s="24"/>
      <c r="AO19" s="24"/>
      <c r="AP19" s="24"/>
      <c r="AQ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</row>
    <row r="20" spans="1:66">
      <c r="A20" s="33">
        <v>18</v>
      </c>
      <c r="B20" s="34">
        <v>316.07692307692309</v>
      </c>
      <c r="I20" s="41"/>
      <c r="J20" s="41"/>
      <c r="K20" s="41"/>
      <c r="L20" s="41"/>
      <c r="M20" s="41"/>
      <c r="N20" s="41"/>
      <c r="AH20" s="24">
        <v>2.3225805759429932</v>
      </c>
      <c r="AI20" s="24">
        <v>3</v>
      </c>
      <c r="AJ20" s="24"/>
      <c r="AK20" s="24">
        <v>220</v>
      </c>
      <c r="AL20" s="24">
        <v>52</v>
      </c>
      <c r="AM20" s="24"/>
      <c r="AN20" s="24"/>
      <c r="AO20" s="24"/>
      <c r="AP20" s="24"/>
      <c r="AQ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</row>
    <row r="21" spans="1:66">
      <c r="A21" s="33">
        <v>19</v>
      </c>
      <c r="B21" s="34">
        <v>220</v>
      </c>
      <c r="I21" s="41"/>
      <c r="J21" s="41"/>
      <c r="K21" s="41"/>
      <c r="L21" s="41"/>
      <c r="M21" s="41"/>
      <c r="N21" s="41"/>
      <c r="AH21" s="24">
        <v>2.4516128301620483</v>
      </c>
      <c r="AI21" s="24">
        <v>2</v>
      </c>
      <c r="AJ21" s="24"/>
      <c r="AK21" s="24">
        <v>220</v>
      </c>
      <c r="AL21" s="24">
        <v>75</v>
      </c>
      <c r="AM21" s="24"/>
      <c r="AN21" s="24"/>
      <c r="AO21" s="24"/>
      <c r="AP21" s="24"/>
      <c r="AQ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</row>
    <row r="22" spans="1:66">
      <c r="A22" s="33">
        <v>20</v>
      </c>
      <c r="B22" s="34">
        <v>224.07692307692307</v>
      </c>
      <c r="I22" s="41"/>
      <c r="J22" s="41"/>
      <c r="K22" s="41"/>
      <c r="L22" s="41"/>
      <c r="M22" s="41"/>
      <c r="N22" s="41"/>
      <c r="AH22" s="24">
        <v>2.5806450843811035</v>
      </c>
      <c r="AI22" s="24">
        <v>1</v>
      </c>
      <c r="AJ22" s="24"/>
      <c r="AK22" s="24">
        <v>230</v>
      </c>
      <c r="AL22" s="24">
        <v>75</v>
      </c>
      <c r="AM22" s="24"/>
      <c r="AN22" s="24"/>
      <c r="AO22" s="24"/>
      <c r="AP22" s="24"/>
      <c r="AQ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</row>
    <row r="23" spans="1:66">
      <c r="A23" s="33">
        <v>21</v>
      </c>
      <c r="B23" s="34">
        <v>300.23076923076923</v>
      </c>
      <c r="AH23" s="24">
        <v>2.7096773386001587</v>
      </c>
      <c r="AI23" s="24">
        <v>0</v>
      </c>
      <c r="AJ23" s="24"/>
      <c r="AK23" s="24">
        <v>230</v>
      </c>
      <c r="AL23" s="24">
        <v>77</v>
      </c>
      <c r="AM23" s="24"/>
      <c r="AN23" s="24"/>
      <c r="AO23" s="24"/>
      <c r="AP23" s="24"/>
      <c r="AQ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</row>
    <row r="24" spans="1:66">
      <c r="A24" s="33">
        <v>22</v>
      </c>
      <c r="B24" s="34">
        <v>242.38461538461539</v>
      </c>
      <c r="AH24" s="24">
        <v>2.8387095928192139</v>
      </c>
      <c r="AI24" s="24">
        <v>0</v>
      </c>
      <c r="AJ24" s="24"/>
      <c r="AK24" s="24">
        <v>240</v>
      </c>
      <c r="AL24" s="24">
        <v>77</v>
      </c>
      <c r="AM24" s="24"/>
      <c r="AN24" s="24"/>
      <c r="AO24" s="24"/>
      <c r="AP24" s="24"/>
      <c r="AQ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</row>
    <row r="25" spans="1:66">
      <c r="A25" s="33">
        <v>23</v>
      </c>
      <c r="B25" s="34">
        <v>281.53846153846155</v>
      </c>
      <c r="AH25" s="24">
        <v>2.967741847038269</v>
      </c>
      <c r="AI25" s="24">
        <v>0</v>
      </c>
      <c r="AJ25" s="24"/>
      <c r="AK25" s="24">
        <v>240</v>
      </c>
      <c r="AL25" s="24">
        <v>72</v>
      </c>
      <c r="AM25" s="24"/>
      <c r="AN25" s="24"/>
      <c r="AO25" s="24"/>
      <c r="AP25" s="24"/>
      <c r="AQ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</row>
    <row r="26" spans="1:66">
      <c r="A26" s="33">
        <v>24</v>
      </c>
      <c r="B26" s="34">
        <v>274.76923076923077</v>
      </c>
      <c r="AH26" s="24">
        <v>3.0967741012573242</v>
      </c>
      <c r="AI26" s="24">
        <v>0</v>
      </c>
      <c r="AJ26" s="24"/>
      <c r="AK26" s="24">
        <v>250</v>
      </c>
      <c r="AL26" s="24">
        <v>72</v>
      </c>
      <c r="AM26" s="24"/>
      <c r="AN26" s="24"/>
      <c r="AO26" s="24"/>
      <c r="AP26" s="24"/>
      <c r="AQ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</row>
    <row r="27" spans="1:66">
      <c r="A27" s="33">
        <v>25</v>
      </c>
      <c r="B27" s="34">
        <v>311.53846153846155</v>
      </c>
      <c r="AH27" s="24">
        <v>3.2258063554763794</v>
      </c>
      <c r="AI27" s="24">
        <v>0</v>
      </c>
      <c r="AJ27" s="24"/>
      <c r="AK27" s="24">
        <v>250</v>
      </c>
      <c r="AL27" s="24">
        <v>89</v>
      </c>
      <c r="AM27" s="24"/>
      <c r="AN27" s="24"/>
      <c r="AO27" s="24"/>
      <c r="AP27" s="24"/>
      <c r="AQ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spans="1:66">
      <c r="A28" s="33">
        <v>26</v>
      </c>
      <c r="B28" s="34">
        <v>317.53846153846155</v>
      </c>
      <c r="AH28" s="24">
        <v>3.3548386096954346</v>
      </c>
      <c r="AI28" s="24">
        <v>0</v>
      </c>
      <c r="AJ28" s="24"/>
      <c r="AK28" s="24">
        <v>260</v>
      </c>
      <c r="AL28" s="24">
        <v>89</v>
      </c>
      <c r="AM28" s="24"/>
      <c r="AN28" s="24"/>
      <c r="AO28" s="24"/>
      <c r="AP28" s="24"/>
      <c r="AQ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pans="1:66">
      <c r="A29" s="33">
        <v>27</v>
      </c>
      <c r="B29" s="34">
        <v>268.46153846153845</v>
      </c>
      <c r="AH29" s="24">
        <v>3.4838708639144897</v>
      </c>
      <c r="AI29" s="24">
        <v>0</v>
      </c>
      <c r="AJ29" s="24"/>
      <c r="AK29" s="24">
        <v>260</v>
      </c>
      <c r="AL29" s="24">
        <v>90</v>
      </c>
      <c r="AM29" s="24"/>
      <c r="AN29" s="24"/>
      <c r="AO29" s="24"/>
      <c r="AP29" s="24"/>
      <c r="AQ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pans="1:66">
      <c r="A30" s="33">
        <v>28</v>
      </c>
      <c r="B30" s="34">
        <v>324.92307692307691</v>
      </c>
      <c r="AH30" s="24">
        <v>3.6129031181335449</v>
      </c>
      <c r="AI30" s="24">
        <v>0</v>
      </c>
      <c r="AJ30" s="24"/>
      <c r="AK30" s="24">
        <v>270</v>
      </c>
      <c r="AL30" s="24">
        <v>90</v>
      </c>
      <c r="AM30" s="24"/>
      <c r="AN30" s="24"/>
      <c r="AO30" s="24"/>
      <c r="AP30" s="24"/>
      <c r="AQ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pans="1:66">
      <c r="A31" s="33">
        <v>29</v>
      </c>
      <c r="B31" s="34">
        <v>273.61538461538464</v>
      </c>
      <c r="AH31" s="24">
        <v>3.7419353723526001</v>
      </c>
      <c r="AI31" s="24">
        <v>0</v>
      </c>
      <c r="AJ31" s="24"/>
      <c r="AK31" s="24">
        <v>270</v>
      </c>
      <c r="AL31" s="24">
        <v>85</v>
      </c>
      <c r="AM31" s="24"/>
      <c r="AN31" s="24"/>
      <c r="AO31" s="24"/>
      <c r="AP31" s="24"/>
      <c r="AQ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pans="1:66">
      <c r="A32" s="33">
        <v>30</v>
      </c>
      <c r="B32" s="34">
        <v>303.38461538461536</v>
      </c>
      <c r="AH32" s="24">
        <v>3.8709676265716553</v>
      </c>
      <c r="AI32" s="24">
        <v>0</v>
      </c>
      <c r="AJ32" s="24"/>
      <c r="AK32" s="24">
        <v>280</v>
      </c>
      <c r="AL32" s="24">
        <v>85</v>
      </c>
      <c r="AM32" s="24"/>
      <c r="AN32" s="24"/>
      <c r="AO32" s="24"/>
      <c r="AP32" s="24"/>
      <c r="AQ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pans="1:66">
      <c r="A33" s="33">
        <v>31</v>
      </c>
      <c r="B33" s="34">
        <v>268.07692307692309</v>
      </c>
      <c r="AH33" s="24">
        <v>3.9999998807907104</v>
      </c>
      <c r="AI33" s="24">
        <v>0</v>
      </c>
      <c r="AJ33" s="24"/>
      <c r="AK33" s="24">
        <v>280</v>
      </c>
      <c r="AL33" s="24">
        <v>58</v>
      </c>
      <c r="AM33" s="24"/>
      <c r="AN33" s="24"/>
      <c r="AO33" s="24"/>
      <c r="AP33" s="24"/>
      <c r="AQ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pans="1:66">
      <c r="A34" s="33">
        <v>32</v>
      </c>
      <c r="B34" s="34">
        <v>301.30769230769232</v>
      </c>
      <c r="AH34" s="24"/>
      <c r="AI34" s="24"/>
      <c r="AJ34" s="24"/>
      <c r="AK34" s="24">
        <v>290</v>
      </c>
      <c r="AL34" s="24">
        <v>58</v>
      </c>
      <c r="AM34" s="24"/>
      <c r="AN34" s="24"/>
      <c r="AO34" s="24"/>
      <c r="AP34" s="24"/>
      <c r="AQ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pans="1:66">
      <c r="A35" s="33">
        <v>33</v>
      </c>
      <c r="B35" s="34">
        <v>276.53846153846155</v>
      </c>
      <c r="AH35" s="24"/>
      <c r="AI35" s="24"/>
      <c r="AJ35" s="24"/>
      <c r="AK35" s="24">
        <v>290</v>
      </c>
      <c r="AL35" s="24">
        <v>63</v>
      </c>
      <c r="AM35" s="24"/>
      <c r="AN35" s="24"/>
      <c r="AO35" s="24"/>
      <c r="AP35" s="24"/>
      <c r="AQ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pans="1:66">
      <c r="A36" s="33">
        <v>34</v>
      </c>
      <c r="B36" s="34">
        <v>301.46153846153845</v>
      </c>
      <c r="AH36" s="24"/>
      <c r="AI36" s="24"/>
      <c r="AJ36" s="24"/>
      <c r="AK36" s="24">
        <v>300</v>
      </c>
      <c r="AL36" s="24">
        <v>63</v>
      </c>
      <c r="AM36" s="24"/>
      <c r="AN36" s="24"/>
      <c r="AO36" s="24"/>
      <c r="AP36" s="24"/>
      <c r="AQ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pans="1:66">
      <c r="A37" s="33">
        <v>35</v>
      </c>
      <c r="B37" s="34">
        <v>362.53846153846155</v>
      </c>
      <c r="AH37" s="24"/>
      <c r="AI37" s="24"/>
      <c r="AJ37" s="24"/>
      <c r="AK37" s="24">
        <v>300</v>
      </c>
      <c r="AL37" s="24">
        <v>57</v>
      </c>
      <c r="AM37" s="24"/>
      <c r="AN37" s="24"/>
      <c r="AO37" s="24"/>
      <c r="AP37" s="24"/>
      <c r="AQ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</row>
    <row r="38" spans="1:66">
      <c r="A38" s="33">
        <v>36</v>
      </c>
      <c r="B38" s="34">
        <v>417.76923076923077</v>
      </c>
      <c r="AH38" s="24"/>
      <c r="AI38" s="24"/>
      <c r="AJ38" s="24"/>
      <c r="AK38" s="24">
        <v>310</v>
      </c>
      <c r="AL38" s="24">
        <v>57</v>
      </c>
      <c r="AM38" s="24"/>
      <c r="AN38" s="24"/>
      <c r="AO38" s="24"/>
      <c r="AP38" s="24"/>
      <c r="AQ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</row>
    <row r="39" spans="1:66">
      <c r="A39" s="33">
        <v>37</v>
      </c>
      <c r="B39" s="34">
        <v>289</v>
      </c>
      <c r="AH39" s="24"/>
      <c r="AI39" s="24"/>
      <c r="AJ39" s="24"/>
      <c r="AK39" s="24">
        <v>310</v>
      </c>
      <c r="AL39" s="24">
        <v>51</v>
      </c>
      <c r="AM39" s="24"/>
      <c r="AN39" s="24"/>
      <c r="AO39" s="24"/>
      <c r="AP39" s="24"/>
      <c r="AQ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</row>
    <row r="40" spans="1:66">
      <c r="A40" s="33">
        <v>38</v>
      </c>
      <c r="B40" s="34">
        <v>233.07692307692307</v>
      </c>
      <c r="AH40" s="24"/>
      <c r="AI40" s="24"/>
      <c r="AJ40" s="24"/>
      <c r="AK40" s="24">
        <v>320</v>
      </c>
      <c r="AL40" s="24">
        <v>51</v>
      </c>
      <c r="AM40" s="24"/>
      <c r="AN40" s="24"/>
      <c r="AO40" s="24"/>
      <c r="AP40" s="24"/>
      <c r="AQ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</row>
    <row r="41" spans="1:66">
      <c r="A41" s="33">
        <v>39</v>
      </c>
      <c r="B41" s="34">
        <v>245.15384615384616</v>
      </c>
      <c r="AH41" s="24"/>
      <c r="AI41" s="24"/>
      <c r="AJ41" s="24"/>
      <c r="AK41" s="24">
        <v>320</v>
      </c>
      <c r="AL41" s="24">
        <v>38</v>
      </c>
      <c r="AM41" s="24"/>
      <c r="AN41" s="24"/>
      <c r="AO41" s="24"/>
      <c r="AP41" s="24"/>
      <c r="AQ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</row>
    <row r="42" spans="1:66">
      <c r="A42" s="33">
        <v>40</v>
      </c>
      <c r="B42" s="34">
        <v>218.69230769230768</v>
      </c>
      <c r="AH42" s="24"/>
      <c r="AI42" s="24"/>
      <c r="AJ42" s="24"/>
      <c r="AK42" s="24">
        <v>330</v>
      </c>
      <c r="AL42" s="24">
        <v>38</v>
      </c>
      <c r="AM42" s="24"/>
      <c r="AN42" s="24"/>
      <c r="AO42" s="24"/>
      <c r="AP42" s="24"/>
      <c r="AQ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</row>
    <row r="43" spans="1:66">
      <c r="A43" s="33">
        <v>41</v>
      </c>
      <c r="B43" s="34">
        <v>237.53846153846155</v>
      </c>
      <c r="AH43" s="24"/>
      <c r="AI43" s="24"/>
      <c r="AJ43" s="24"/>
      <c r="AK43" s="24">
        <v>330</v>
      </c>
      <c r="AL43" s="24">
        <v>24</v>
      </c>
      <c r="AM43" s="24"/>
      <c r="AN43" s="24"/>
      <c r="AO43" s="24"/>
      <c r="AP43" s="24"/>
      <c r="AQ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  <row r="44" spans="1:66">
      <c r="A44" s="33">
        <v>42</v>
      </c>
      <c r="B44" s="34">
        <v>305</v>
      </c>
      <c r="AH44" s="24"/>
      <c r="AI44" s="24"/>
      <c r="AJ44" s="24"/>
      <c r="AK44" s="24">
        <v>340</v>
      </c>
      <c r="AL44" s="24">
        <v>24</v>
      </c>
      <c r="AM44" s="24"/>
      <c r="AN44" s="24"/>
      <c r="AO44" s="24"/>
      <c r="AP44" s="24"/>
      <c r="AQ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  <row r="45" spans="1:66">
      <c r="A45" s="33">
        <v>43</v>
      </c>
      <c r="B45" s="34">
        <v>261.92307692307691</v>
      </c>
      <c r="AH45" s="24"/>
      <c r="AI45" s="24"/>
      <c r="AJ45" s="24"/>
      <c r="AK45" s="24">
        <v>340</v>
      </c>
      <c r="AL45" s="24">
        <v>22</v>
      </c>
      <c r="AM45" s="24"/>
      <c r="AN45" s="24"/>
      <c r="AO45" s="24"/>
      <c r="AP45" s="24"/>
      <c r="AQ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</row>
    <row r="46" spans="1:66">
      <c r="A46" s="33">
        <v>44</v>
      </c>
      <c r="B46" s="34">
        <v>296.53846153846155</v>
      </c>
      <c r="AH46" s="24"/>
      <c r="AI46" s="24"/>
      <c r="AJ46" s="24"/>
      <c r="AK46" s="24">
        <v>350</v>
      </c>
      <c r="AL46" s="24">
        <v>22</v>
      </c>
      <c r="AM46" s="24"/>
      <c r="AN46" s="24"/>
      <c r="AO46" s="24"/>
      <c r="AP46" s="24"/>
      <c r="AQ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</row>
    <row r="47" spans="1:66">
      <c r="A47" s="33">
        <v>45</v>
      </c>
      <c r="B47" s="34">
        <v>303</v>
      </c>
      <c r="AH47" s="24"/>
      <c r="AI47" s="24"/>
      <c r="AJ47" s="24"/>
      <c r="AK47" s="24">
        <v>350</v>
      </c>
      <c r="AL47" s="24">
        <v>14</v>
      </c>
      <c r="AM47" s="24"/>
      <c r="AN47" s="24"/>
      <c r="AO47" s="24"/>
      <c r="AP47" s="24"/>
      <c r="AQ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</row>
    <row r="48" spans="1:66">
      <c r="A48" s="33">
        <v>46</v>
      </c>
      <c r="B48" s="34">
        <v>311.46153846153845</v>
      </c>
      <c r="AH48" s="24"/>
      <c r="AI48" s="24"/>
      <c r="AJ48" s="24"/>
      <c r="AK48" s="24">
        <v>360</v>
      </c>
      <c r="AL48" s="24">
        <v>14</v>
      </c>
      <c r="AM48" s="24"/>
      <c r="AN48" s="24"/>
      <c r="AO48" s="24"/>
      <c r="AP48" s="24"/>
      <c r="AQ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</row>
    <row r="49" spans="1:66">
      <c r="A49" s="33">
        <v>47</v>
      </c>
      <c r="B49" s="34">
        <v>230.69230769230768</v>
      </c>
      <c r="AH49" s="24"/>
      <c r="AI49" s="24"/>
      <c r="AJ49" s="24"/>
      <c r="AK49" s="24">
        <v>360</v>
      </c>
      <c r="AL49" s="24">
        <v>17</v>
      </c>
      <c r="AM49" s="24"/>
      <c r="AN49" s="24"/>
      <c r="AO49" s="24"/>
      <c r="AP49" s="24"/>
      <c r="AQ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</row>
    <row r="50" spans="1:66">
      <c r="A50" s="33">
        <v>48</v>
      </c>
      <c r="B50" s="34">
        <v>203.15384615384616</v>
      </c>
      <c r="AH50" s="24"/>
      <c r="AI50" s="24"/>
      <c r="AJ50" s="24"/>
      <c r="AK50" s="24">
        <v>370</v>
      </c>
      <c r="AL50" s="24">
        <v>17</v>
      </c>
      <c r="AM50" s="24"/>
      <c r="AN50" s="24"/>
      <c r="AO50" s="24"/>
      <c r="AP50" s="24"/>
      <c r="AQ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</row>
    <row r="51" spans="1:66">
      <c r="A51" s="33">
        <v>49</v>
      </c>
      <c r="B51" s="34">
        <v>293.30769230769232</v>
      </c>
      <c r="AH51" s="24"/>
      <c r="AI51" s="24"/>
      <c r="AJ51" s="24"/>
      <c r="AK51" s="24">
        <v>370</v>
      </c>
      <c r="AL51" s="24">
        <v>8</v>
      </c>
      <c r="AM51" s="24"/>
      <c r="AN51" s="24"/>
      <c r="AO51" s="24"/>
      <c r="AP51" s="24"/>
      <c r="AQ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</row>
    <row r="52" spans="1:66">
      <c r="A52" s="33">
        <v>50</v>
      </c>
      <c r="B52" s="34">
        <v>212.30769230769232</v>
      </c>
      <c r="AH52" s="24"/>
      <c r="AI52" s="24"/>
      <c r="AJ52" s="24"/>
      <c r="AK52" s="24">
        <v>380</v>
      </c>
      <c r="AL52" s="24">
        <v>8</v>
      </c>
      <c r="AM52" s="24"/>
      <c r="AN52" s="24"/>
      <c r="AO52" s="24"/>
      <c r="AP52" s="24"/>
      <c r="AQ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</row>
    <row r="53" spans="1:66">
      <c r="A53" s="33">
        <v>51</v>
      </c>
      <c r="B53" s="34">
        <v>220.76923076923077</v>
      </c>
      <c r="AH53" s="24"/>
      <c r="AI53" s="24"/>
      <c r="AJ53" s="24"/>
      <c r="AK53" s="24">
        <v>380</v>
      </c>
      <c r="AL53" s="24">
        <v>11</v>
      </c>
      <c r="AM53" s="24"/>
      <c r="AN53" s="24"/>
      <c r="AO53" s="24"/>
      <c r="AP53" s="24"/>
      <c r="AQ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</row>
    <row r="54" spans="1:66">
      <c r="A54" s="33">
        <v>52</v>
      </c>
      <c r="B54" s="34">
        <v>231.30769230769232</v>
      </c>
      <c r="AH54" s="24"/>
      <c r="AI54" s="24"/>
      <c r="AJ54" s="24"/>
      <c r="AK54" s="24">
        <v>390</v>
      </c>
      <c r="AL54" s="24">
        <v>11</v>
      </c>
      <c r="AM54" s="24"/>
      <c r="AN54" s="24"/>
      <c r="AO54" s="24"/>
      <c r="AP54" s="24"/>
      <c r="AQ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</row>
    <row r="55" spans="1:66">
      <c r="A55" s="33">
        <v>53</v>
      </c>
      <c r="B55" s="34">
        <v>293</v>
      </c>
      <c r="AH55" s="24"/>
      <c r="AI55" s="24"/>
      <c r="AJ55" s="24"/>
      <c r="AK55" s="24">
        <v>390</v>
      </c>
      <c r="AL55" s="24">
        <v>6</v>
      </c>
      <c r="AM55" s="24"/>
      <c r="AN55" s="24"/>
      <c r="AO55" s="24"/>
      <c r="AP55" s="24"/>
      <c r="AQ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</row>
    <row r="56" spans="1:66">
      <c r="A56" s="33">
        <v>54</v>
      </c>
      <c r="B56" s="34">
        <v>267.46153846153845</v>
      </c>
      <c r="AH56" s="24"/>
      <c r="AI56" s="24"/>
      <c r="AJ56" s="24"/>
      <c r="AK56" s="24">
        <v>400</v>
      </c>
      <c r="AL56" s="24">
        <v>6</v>
      </c>
      <c r="AM56" s="24"/>
      <c r="AN56" s="24"/>
      <c r="AO56" s="24"/>
      <c r="AP56" s="24"/>
      <c r="AQ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</row>
    <row r="57" spans="1:66">
      <c r="A57" s="33">
        <v>55</v>
      </c>
      <c r="B57" s="34">
        <v>309.46153846153845</v>
      </c>
      <c r="AH57" s="24"/>
      <c r="AI57" s="24"/>
      <c r="AJ57" s="24"/>
      <c r="AK57" s="24">
        <v>400</v>
      </c>
      <c r="AL57" s="24">
        <v>3</v>
      </c>
      <c r="AM57" s="24"/>
      <c r="AN57" s="24"/>
      <c r="AO57" s="24"/>
      <c r="AP57" s="24"/>
      <c r="AQ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</row>
    <row r="58" spans="1:66">
      <c r="A58" s="33">
        <v>56</v>
      </c>
      <c r="B58" s="34">
        <v>298.38461538461536</v>
      </c>
      <c r="AH58" s="24"/>
      <c r="AI58" s="24"/>
      <c r="AJ58" s="24"/>
      <c r="AK58" s="24">
        <v>410</v>
      </c>
      <c r="AL58" s="24">
        <v>3</v>
      </c>
      <c r="AM58" s="24"/>
      <c r="AN58" s="24"/>
      <c r="AO58" s="24"/>
      <c r="AP58" s="24"/>
      <c r="AQ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</row>
    <row r="59" spans="1:66">
      <c r="A59" s="33">
        <v>57</v>
      </c>
      <c r="B59" s="34">
        <v>229.92307692307693</v>
      </c>
      <c r="AH59" s="24"/>
      <c r="AI59" s="24"/>
      <c r="AJ59" s="24"/>
      <c r="AK59" s="24">
        <v>410</v>
      </c>
      <c r="AL59" s="24">
        <v>1</v>
      </c>
      <c r="AM59" s="24"/>
      <c r="AN59" s="24"/>
      <c r="AO59" s="24"/>
      <c r="AP59" s="24"/>
      <c r="AQ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</row>
    <row r="60" spans="1:66">
      <c r="A60" s="33">
        <v>58</v>
      </c>
      <c r="B60" s="34">
        <v>267.92307692307691</v>
      </c>
      <c r="AH60" s="24"/>
      <c r="AI60" s="24"/>
      <c r="AJ60" s="24"/>
      <c r="AK60" s="24">
        <v>420</v>
      </c>
      <c r="AL60" s="24">
        <v>1</v>
      </c>
      <c r="AM60" s="24"/>
      <c r="AN60" s="24"/>
      <c r="AO60" s="24"/>
      <c r="AP60" s="24"/>
      <c r="AQ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</row>
    <row r="61" spans="1:66">
      <c r="A61" s="33">
        <v>59</v>
      </c>
      <c r="B61" s="34">
        <v>196.30769230769232</v>
      </c>
      <c r="AH61" s="24"/>
      <c r="AI61" s="24"/>
      <c r="AJ61" s="24"/>
      <c r="AK61" s="24">
        <v>420</v>
      </c>
      <c r="AL61" s="24">
        <v>0</v>
      </c>
      <c r="AM61" s="24"/>
      <c r="AN61" s="24"/>
      <c r="AO61" s="24"/>
      <c r="AP61" s="24"/>
      <c r="AQ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</row>
    <row r="62" spans="1:66">
      <c r="A62" s="33">
        <v>60</v>
      </c>
      <c r="B62" s="34">
        <v>186.07692307692307</v>
      </c>
      <c r="AH62" s="24"/>
      <c r="AI62" s="24"/>
      <c r="AJ62" s="24"/>
      <c r="AK62" s="24">
        <v>430</v>
      </c>
      <c r="AL62" s="24">
        <v>0</v>
      </c>
      <c r="AM62" s="24"/>
      <c r="AN62" s="24"/>
      <c r="AO62" s="24"/>
      <c r="AP62" s="24"/>
      <c r="AQ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</row>
    <row r="63" spans="1:66">
      <c r="A63" s="33">
        <v>61</v>
      </c>
      <c r="B63" s="34">
        <v>377.84615384615387</v>
      </c>
      <c r="AH63" s="24"/>
      <c r="AI63" s="24"/>
      <c r="AJ63" s="24"/>
      <c r="AK63" s="24">
        <v>430</v>
      </c>
      <c r="AL63" s="24">
        <v>2</v>
      </c>
      <c r="AM63" s="24"/>
      <c r="AN63" s="24"/>
      <c r="AO63" s="24"/>
      <c r="AP63" s="24"/>
      <c r="AQ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</row>
    <row r="64" spans="1:66">
      <c r="A64" s="33">
        <v>62</v>
      </c>
      <c r="B64" s="34">
        <v>269.23076923076923</v>
      </c>
      <c r="AH64" s="24"/>
      <c r="AI64" s="24"/>
      <c r="AJ64" s="24"/>
      <c r="AK64" s="24">
        <v>440</v>
      </c>
      <c r="AL64" s="24">
        <v>2</v>
      </c>
      <c r="AM64" s="24"/>
      <c r="AN64" s="24"/>
      <c r="AO64" s="24"/>
      <c r="AP64" s="24"/>
      <c r="AQ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</row>
    <row r="65" spans="1:66">
      <c r="A65" s="33">
        <v>63</v>
      </c>
      <c r="B65" s="34">
        <v>291.46153846153845</v>
      </c>
      <c r="AH65" s="24"/>
      <c r="AI65" s="24"/>
      <c r="AJ65" s="24"/>
      <c r="AK65" s="24">
        <v>440</v>
      </c>
      <c r="AL65" s="24">
        <v>2</v>
      </c>
      <c r="AM65" s="24"/>
      <c r="AN65" s="24"/>
      <c r="AO65" s="24"/>
      <c r="AP65" s="24"/>
      <c r="AQ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</row>
    <row r="66" spans="1:66">
      <c r="A66" s="33">
        <v>64</v>
      </c>
      <c r="B66" s="34">
        <v>202.23076923076923</v>
      </c>
      <c r="AH66" s="24"/>
      <c r="AI66" s="24"/>
      <c r="AJ66" s="24"/>
      <c r="AK66" s="24">
        <v>450</v>
      </c>
      <c r="AL66" s="24">
        <v>2</v>
      </c>
      <c r="AM66" s="24"/>
      <c r="AN66" s="24"/>
      <c r="AO66" s="24"/>
      <c r="AP66" s="24"/>
      <c r="AQ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</row>
    <row r="67" spans="1:66">
      <c r="A67" s="33">
        <v>65</v>
      </c>
      <c r="B67" s="34">
        <v>206.69230769230768</v>
      </c>
      <c r="AH67" s="24"/>
      <c r="AI67" s="24"/>
      <c r="AJ67" s="24"/>
      <c r="AK67" s="24">
        <v>450</v>
      </c>
      <c r="AL67" s="24">
        <v>0</v>
      </c>
      <c r="AM67" s="24"/>
      <c r="AN67" s="24"/>
      <c r="AO67" s="24"/>
      <c r="AP67" s="24"/>
      <c r="AQ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</row>
    <row r="68" spans="1:66">
      <c r="A68" s="33">
        <v>66</v>
      </c>
      <c r="B68" s="34">
        <v>265.69230769230768</v>
      </c>
      <c r="AH68" s="24"/>
      <c r="AI68" s="24"/>
      <c r="AJ68" s="24"/>
      <c r="AK68" s="24">
        <v>460</v>
      </c>
      <c r="AL68" s="24">
        <v>0</v>
      </c>
      <c r="AM68" s="24"/>
      <c r="AN68" s="24"/>
      <c r="AO68" s="24"/>
      <c r="AP68" s="24"/>
      <c r="AQ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</row>
    <row r="69" spans="1:66">
      <c r="A69" s="33">
        <v>67</v>
      </c>
      <c r="B69" s="34">
        <v>310.07692307692309</v>
      </c>
      <c r="AH69" s="24"/>
      <c r="AI69" s="24"/>
      <c r="AJ69" s="24"/>
      <c r="AK69" s="24">
        <v>460</v>
      </c>
      <c r="AL69" s="24">
        <v>1</v>
      </c>
      <c r="AM69" s="24"/>
      <c r="AN69" s="24"/>
      <c r="AO69" s="24"/>
      <c r="AP69" s="24"/>
      <c r="AQ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</row>
    <row r="70" spans="1:66">
      <c r="A70" s="33">
        <v>68</v>
      </c>
      <c r="B70" s="34">
        <v>323.46153846153845</v>
      </c>
      <c r="AH70" s="24"/>
      <c r="AI70" s="24"/>
      <c r="AJ70" s="24"/>
      <c r="AK70" s="24">
        <v>470</v>
      </c>
      <c r="AL70" s="24">
        <v>1</v>
      </c>
      <c r="AM70" s="24"/>
      <c r="AN70" s="24"/>
      <c r="AO70" s="24"/>
      <c r="AP70" s="24"/>
      <c r="AQ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</row>
    <row r="71" spans="1:66">
      <c r="A71" s="33">
        <v>69</v>
      </c>
      <c r="B71" s="34">
        <v>262.76923076923077</v>
      </c>
      <c r="AH71" s="24"/>
      <c r="AI71" s="24"/>
      <c r="AJ71" s="24"/>
      <c r="AK71" s="24">
        <v>470</v>
      </c>
      <c r="AL71" s="24">
        <v>0</v>
      </c>
      <c r="AM71" s="24"/>
      <c r="AN71" s="24"/>
      <c r="AO71" s="24"/>
      <c r="AP71" s="24"/>
      <c r="AQ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</row>
    <row r="72" spans="1:66">
      <c r="A72" s="33">
        <v>70</v>
      </c>
      <c r="B72" s="34">
        <v>349.07692307692309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</row>
    <row r="73" spans="1:66">
      <c r="A73" s="33">
        <v>71</v>
      </c>
      <c r="B73" s="34">
        <v>379.69230769230768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</row>
    <row r="74" spans="1:66">
      <c r="A74" s="33">
        <v>72</v>
      </c>
      <c r="B74" s="34">
        <v>255.84615384615384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</row>
    <row r="75" spans="1:66">
      <c r="A75" s="33">
        <v>73</v>
      </c>
      <c r="B75" s="34">
        <v>260.23076923076923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</row>
    <row r="76" spans="1:66">
      <c r="A76" s="33">
        <v>74</v>
      </c>
      <c r="B76" s="34">
        <v>226.38461538461539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</row>
    <row r="77" spans="1:66">
      <c r="A77" s="33">
        <v>75</v>
      </c>
      <c r="B77" s="34">
        <v>290.46153846153845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</row>
    <row r="78" spans="1:66">
      <c r="A78" s="33">
        <v>76</v>
      </c>
      <c r="B78" s="34">
        <v>242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</row>
    <row r="79" spans="1:66">
      <c r="A79" s="33">
        <v>77</v>
      </c>
      <c r="B79" s="34">
        <v>280.92307692307691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</row>
    <row r="80" spans="1:66">
      <c r="A80" s="33">
        <v>78</v>
      </c>
      <c r="B80" s="34">
        <v>291.53846153846155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</row>
    <row r="81" spans="1:66">
      <c r="A81" s="33">
        <v>79</v>
      </c>
      <c r="B81" s="34">
        <v>271.76923076923077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</row>
    <row r="82" spans="1:66">
      <c r="A82" s="33">
        <v>80</v>
      </c>
      <c r="B82" s="34">
        <v>296.61538461538464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</row>
    <row r="83" spans="1:66">
      <c r="A83" s="33">
        <v>81</v>
      </c>
      <c r="B83" s="34">
        <v>213.15384615384616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</row>
    <row r="84" spans="1:66">
      <c r="A84" s="33">
        <v>82</v>
      </c>
      <c r="B84" s="34">
        <v>350.92307692307691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</row>
    <row r="85" spans="1:66">
      <c r="A85" s="33">
        <v>83</v>
      </c>
      <c r="B85" s="34">
        <v>238.46153846153845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</row>
    <row r="86" spans="1:66">
      <c r="A86" s="33">
        <v>84</v>
      </c>
      <c r="B86" s="34">
        <v>235.23076923076923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</row>
    <row r="87" spans="1:66">
      <c r="A87" s="33">
        <v>85</v>
      </c>
      <c r="B87" s="34">
        <v>222.92307692307693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</row>
    <row r="88" spans="1:66">
      <c r="A88" s="33">
        <v>86</v>
      </c>
      <c r="B88" s="34">
        <v>302.38461538461536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</row>
    <row r="89" spans="1:66">
      <c r="A89" s="33">
        <v>87</v>
      </c>
      <c r="B89" s="34">
        <v>269.23076923076923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</row>
    <row r="90" spans="1:66">
      <c r="A90" s="33">
        <v>88</v>
      </c>
      <c r="B90" s="34">
        <v>270.53846153846155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</row>
    <row r="91" spans="1:66">
      <c r="A91" s="33">
        <v>89</v>
      </c>
      <c r="B91" s="34">
        <v>245.38461538461539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</row>
    <row r="92" spans="1:66">
      <c r="A92" s="33">
        <v>90</v>
      </c>
      <c r="B92" s="34">
        <v>280.53846153846155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</row>
    <row r="93" spans="1:66">
      <c r="A93" s="33">
        <v>91</v>
      </c>
      <c r="B93" s="34">
        <v>232.07692307692307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</row>
    <row r="94" spans="1:66">
      <c r="A94" s="33">
        <v>92</v>
      </c>
      <c r="B94" s="34">
        <v>311.38461538461536</v>
      </c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</row>
    <row r="95" spans="1:66">
      <c r="A95" s="33">
        <v>93</v>
      </c>
      <c r="B95" s="34">
        <v>268.23076923076923</v>
      </c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</row>
    <row r="96" spans="1:66">
      <c r="A96" s="33">
        <v>94</v>
      </c>
      <c r="B96" s="34">
        <v>273.61538461538464</v>
      </c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</row>
    <row r="97" spans="1:66">
      <c r="A97" s="33">
        <v>95</v>
      </c>
      <c r="B97" s="34">
        <v>291.53846153846155</v>
      </c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</row>
    <row r="98" spans="1:66">
      <c r="A98" s="33">
        <v>96</v>
      </c>
      <c r="B98" s="34">
        <v>274.15384615384613</v>
      </c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</row>
    <row r="99" spans="1:66">
      <c r="A99" s="33">
        <v>97</v>
      </c>
      <c r="B99" s="34">
        <v>253.30769230769232</v>
      </c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</row>
    <row r="100" spans="1:66">
      <c r="A100" s="33">
        <v>98</v>
      </c>
      <c r="B100" s="34">
        <v>250.92307692307693</v>
      </c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</row>
    <row r="101" spans="1:66">
      <c r="A101" s="33">
        <v>99</v>
      </c>
      <c r="B101" s="34">
        <v>291.76923076923077</v>
      </c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</row>
    <row r="102" spans="1:66">
      <c r="A102" s="33">
        <v>100</v>
      </c>
      <c r="B102" s="34">
        <v>258.61538461538464</v>
      </c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</row>
    <row r="103" spans="1:66">
      <c r="A103" s="65" t="s">
        <v>72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95</v>
      </c>
    </row>
    <row r="2" spans="1:1">
      <c r="A2">
        <v>203</v>
      </c>
    </row>
    <row r="3" spans="1:1">
      <c r="A3">
        <v>257</v>
      </c>
    </row>
    <row r="4" spans="1:1">
      <c r="A4">
        <v>443</v>
      </c>
    </row>
    <row r="5" spans="1:1">
      <c r="A5">
        <v>443</v>
      </c>
    </row>
    <row r="6" spans="1:1">
      <c r="A6">
        <v>443</v>
      </c>
    </row>
    <row r="7" spans="1:1">
      <c r="A7">
        <v>152</v>
      </c>
    </row>
    <row r="8" spans="1:1">
      <c r="A8">
        <v>350</v>
      </c>
    </row>
    <row r="9" spans="1:1">
      <c r="A9">
        <v>350</v>
      </c>
    </row>
    <row r="10" spans="1:1">
      <c r="A10">
        <v>92</v>
      </c>
    </row>
    <row r="11" spans="1:1">
      <c r="A11">
        <v>257</v>
      </c>
    </row>
    <row r="12" spans="1:1">
      <c r="A12">
        <v>443</v>
      </c>
    </row>
    <row r="13" spans="1:1">
      <c r="A13">
        <v>203</v>
      </c>
    </row>
    <row r="14" spans="1:1">
      <c r="A14">
        <v>152</v>
      </c>
    </row>
    <row r="15" spans="1:1">
      <c r="A15">
        <v>443</v>
      </c>
    </row>
    <row r="16" spans="1:1">
      <c r="A16">
        <v>257</v>
      </c>
    </row>
    <row r="17" spans="1:1">
      <c r="A17">
        <v>350</v>
      </c>
    </row>
    <row r="18" spans="1:1">
      <c r="A18">
        <v>350</v>
      </c>
    </row>
    <row r="19" spans="1:1">
      <c r="A19">
        <v>257</v>
      </c>
    </row>
    <row r="20" spans="1:1">
      <c r="A20">
        <v>92</v>
      </c>
    </row>
    <row r="21" spans="1:1">
      <c r="A21">
        <v>203</v>
      </c>
    </row>
    <row r="22" spans="1:1">
      <c r="A22">
        <v>203</v>
      </c>
    </row>
    <row r="23" spans="1:1">
      <c r="A23">
        <v>92</v>
      </c>
    </row>
    <row r="24" spans="1:1">
      <c r="A24">
        <v>203</v>
      </c>
    </row>
    <row r="25" spans="1:1">
      <c r="A25">
        <v>443</v>
      </c>
    </row>
    <row r="26" spans="1:1">
      <c r="A26">
        <v>257</v>
      </c>
    </row>
    <row r="27" spans="1:1">
      <c r="A27">
        <v>443</v>
      </c>
    </row>
    <row r="28" spans="1:1">
      <c r="A28">
        <v>443</v>
      </c>
    </row>
    <row r="29" spans="1:1">
      <c r="A29">
        <v>92</v>
      </c>
    </row>
    <row r="30" spans="1:1">
      <c r="A30">
        <v>443</v>
      </c>
    </row>
    <row r="31" spans="1:1">
      <c r="A31">
        <v>443</v>
      </c>
    </row>
    <row r="32" spans="1:1">
      <c r="A32">
        <v>350</v>
      </c>
    </row>
    <row r="33" spans="1:1">
      <c r="A33">
        <v>203</v>
      </c>
    </row>
    <row r="34" spans="1:1">
      <c r="A34">
        <v>203</v>
      </c>
    </row>
    <row r="35" spans="1:1">
      <c r="A35">
        <v>152</v>
      </c>
    </row>
    <row r="36" spans="1:1">
      <c r="A36">
        <v>350</v>
      </c>
    </row>
    <row r="37" spans="1:1">
      <c r="A37">
        <v>350</v>
      </c>
    </row>
    <row r="38" spans="1:1">
      <c r="A38">
        <v>443</v>
      </c>
    </row>
    <row r="39" spans="1:1">
      <c r="A39">
        <v>350</v>
      </c>
    </row>
    <row r="40" spans="1:1">
      <c r="A40">
        <v>350</v>
      </c>
    </row>
    <row r="41" spans="1:1">
      <c r="A41">
        <v>203</v>
      </c>
    </row>
    <row r="42" spans="1:1">
      <c r="A42">
        <v>152</v>
      </c>
    </row>
    <row r="43" spans="1:1">
      <c r="A43">
        <v>152</v>
      </c>
    </row>
    <row r="44" spans="1:1">
      <c r="A44">
        <v>152</v>
      </c>
    </row>
    <row r="45" spans="1:1">
      <c r="A45">
        <v>257</v>
      </c>
    </row>
    <row r="46" spans="1:1">
      <c r="A46">
        <v>203</v>
      </c>
    </row>
    <row r="47" spans="1:1">
      <c r="A47">
        <v>443</v>
      </c>
    </row>
    <row r="48" spans="1:1">
      <c r="A48">
        <v>257</v>
      </c>
    </row>
    <row r="49" spans="1:1">
      <c r="A49">
        <v>443</v>
      </c>
    </row>
    <row r="50" spans="1:1">
      <c r="A50">
        <v>152</v>
      </c>
    </row>
    <row r="51" spans="1:1">
      <c r="A51">
        <v>257</v>
      </c>
    </row>
    <row r="52" spans="1:1">
      <c r="A52">
        <v>257</v>
      </c>
    </row>
    <row r="53" spans="1:1">
      <c r="A53">
        <v>92</v>
      </c>
    </row>
    <row r="54" spans="1:1">
      <c r="A54">
        <v>443</v>
      </c>
    </row>
    <row r="55" spans="1:1">
      <c r="A55">
        <v>152</v>
      </c>
    </row>
    <row r="56" spans="1:1">
      <c r="A56">
        <v>152</v>
      </c>
    </row>
    <row r="57" spans="1:1">
      <c r="A57">
        <v>350</v>
      </c>
    </row>
    <row r="58" spans="1:1">
      <c r="A58">
        <v>350</v>
      </c>
    </row>
    <row r="59" spans="1:1">
      <c r="A59">
        <v>152</v>
      </c>
    </row>
    <row r="60" spans="1:1">
      <c r="A60">
        <v>443</v>
      </c>
    </row>
    <row r="61" spans="1:1">
      <c r="A61">
        <v>152</v>
      </c>
    </row>
    <row r="62" spans="1:1">
      <c r="A62">
        <v>443</v>
      </c>
    </row>
    <row r="63" spans="1:1">
      <c r="A63">
        <v>92</v>
      </c>
    </row>
    <row r="64" spans="1:1">
      <c r="A64">
        <v>443</v>
      </c>
    </row>
    <row r="65" spans="1:1">
      <c r="A65">
        <v>350</v>
      </c>
    </row>
    <row r="66" spans="1:1">
      <c r="A66">
        <v>92</v>
      </c>
    </row>
    <row r="67" spans="1:1">
      <c r="A67">
        <v>350</v>
      </c>
    </row>
    <row r="68" spans="1:1">
      <c r="A68">
        <v>350</v>
      </c>
    </row>
    <row r="69" spans="1:1">
      <c r="A69">
        <v>203</v>
      </c>
    </row>
    <row r="70" spans="1:1">
      <c r="A70">
        <v>92</v>
      </c>
    </row>
    <row r="71" spans="1:1">
      <c r="A71">
        <v>152</v>
      </c>
    </row>
    <row r="72" spans="1:1">
      <c r="A72">
        <v>443</v>
      </c>
    </row>
    <row r="73" spans="1:1">
      <c r="A73">
        <v>257</v>
      </c>
    </row>
    <row r="74" spans="1:1">
      <c r="A74">
        <v>92</v>
      </c>
    </row>
    <row r="75" spans="1:1">
      <c r="A75">
        <v>350</v>
      </c>
    </row>
    <row r="76" spans="1:1">
      <c r="A76">
        <v>92</v>
      </c>
    </row>
    <row r="77" spans="1:1">
      <c r="A77">
        <v>350</v>
      </c>
    </row>
    <row r="78" spans="1:1">
      <c r="A78">
        <v>203</v>
      </c>
    </row>
    <row r="79" spans="1:1">
      <c r="A79">
        <v>203</v>
      </c>
    </row>
    <row r="80" spans="1:1">
      <c r="A80">
        <v>92</v>
      </c>
    </row>
    <row r="81" spans="1:1">
      <c r="A81">
        <v>203</v>
      </c>
    </row>
    <row r="82" spans="1:1">
      <c r="A82">
        <v>257</v>
      </c>
    </row>
    <row r="83" spans="1:1">
      <c r="A83">
        <v>350</v>
      </c>
    </row>
    <row r="84" spans="1:1">
      <c r="A84">
        <v>350</v>
      </c>
    </row>
    <row r="85" spans="1:1">
      <c r="A85">
        <v>203</v>
      </c>
    </row>
    <row r="86" spans="1:1">
      <c r="A86">
        <v>443</v>
      </c>
    </row>
    <row r="87" spans="1:1">
      <c r="A87">
        <v>152</v>
      </c>
    </row>
    <row r="88" spans="1:1">
      <c r="A88">
        <v>152</v>
      </c>
    </row>
    <row r="89" spans="1:1">
      <c r="A89">
        <v>203</v>
      </c>
    </row>
    <row r="90" spans="1:1">
      <c r="A90">
        <v>257</v>
      </c>
    </row>
    <row r="91" spans="1:1">
      <c r="A91">
        <v>92</v>
      </c>
    </row>
    <row r="92" spans="1:1">
      <c r="A92">
        <v>350</v>
      </c>
    </row>
    <row r="93" spans="1:1">
      <c r="A93">
        <v>257</v>
      </c>
    </row>
    <row r="94" spans="1:1">
      <c r="A94">
        <v>257</v>
      </c>
    </row>
    <row r="95" spans="1:1">
      <c r="A95">
        <v>350</v>
      </c>
    </row>
    <row r="96" spans="1:1">
      <c r="A96">
        <v>152</v>
      </c>
    </row>
    <row r="97" spans="1:1">
      <c r="A97">
        <v>257</v>
      </c>
    </row>
    <row r="98" spans="1:1">
      <c r="A98">
        <v>257</v>
      </c>
    </row>
    <row r="99" spans="1:1">
      <c r="A99">
        <v>92</v>
      </c>
    </row>
    <row r="100" spans="1:1">
      <c r="A100">
        <v>203</v>
      </c>
    </row>
    <row r="101" spans="1:1">
      <c r="A101">
        <v>92</v>
      </c>
    </row>
    <row r="102" spans="1:1">
      <c r="A102">
        <v>350</v>
      </c>
    </row>
    <row r="103" spans="1:1">
      <c r="A103">
        <v>152</v>
      </c>
    </row>
    <row r="104" spans="1:1">
      <c r="A104">
        <v>203</v>
      </c>
    </row>
    <row r="105" spans="1:1">
      <c r="A105">
        <v>152</v>
      </c>
    </row>
    <row r="106" spans="1:1">
      <c r="A106">
        <v>257</v>
      </c>
    </row>
    <row r="107" spans="1:1">
      <c r="A107">
        <v>350</v>
      </c>
    </row>
    <row r="108" spans="1:1">
      <c r="A108">
        <v>92</v>
      </c>
    </row>
    <row r="109" spans="1:1">
      <c r="A109">
        <v>443</v>
      </c>
    </row>
    <row r="110" spans="1:1">
      <c r="A110">
        <v>443</v>
      </c>
    </row>
    <row r="111" spans="1:1">
      <c r="A111">
        <v>257</v>
      </c>
    </row>
    <row r="112" spans="1:1">
      <c r="A112">
        <v>152</v>
      </c>
    </row>
    <row r="113" spans="1:1">
      <c r="A113">
        <v>257</v>
      </c>
    </row>
    <row r="114" spans="1:1">
      <c r="A114">
        <v>350</v>
      </c>
    </row>
    <row r="115" spans="1:1">
      <c r="A115">
        <v>152</v>
      </c>
    </row>
    <row r="116" spans="1:1">
      <c r="A116">
        <v>350</v>
      </c>
    </row>
    <row r="117" spans="1:1">
      <c r="A117">
        <v>350</v>
      </c>
    </row>
    <row r="118" spans="1:1">
      <c r="A118">
        <v>350</v>
      </c>
    </row>
    <row r="119" spans="1:1">
      <c r="A119">
        <v>257</v>
      </c>
    </row>
    <row r="120" spans="1:1">
      <c r="A120">
        <v>257</v>
      </c>
    </row>
    <row r="121" spans="1:1">
      <c r="A121">
        <v>443</v>
      </c>
    </row>
    <row r="122" spans="1:1">
      <c r="A122">
        <v>443</v>
      </c>
    </row>
    <row r="123" spans="1:1">
      <c r="A123">
        <v>203</v>
      </c>
    </row>
    <row r="124" spans="1:1">
      <c r="A124">
        <v>257</v>
      </c>
    </row>
    <row r="125" spans="1:1">
      <c r="A125">
        <v>152</v>
      </c>
    </row>
    <row r="126" spans="1:1">
      <c r="A126">
        <v>152</v>
      </c>
    </row>
    <row r="127" spans="1:1">
      <c r="A127">
        <v>152</v>
      </c>
    </row>
    <row r="128" spans="1:1">
      <c r="A128">
        <v>350</v>
      </c>
    </row>
    <row r="129" spans="1:1">
      <c r="A129">
        <v>152</v>
      </c>
    </row>
    <row r="130" spans="1:1">
      <c r="A130">
        <v>443</v>
      </c>
    </row>
    <row r="131" spans="1:1">
      <c r="A131">
        <v>152</v>
      </c>
    </row>
    <row r="132" spans="1:1">
      <c r="A132">
        <v>203</v>
      </c>
    </row>
    <row r="133" spans="1:1">
      <c r="A133">
        <v>152</v>
      </c>
    </row>
    <row r="134" spans="1:1">
      <c r="A134">
        <v>257</v>
      </c>
    </row>
    <row r="135" spans="1:1">
      <c r="A135">
        <v>203</v>
      </c>
    </row>
    <row r="136" spans="1:1">
      <c r="A136">
        <v>257</v>
      </c>
    </row>
    <row r="137" spans="1:1">
      <c r="A137">
        <v>203</v>
      </c>
    </row>
    <row r="138" spans="1:1">
      <c r="A138">
        <v>203</v>
      </c>
    </row>
    <row r="139" spans="1:1">
      <c r="A139">
        <v>203</v>
      </c>
    </row>
    <row r="140" spans="1:1">
      <c r="A140">
        <v>152</v>
      </c>
    </row>
    <row r="141" spans="1:1">
      <c r="A141">
        <v>203</v>
      </c>
    </row>
    <row r="142" spans="1:1">
      <c r="A142">
        <v>152</v>
      </c>
    </row>
    <row r="143" spans="1:1">
      <c r="A143">
        <v>92</v>
      </c>
    </row>
    <row r="144" spans="1:1">
      <c r="A144">
        <v>152</v>
      </c>
    </row>
    <row r="145" spans="1:1">
      <c r="A145">
        <v>257</v>
      </c>
    </row>
    <row r="146" spans="1:1">
      <c r="A146">
        <v>443</v>
      </c>
    </row>
    <row r="147" spans="1:1">
      <c r="A147">
        <v>92</v>
      </c>
    </row>
    <row r="148" spans="1:1">
      <c r="A148">
        <v>152</v>
      </c>
    </row>
    <row r="149" spans="1:1">
      <c r="A149">
        <v>152</v>
      </c>
    </row>
    <row r="150" spans="1:1">
      <c r="A150">
        <v>350</v>
      </c>
    </row>
    <row r="151" spans="1:1">
      <c r="A151">
        <v>350</v>
      </c>
    </row>
    <row r="152" spans="1:1">
      <c r="A152">
        <v>350</v>
      </c>
    </row>
    <row r="153" spans="1:1">
      <c r="A153">
        <v>203</v>
      </c>
    </row>
    <row r="154" spans="1:1">
      <c r="A154">
        <v>350</v>
      </c>
    </row>
    <row r="155" spans="1:1">
      <c r="A155">
        <v>257</v>
      </c>
    </row>
    <row r="156" spans="1:1">
      <c r="A156">
        <v>92</v>
      </c>
    </row>
    <row r="157" spans="1:1">
      <c r="A157">
        <v>257</v>
      </c>
    </row>
    <row r="158" spans="1:1">
      <c r="A158">
        <v>203</v>
      </c>
    </row>
    <row r="159" spans="1:1">
      <c r="A159">
        <v>350</v>
      </c>
    </row>
    <row r="160" spans="1:1">
      <c r="A160">
        <v>152</v>
      </c>
    </row>
    <row r="161" spans="1:1">
      <c r="A161">
        <v>350</v>
      </c>
    </row>
    <row r="162" spans="1:1">
      <c r="A162">
        <v>92</v>
      </c>
    </row>
    <row r="163" spans="1:1">
      <c r="A163">
        <v>443</v>
      </c>
    </row>
    <row r="164" spans="1:1">
      <c r="A164">
        <v>152</v>
      </c>
    </row>
    <row r="165" spans="1:1">
      <c r="A165">
        <v>350</v>
      </c>
    </row>
    <row r="166" spans="1:1">
      <c r="A166">
        <v>92</v>
      </c>
    </row>
    <row r="167" spans="1:1">
      <c r="A167">
        <v>152</v>
      </c>
    </row>
    <row r="168" spans="1:1">
      <c r="A168">
        <v>92</v>
      </c>
    </row>
    <row r="169" spans="1:1">
      <c r="A169">
        <v>92</v>
      </c>
    </row>
    <row r="170" spans="1:1">
      <c r="A170">
        <v>203</v>
      </c>
    </row>
    <row r="171" spans="1:1">
      <c r="A171">
        <v>92</v>
      </c>
    </row>
    <row r="172" spans="1:1">
      <c r="A172">
        <v>152</v>
      </c>
    </row>
    <row r="173" spans="1:1">
      <c r="A173">
        <v>350</v>
      </c>
    </row>
    <row r="174" spans="1:1">
      <c r="A174">
        <v>257</v>
      </c>
    </row>
    <row r="175" spans="1:1">
      <c r="A175">
        <v>350</v>
      </c>
    </row>
    <row r="176" spans="1:1">
      <c r="A176">
        <v>203</v>
      </c>
    </row>
    <row r="177" spans="1:1">
      <c r="A177">
        <v>257</v>
      </c>
    </row>
    <row r="178" spans="1:1">
      <c r="A178">
        <v>257</v>
      </c>
    </row>
    <row r="179" spans="1:1">
      <c r="A179">
        <v>443</v>
      </c>
    </row>
    <row r="180" spans="1:1">
      <c r="A180">
        <v>203</v>
      </c>
    </row>
    <row r="181" spans="1:1">
      <c r="A181">
        <v>350</v>
      </c>
    </row>
    <row r="182" spans="1:1">
      <c r="A182">
        <v>443</v>
      </c>
    </row>
    <row r="183" spans="1:1">
      <c r="A183">
        <v>350</v>
      </c>
    </row>
    <row r="184" spans="1:1">
      <c r="A184">
        <v>203</v>
      </c>
    </row>
    <row r="185" spans="1:1">
      <c r="A185">
        <v>257</v>
      </c>
    </row>
    <row r="186" spans="1:1">
      <c r="A186">
        <v>443</v>
      </c>
    </row>
    <row r="187" spans="1:1">
      <c r="A187">
        <v>443</v>
      </c>
    </row>
    <row r="188" spans="1:1">
      <c r="A188">
        <v>203</v>
      </c>
    </row>
    <row r="189" spans="1:1">
      <c r="A189">
        <v>203</v>
      </c>
    </row>
    <row r="190" spans="1:1">
      <c r="A190">
        <v>203</v>
      </c>
    </row>
    <row r="191" spans="1:1">
      <c r="A191">
        <v>350</v>
      </c>
    </row>
    <row r="192" spans="1:1">
      <c r="A192">
        <v>350</v>
      </c>
    </row>
    <row r="193" spans="1:1">
      <c r="A193">
        <v>92</v>
      </c>
    </row>
    <row r="194" spans="1:1">
      <c r="A194">
        <v>152</v>
      </c>
    </row>
    <row r="195" spans="1:1">
      <c r="A195">
        <v>350</v>
      </c>
    </row>
    <row r="196" spans="1:1">
      <c r="A196">
        <v>257</v>
      </c>
    </row>
    <row r="197" spans="1:1">
      <c r="A197">
        <v>203</v>
      </c>
    </row>
    <row r="198" spans="1:1">
      <c r="A198">
        <v>257</v>
      </c>
    </row>
    <row r="199" spans="1:1">
      <c r="A199">
        <v>350</v>
      </c>
    </row>
    <row r="200" spans="1:1">
      <c r="A200">
        <v>152</v>
      </c>
    </row>
    <row r="201" spans="1:1">
      <c r="A201">
        <v>152</v>
      </c>
    </row>
    <row r="202" spans="1:1">
      <c r="A202">
        <v>443</v>
      </c>
    </row>
    <row r="203" spans="1:1">
      <c r="A203">
        <v>92</v>
      </c>
    </row>
    <row r="204" spans="1:1">
      <c r="A204">
        <v>203</v>
      </c>
    </row>
    <row r="205" spans="1:1">
      <c r="A205">
        <v>257</v>
      </c>
    </row>
    <row r="206" spans="1:1">
      <c r="A206">
        <v>92</v>
      </c>
    </row>
    <row r="207" spans="1:1">
      <c r="A207">
        <v>443</v>
      </c>
    </row>
    <row r="208" spans="1:1">
      <c r="A208">
        <v>92</v>
      </c>
    </row>
    <row r="209" spans="1:1">
      <c r="A209">
        <v>257</v>
      </c>
    </row>
    <row r="210" spans="1:1">
      <c r="A210">
        <v>92</v>
      </c>
    </row>
    <row r="211" spans="1:1">
      <c r="A211">
        <v>203</v>
      </c>
    </row>
    <row r="212" spans="1:1">
      <c r="A212">
        <v>257</v>
      </c>
    </row>
    <row r="213" spans="1:1">
      <c r="A213">
        <v>152</v>
      </c>
    </row>
    <row r="214" spans="1:1">
      <c r="A214">
        <v>257</v>
      </c>
    </row>
    <row r="215" spans="1:1">
      <c r="A215">
        <v>92</v>
      </c>
    </row>
    <row r="216" spans="1:1">
      <c r="A216">
        <v>350</v>
      </c>
    </row>
    <row r="217" spans="1:1">
      <c r="A217">
        <v>92</v>
      </c>
    </row>
    <row r="218" spans="1:1">
      <c r="A218">
        <v>203</v>
      </c>
    </row>
    <row r="219" spans="1:1">
      <c r="A219">
        <v>350</v>
      </c>
    </row>
    <row r="220" spans="1:1">
      <c r="A220">
        <v>257</v>
      </c>
    </row>
    <row r="221" spans="1:1">
      <c r="A221">
        <v>257</v>
      </c>
    </row>
    <row r="222" spans="1:1">
      <c r="A222">
        <v>257</v>
      </c>
    </row>
    <row r="223" spans="1:1">
      <c r="A223">
        <v>203</v>
      </c>
    </row>
    <row r="224" spans="1:1">
      <c r="A224">
        <v>350</v>
      </c>
    </row>
    <row r="225" spans="1:1">
      <c r="A225">
        <v>350</v>
      </c>
    </row>
    <row r="226" spans="1:1">
      <c r="A226">
        <v>92</v>
      </c>
    </row>
    <row r="227" spans="1:1">
      <c r="A227">
        <v>92</v>
      </c>
    </row>
    <row r="228" spans="1:1">
      <c r="A228">
        <v>152</v>
      </c>
    </row>
    <row r="229" spans="1:1">
      <c r="A229">
        <v>443</v>
      </c>
    </row>
    <row r="230" spans="1:1">
      <c r="A230">
        <v>152</v>
      </c>
    </row>
    <row r="231" spans="1:1">
      <c r="A231">
        <v>92</v>
      </c>
    </row>
    <row r="232" spans="1:1">
      <c r="A232">
        <v>257</v>
      </c>
    </row>
    <row r="233" spans="1:1">
      <c r="A233">
        <v>152</v>
      </c>
    </row>
    <row r="234" spans="1:1">
      <c r="A234">
        <v>203</v>
      </c>
    </row>
    <row r="235" spans="1:1">
      <c r="A235">
        <v>350</v>
      </c>
    </row>
    <row r="236" spans="1:1">
      <c r="A236">
        <v>92</v>
      </c>
    </row>
    <row r="237" spans="1:1">
      <c r="A237">
        <v>92</v>
      </c>
    </row>
    <row r="238" spans="1:1">
      <c r="A238">
        <v>350</v>
      </c>
    </row>
    <row r="239" spans="1:1">
      <c r="A239">
        <v>152</v>
      </c>
    </row>
    <row r="240" spans="1:1">
      <c r="A240">
        <v>350</v>
      </c>
    </row>
    <row r="241" spans="1:1">
      <c r="A241">
        <v>203</v>
      </c>
    </row>
    <row r="242" spans="1:1">
      <c r="A242">
        <v>443</v>
      </c>
    </row>
    <row r="243" spans="1:1">
      <c r="A243">
        <v>152</v>
      </c>
    </row>
    <row r="244" spans="1:1">
      <c r="A244">
        <v>443</v>
      </c>
    </row>
    <row r="245" spans="1:1">
      <c r="A245">
        <v>443</v>
      </c>
    </row>
    <row r="246" spans="1:1">
      <c r="A246">
        <v>203</v>
      </c>
    </row>
    <row r="247" spans="1:1">
      <c r="A247">
        <v>350</v>
      </c>
    </row>
    <row r="248" spans="1:1">
      <c r="A248">
        <v>350</v>
      </c>
    </row>
    <row r="249" spans="1:1">
      <c r="A249">
        <v>152</v>
      </c>
    </row>
    <row r="250" spans="1:1">
      <c r="A250">
        <v>152</v>
      </c>
    </row>
    <row r="251" spans="1:1">
      <c r="A251">
        <v>203</v>
      </c>
    </row>
    <row r="252" spans="1:1">
      <c r="A252">
        <v>92</v>
      </c>
    </row>
    <row r="253" spans="1:1">
      <c r="A253">
        <v>443</v>
      </c>
    </row>
    <row r="254" spans="1:1">
      <c r="A254">
        <v>257</v>
      </c>
    </row>
    <row r="255" spans="1:1">
      <c r="A255">
        <v>92</v>
      </c>
    </row>
    <row r="256" spans="1:1">
      <c r="A256">
        <v>203</v>
      </c>
    </row>
    <row r="257" spans="1:1">
      <c r="A257">
        <v>350</v>
      </c>
    </row>
    <row r="258" spans="1:1">
      <c r="A258">
        <v>92</v>
      </c>
    </row>
    <row r="259" spans="1:1">
      <c r="A259">
        <v>152</v>
      </c>
    </row>
    <row r="260" spans="1:1">
      <c r="A260">
        <v>92</v>
      </c>
    </row>
    <row r="261" spans="1:1">
      <c r="A261">
        <v>443</v>
      </c>
    </row>
    <row r="262" spans="1:1">
      <c r="A262">
        <v>152</v>
      </c>
    </row>
    <row r="263" spans="1:1">
      <c r="A263">
        <v>92</v>
      </c>
    </row>
    <row r="264" spans="1:1">
      <c r="A264">
        <v>152</v>
      </c>
    </row>
    <row r="265" spans="1:1">
      <c r="A265">
        <v>443</v>
      </c>
    </row>
    <row r="266" spans="1:1">
      <c r="A266">
        <v>203</v>
      </c>
    </row>
    <row r="267" spans="1:1">
      <c r="A267">
        <v>443</v>
      </c>
    </row>
    <row r="268" spans="1:1">
      <c r="A268">
        <v>443</v>
      </c>
    </row>
    <row r="269" spans="1:1">
      <c r="A269">
        <v>203</v>
      </c>
    </row>
    <row r="270" spans="1:1">
      <c r="A270">
        <v>350</v>
      </c>
    </row>
    <row r="271" spans="1:1">
      <c r="A271">
        <v>203</v>
      </c>
    </row>
    <row r="272" spans="1:1">
      <c r="A272">
        <v>257</v>
      </c>
    </row>
    <row r="273" spans="1:1">
      <c r="A273">
        <v>257</v>
      </c>
    </row>
    <row r="274" spans="1:1">
      <c r="A274">
        <v>152</v>
      </c>
    </row>
    <row r="275" spans="1:1">
      <c r="A275">
        <v>203</v>
      </c>
    </row>
    <row r="276" spans="1:1">
      <c r="A276">
        <v>350</v>
      </c>
    </row>
    <row r="277" spans="1:1">
      <c r="A277">
        <v>152</v>
      </c>
    </row>
    <row r="278" spans="1:1">
      <c r="A278">
        <v>203</v>
      </c>
    </row>
    <row r="279" spans="1:1">
      <c r="A279">
        <v>92</v>
      </c>
    </row>
    <row r="280" spans="1:1">
      <c r="A280">
        <v>92</v>
      </c>
    </row>
    <row r="281" spans="1:1">
      <c r="A281">
        <v>92</v>
      </c>
    </row>
    <row r="282" spans="1:1">
      <c r="A282">
        <v>92</v>
      </c>
    </row>
    <row r="283" spans="1:1">
      <c r="A283">
        <v>443</v>
      </c>
    </row>
    <row r="284" spans="1:1">
      <c r="A284">
        <v>350</v>
      </c>
    </row>
    <row r="285" spans="1:1">
      <c r="A285">
        <v>443</v>
      </c>
    </row>
    <row r="286" spans="1:1">
      <c r="A286">
        <v>152</v>
      </c>
    </row>
    <row r="287" spans="1:1">
      <c r="A287">
        <v>257</v>
      </c>
    </row>
    <row r="288" spans="1:1">
      <c r="A288">
        <v>152</v>
      </c>
    </row>
    <row r="289" spans="1:1">
      <c r="A289">
        <v>152</v>
      </c>
    </row>
    <row r="290" spans="1:1">
      <c r="A290">
        <v>92</v>
      </c>
    </row>
    <row r="291" spans="1:1">
      <c r="A291">
        <v>152</v>
      </c>
    </row>
    <row r="292" spans="1:1">
      <c r="A292">
        <v>443</v>
      </c>
    </row>
    <row r="293" spans="1:1">
      <c r="A293">
        <v>443</v>
      </c>
    </row>
    <row r="294" spans="1:1">
      <c r="A294">
        <v>443</v>
      </c>
    </row>
    <row r="295" spans="1:1">
      <c r="A295">
        <v>443</v>
      </c>
    </row>
    <row r="296" spans="1:1">
      <c r="A296">
        <v>257</v>
      </c>
    </row>
    <row r="297" spans="1:1">
      <c r="A297">
        <v>152</v>
      </c>
    </row>
    <row r="298" spans="1:1">
      <c r="A298">
        <v>443</v>
      </c>
    </row>
    <row r="299" spans="1:1">
      <c r="A299">
        <v>92</v>
      </c>
    </row>
    <row r="300" spans="1:1">
      <c r="A300">
        <v>92</v>
      </c>
    </row>
    <row r="301" spans="1:1">
      <c r="A301">
        <v>443</v>
      </c>
    </row>
    <row r="302" spans="1:1">
      <c r="A302">
        <v>257</v>
      </c>
    </row>
    <row r="303" spans="1:1">
      <c r="A303">
        <v>152</v>
      </c>
    </row>
    <row r="304" spans="1:1">
      <c r="A304">
        <v>257</v>
      </c>
    </row>
    <row r="305" spans="1:1">
      <c r="A305">
        <v>152</v>
      </c>
    </row>
    <row r="306" spans="1:1">
      <c r="A306">
        <v>350</v>
      </c>
    </row>
    <row r="307" spans="1:1">
      <c r="A307">
        <v>257</v>
      </c>
    </row>
    <row r="308" spans="1:1">
      <c r="A308">
        <v>443</v>
      </c>
    </row>
    <row r="309" spans="1:1">
      <c r="A309">
        <v>152</v>
      </c>
    </row>
    <row r="310" spans="1:1">
      <c r="A310">
        <v>350</v>
      </c>
    </row>
    <row r="311" spans="1:1">
      <c r="A311">
        <v>350</v>
      </c>
    </row>
    <row r="312" spans="1:1">
      <c r="A312">
        <v>350</v>
      </c>
    </row>
    <row r="313" spans="1:1">
      <c r="A313">
        <v>257</v>
      </c>
    </row>
    <row r="314" spans="1:1">
      <c r="A314">
        <v>257</v>
      </c>
    </row>
    <row r="315" spans="1:1">
      <c r="A315">
        <v>350</v>
      </c>
    </row>
    <row r="316" spans="1:1">
      <c r="A316">
        <v>257</v>
      </c>
    </row>
    <row r="317" spans="1:1">
      <c r="A317">
        <v>152</v>
      </c>
    </row>
    <row r="318" spans="1:1">
      <c r="A318">
        <v>443</v>
      </c>
    </row>
    <row r="319" spans="1:1">
      <c r="A319">
        <v>92</v>
      </c>
    </row>
    <row r="320" spans="1:1">
      <c r="A320">
        <v>350</v>
      </c>
    </row>
    <row r="321" spans="1:1">
      <c r="A321">
        <v>443</v>
      </c>
    </row>
    <row r="322" spans="1:1">
      <c r="A322">
        <v>203</v>
      </c>
    </row>
    <row r="323" spans="1:1">
      <c r="A323">
        <v>203</v>
      </c>
    </row>
    <row r="324" spans="1:1">
      <c r="A324">
        <v>92</v>
      </c>
    </row>
    <row r="325" spans="1:1">
      <c r="A325">
        <v>152</v>
      </c>
    </row>
    <row r="326" spans="1:1">
      <c r="A326">
        <v>92</v>
      </c>
    </row>
    <row r="327" spans="1:1">
      <c r="A327">
        <v>257</v>
      </c>
    </row>
    <row r="328" spans="1:1">
      <c r="A328">
        <v>443</v>
      </c>
    </row>
    <row r="329" spans="1:1">
      <c r="A329">
        <v>350</v>
      </c>
    </row>
    <row r="330" spans="1:1">
      <c r="A330">
        <v>203</v>
      </c>
    </row>
    <row r="331" spans="1:1">
      <c r="A331">
        <v>350</v>
      </c>
    </row>
    <row r="332" spans="1:1">
      <c r="A332">
        <v>350</v>
      </c>
    </row>
    <row r="333" spans="1:1">
      <c r="A333">
        <v>443</v>
      </c>
    </row>
    <row r="334" spans="1:1">
      <c r="A334">
        <v>92</v>
      </c>
    </row>
    <row r="335" spans="1:1">
      <c r="A335">
        <v>203</v>
      </c>
    </row>
    <row r="336" spans="1:1">
      <c r="A336">
        <v>443</v>
      </c>
    </row>
    <row r="337" spans="1:1">
      <c r="A337">
        <v>257</v>
      </c>
    </row>
    <row r="338" spans="1:1">
      <c r="A338">
        <v>443</v>
      </c>
    </row>
    <row r="339" spans="1:1">
      <c r="A339">
        <v>257</v>
      </c>
    </row>
    <row r="340" spans="1:1">
      <c r="A340">
        <v>350</v>
      </c>
    </row>
    <row r="341" spans="1:1">
      <c r="A341">
        <v>92</v>
      </c>
    </row>
    <row r="342" spans="1:1">
      <c r="A342">
        <v>443</v>
      </c>
    </row>
    <row r="343" spans="1:1">
      <c r="A343">
        <v>443</v>
      </c>
    </row>
    <row r="344" spans="1:1">
      <c r="A344">
        <v>152</v>
      </c>
    </row>
    <row r="345" spans="1:1">
      <c r="A345">
        <v>92</v>
      </c>
    </row>
    <row r="346" spans="1:1">
      <c r="A346">
        <v>92</v>
      </c>
    </row>
    <row r="347" spans="1:1">
      <c r="A347">
        <v>152</v>
      </c>
    </row>
    <row r="348" spans="1:1">
      <c r="A348">
        <v>92</v>
      </c>
    </row>
    <row r="349" spans="1:1">
      <c r="A349">
        <v>443</v>
      </c>
    </row>
    <row r="350" spans="1:1">
      <c r="A350">
        <v>92</v>
      </c>
    </row>
    <row r="351" spans="1:1">
      <c r="A351">
        <v>203</v>
      </c>
    </row>
    <row r="352" spans="1:1">
      <c r="A352">
        <v>152</v>
      </c>
    </row>
    <row r="353" spans="1:1">
      <c r="A353">
        <v>350</v>
      </c>
    </row>
    <row r="354" spans="1:1">
      <c r="A354">
        <v>152</v>
      </c>
    </row>
    <row r="355" spans="1:1">
      <c r="A355">
        <v>203</v>
      </c>
    </row>
    <row r="356" spans="1:1">
      <c r="A356">
        <v>203</v>
      </c>
    </row>
    <row r="357" spans="1:1">
      <c r="A357">
        <v>350</v>
      </c>
    </row>
    <row r="358" spans="1:1">
      <c r="A358">
        <v>257</v>
      </c>
    </row>
    <row r="359" spans="1:1">
      <c r="A359">
        <v>257</v>
      </c>
    </row>
    <row r="360" spans="1:1">
      <c r="A360">
        <v>92</v>
      </c>
    </row>
    <row r="361" spans="1:1">
      <c r="A361">
        <v>350</v>
      </c>
    </row>
    <row r="362" spans="1:1">
      <c r="A362">
        <v>257</v>
      </c>
    </row>
    <row r="363" spans="1:1">
      <c r="A363">
        <v>203</v>
      </c>
    </row>
    <row r="364" spans="1:1">
      <c r="A364">
        <v>443</v>
      </c>
    </row>
    <row r="365" spans="1:1">
      <c r="A365">
        <v>443</v>
      </c>
    </row>
    <row r="366" spans="1:1">
      <c r="A366">
        <v>203</v>
      </c>
    </row>
    <row r="367" spans="1:1">
      <c r="A367">
        <v>350</v>
      </c>
    </row>
    <row r="368" spans="1:1">
      <c r="A368">
        <v>152</v>
      </c>
    </row>
    <row r="369" spans="1:1">
      <c r="A369">
        <v>203</v>
      </c>
    </row>
    <row r="370" spans="1:1">
      <c r="A370">
        <v>350</v>
      </c>
    </row>
    <row r="371" spans="1:1">
      <c r="A371">
        <v>92</v>
      </c>
    </row>
    <row r="372" spans="1:1">
      <c r="A372">
        <v>92</v>
      </c>
    </row>
    <row r="373" spans="1:1">
      <c r="A373">
        <v>257</v>
      </c>
    </row>
    <row r="374" spans="1:1">
      <c r="A374">
        <v>443</v>
      </c>
    </row>
    <row r="375" spans="1:1">
      <c r="A375">
        <v>350</v>
      </c>
    </row>
    <row r="376" spans="1:1">
      <c r="A376">
        <v>152</v>
      </c>
    </row>
    <row r="377" spans="1:1">
      <c r="A377">
        <v>257</v>
      </c>
    </row>
    <row r="378" spans="1:1">
      <c r="A378">
        <v>350</v>
      </c>
    </row>
    <row r="379" spans="1:1">
      <c r="A379">
        <v>203</v>
      </c>
    </row>
    <row r="380" spans="1:1">
      <c r="A380">
        <v>203</v>
      </c>
    </row>
    <row r="381" spans="1:1">
      <c r="A381">
        <v>443</v>
      </c>
    </row>
    <row r="382" spans="1:1">
      <c r="A382">
        <v>257</v>
      </c>
    </row>
    <row r="383" spans="1:1">
      <c r="A383">
        <v>443</v>
      </c>
    </row>
    <row r="384" spans="1:1">
      <c r="A384">
        <v>92</v>
      </c>
    </row>
    <row r="385" spans="1:1">
      <c r="A385">
        <v>92</v>
      </c>
    </row>
    <row r="386" spans="1:1">
      <c r="A386">
        <v>152</v>
      </c>
    </row>
    <row r="387" spans="1:1">
      <c r="A387">
        <v>350</v>
      </c>
    </row>
    <row r="388" spans="1:1">
      <c r="A388">
        <v>350</v>
      </c>
    </row>
    <row r="389" spans="1:1">
      <c r="A389">
        <v>92</v>
      </c>
    </row>
    <row r="390" spans="1:1">
      <c r="A390">
        <v>152</v>
      </c>
    </row>
    <row r="391" spans="1:1">
      <c r="A391">
        <v>257</v>
      </c>
    </row>
    <row r="392" spans="1:1">
      <c r="A392">
        <v>257</v>
      </c>
    </row>
    <row r="393" spans="1:1">
      <c r="A393">
        <v>257</v>
      </c>
    </row>
    <row r="394" spans="1:1">
      <c r="A394">
        <v>443</v>
      </c>
    </row>
    <row r="395" spans="1:1">
      <c r="A395">
        <v>443</v>
      </c>
    </row>
    <row r="396" spans="1:1">
      <c r="A396">
        <v>257</v>
      </c>
    </row>
    <row r="397" spans="1:1">
      <c r="A397">
        <v>443</v>
      </c>
    </row>
    <row r="398" spans="1:1">
      <c r="A398">
        <v>257</v>
      </c>
    </row>
    <row r="399" spans="1:1">
      <c r="A399">
        <v>203</v>
      </c>
    </row>
    <row r="400" spans="1:1">
      <c r="A400">
        <v>443</v>
      </c>
    </row>
    <row r="401" spans="1:1">
      <c r="A401">
        <v>350</v>
      </c>
    </row>
    <row r="402" spans="1:1">
      <c r="A402">
        <v>443</v>
      </c>
    </row>
    <row r="403" spans="1:1">
      <c r="A403">
        <v>92</v>
      </c>
    </row>
    <row r="404" spans="1:1">
      <c r="A404">
        <v>203</v>
      </c>
    </row>
    <row r="405" spans="1:1">
      <c r="A405">
        <v>92</v>
      </c>
    </row>
    <row r="406" spans="1:1">
      <c r="A406">
        <v>350</v>
      </c>
    </row>
    <row r="407" spans="1:1">
      <c r="A407">
        <v>203</v>
      </c>
    </row>
    <row r="408" spans="1:1">
      <c r="A408">
        <v>152</v>
      </c>
    </row>
    <row r="409" spans="1:1">
      <c r="A409">
        <v>350</v>
      </c>
    </row>
    <row r="410" spans="1:1">
      <c r="A410">
        <v>203</v>
      </c>
    </row>
    <row r="411" spans="1:1">
      <c r="A411">
        <v>92</v>
      </c>
    </row>
    <row r="412" spans="1:1">
      <c r="A412">
        <v>443</v>
      </c>
    </row>
    <row r="413" spans="1:1">
      <c r="A413">
        <v>152</v>
      </c>
    </row>
    <row r="414" spans="1:1">
      <c r="A414">
        <v>443</v>
      </c>
    </row>
    <row r="415" spans="1:1">
      <c r="A415">
        <v>350</v>
      </c>
    </row>
    <row r="416" spans="1:1">
      <c r="A416">
        <v>152</v>
      </c>
    </row>
    <row r="417" spans="1:1">
      <c r="A417">
        <v>203</v>
      </c>
    </row>
    <row r="418" spans="1:1">
      <c r="A418">
        <v>443</v>
      </c>
    </row>
    <row r="419" spans="1:1">
      <c r="A419">
        <v>443</v>
      </c>
    </row>
    <row r="420" spans="1:1">
      <c r="A420">
        <v>443</v>
      </c>
    </row>
    <row r="421" spans="1:1">
      <c r="A421">
        <v>350</v>
      </c>
    </row>
    <row r="422" spans="1:1">
      <c r="A422">
        <v>92</v>
      </c>
    </row>
    <row r="423" spans="1:1">
      <c r="A423">
        <v>257</v>
      </c>
    </row>
    <row r="424" spans="1:1">
      <c r="A424">
        <v>443</v>
      </c>
    </row>
    <row r="425" spans="1:1">
      <c r="A425">
        <v>257</v>
      </c>
    </row>
    <row r="426" spans="1:1">
      <c r="A426">
        <v>257</v>
      </c>
    </row>
    <row r="427" spans="1:1">
      <c r="A427">
        <v>443</v>
      </c>
    </row>
    <row r="428" spans="1:1">
      <c r="A428">
        <v>257</v>
      </c>
    </row>
    <row r="429" spans="1:1">
      <c r="A429">
        <v>350</v>
      </c>
    </row>
    <row r="430" spans="1:1">
      <c r="A430">
        <v>92</v>
      </c>
    </row>
    <row r="431" spans="1:1">
      <c r="A431">
        <v>152</v>
      </c>
    </row>
    <row r="432" spans="1:1">
      <c r="A432">
        <v>92</v>
      </c>
    </row>
    <row r="433" spans="1:1">
      <c r="A433">
        <v>443</v>
      </c>
    </row>
    <row r="434" spans="1:1">
      <c r="A434">
        <v>152</v>
      </c>
    </row>
    <row r="435" spans="1:1">
      <c r="A435">
        <v>350</v>
      </c>
    </row>
    <row r="436" spans="1:1">
      <c r="A436">
        <v>443</v>
      </c>
    </row>
    <row r="437" spans="1:1">
      <c r="A437">
        <v>257</v>
      </c>
    </row>
    <row r="438" spans="1:1">
      <c r="A438">
        <v>92</v>
      </c>
    </row>
    <row r="439" spans="1:1">
      <c r="A439">
        <v>92</v>
      </c>
    </row>
    <row r="440" spans="1:1">
      <c r="A440">
        <v>257</v>
      </c>
    </row>
    <row r="441" spans="1:1">
      <c r="A441">
        <v>443</v>
      </c>
    </row>
    <row r="442" spans="1:1">
      <c r="A442">
        <v>257</v>
      </c>
    </row>
    <row r="443" spans="1:1">
      <c r="A443">
        <v>350</v>
      </c>
    </row>
    <row r="444" spans="1:1">
      <c r="A444">
        <v>350</v>
      </c>
    </row>
    <row r="445" spans="1:1">
      <c r="A445">
        <v>257</v>
      </c>
    </row>
    <row r="446" spans="1:1">
      <c r="A446">
        <v>152</v>
      </c>
    </row>
    <row r="447" spans="1:1">
      <c r="A447">
        <v>443</v>
      </c>
    </row>
    <row r="448" spans="1:1">
      <c r="A448">
        <v>257</v>
      </c>
    </row>
    <row r="449" spans="1:1">
      <c r="A449">
        <v>257</v>
      </c>
    </row>
    <row r="450" spans="1:1">
      <c r="A450">
        <v>350</v>
      </c>
    </row>
    <row r="451" spans="1:1">
      <c r="A451">
        <v>443</v>
      </c>
    </row>
    <row r="452" spans="1:1">
      <c r="A452">
        <v>257</v>
      </c>
    </row>
    <row r="453" spans="1:1">
      <c r="A453">
        <v>257</v>
      </c>
    </row>
    <row r="454" spans="1:1">
      <c r="A454">
        <v>257</v>
      </c>
    </row>
    <row r="455" spans="1:1">
      <c r="A455">
        <v>152</v>
      </c>
    </row>
    <row r="456" spans="1:1">
      <c r="A456">
        <v>443</v>
      </c>
    </row>
    <row r="457" spans="1:1">
      <c r="A457">
        <v>350</v>
      </c>
    </row>
    <row r="458" spans="1:1">
      <c r="A458">
        <v>152</v>
      </c>
    </row>
    <row r="459" spans="1:1">
      <c r="A459">
        <v>350</v>
      </c>
    </row>
    <row r="460" spans="1:1">
      <c r="A460">
        <v>92</v>
      </c>
    </row>
    <row r="461" spans="1:1">
      <c r="A461">
        <v>443</v>
      </c>
    </row>
    <row r="462" spans="1:1">
      <c r="A462">
        <v>350</v>
      </c>
    </row>
    <row r="463" spans="1:1">
      <c r="A463">
        <v>92</v>
      </c>
    </row>
    <row r="464" spans="1:1">
      <c r="A464">
        <v>350</v>
      </c>
    </row>
    <row r="465" spans="1:1">
      <c r="A465">
        <v>203</v>
      </c>
    </row>
    <row r="466" spans="1:1">
      <c r="A466">
        <v>350</v>
      </c>
    </row>
    <row r="467" spans="1:1">
      <c r="A467">
        <v>152</v>
      </c>
    </row>
    <row r="468" spans="1:1">
      <c r="A468">
        <v>152</v>
      </c>
    </row>
    <row r="469" spans="1:1">
      <c r="A469">
        <v>203</v>
      </c>
    </row>
    <row r="470" spans="1:1">
      <c r="A470">
        <v>152</v>
      </c>
    </row>
    <row r="471" spans="1:1">
      <c r="A471">
        <v>203</v>
      </c>
    </row>
    <row r="472" spans="1:1">
      <c r="A472">
        <v>257</v>
      </c>
    </row>
    <row r="473" spans="1:1">
      <c r="A473">
        <v>350</v>
      </c>
    </row>
    <row r="474" spans="1:1">
      <c r="A474">
        <v>257</v>
      </c>
    </row>
    <row r="475" spans="1:1">
      <c r="A475">
        <v>152</v>
      </c>
    </row>
    <row r="476" spans="1:1">
      <c r="A476">
        <v>152</v>
      </c>
    </row>
    <row r="477" spans="1:1">
      <c r="A477">
        <v>443</v>
      </c>
    </row>
    <row r="478" spans="1:1">
      <c r="A478">
        <v>203</v>
      </c>
    </row>
    <row r="479" spans="1:1">
      <c r="A479">
        <v>443</v>
      </c>
    </row>
    <row r="480" spans="1:1">
      <c r="A480">
        <v>203</v>
      </c>
    </row>
    <row r="481" spans="1:1">
      <c r="A481">
        <v>203</v>
      </c>
    </row>
    <row r="482" spans="1:1">
      <c r="A482">
        <v>203</v>
      </c>
    </row>
    <row r="483" spans="1:1">
      <c r="A483">
        <v>443</v>
      </c>
    </row>
    <row r="484" spans="1:1">
      <c r="A484">
        <v>92</v>
      </c>
    </row>
    <row r="485" spans="1:1">
      <c r="A485">
        <v>152</v>
      </c>
    </row>
    <row r="486" spans="1:1">
      <c r="A486">
        <v>152</v>
      </c>
    </row>
    <row r="487" spans="1:1">
      <c r="A487">
        <v>92</v>
      </c>
    </row>
    <row r="488" spans="1:1">
      <c r="A488">
        <v>152</v>
      </c>
    </row>
    <row r="489" spans="1:1">
      <c r="A489">
        <v>350</v>
      </c>
    </row>
    <row r="490" spans="1:1">
      <c r="A490">
        <v>257</v>
      </c>
    </row>
    <row r="491" spans="1:1">
      <c r="A491">
        <v>257</v>
      </c>
    </row>
    <row r="492" spans="1:1">
      <c r="A492">
        <v>257</v>
      </c>
    </row>
    <row r="493" spans="1:1">
      <c r="A493">
        <v>443</v>
      </c>
    </row>
    <row r="494" spans="1:1">
      <c r="A494">
        <v>257</v>
      </c>
    </row>
    <row r="495" spans="1:1">
      <c r="A495">
        <v>443</v>
      </c>
    </row>
    <row r="496" spans="1:1">
      <c r="A496">
        <v>443</v>
      </c>
    </row>
    <row r="497" spans="1:1">
      <c r="A497">
        <v>443</v>
      </c>
    </row>
    <row r="498" spans="1:1">
      <c r="A498">
        <v>443</v>
      </c>
    </row>
    <row r="499" spans="1:1">
      <c r="A499">
        <v>92</v>
      </c>
    </row>
    <row r="500" spans="1:1">
      <c r="A500">
        <v>257</v>
      </c>
    </row>
    <row r="501" spans="1:1">
      <c r="A501">
        <v>92</v>
      </c>
    </row>
    <row r="502" spans="1:1">
      <c r="A502">
        <v>152</v>
      </c>
    </row>
    <row r="503" spans="1:1">
      <c r="A503">
        <v>203</v>
      </c>
    </row>
    <row r="504" spans="1:1">
      <c r="A504">
        <v>152</v>
      </c>
    </row>
    <row r="505" spans="1:1">
      <c r="A505">
        <v>257</v>
      </c>
    </row>
    <row r="506" spans="1:1">
      <c r="A506">
        <v>350</v>
      </c>
    </row>
    <row r="507" spans="1:1">
      <c r="A507">
        <v>350</v>
      </c>
    </row>
    <row r="508" spans="1:1">
      <c r="A508">
        <v>152</v>
      </c>
    </row>
    <row r="509" spans="1:1">
      <c r="A509">
        <v>203</v>
      </c>
    </row>
    <row r="510" spans="1:1">
      <c r="A510">
        <v>443</v>
      </c>
    </row>
    <row r="511" spans="1:1">
      <c r="A511">
        <v>152</v>
      </c>
    </row>
    <row r="512" spans="1:1">
      <c r="A512">
        <v>203</v>
      </c>
    </row>
    <row r="513" spans="1:1">
      <c r="A513">
        <v>350</v>
      </c>
    </row>
    <row r="514" spans="1:1">
      <c r="A514">
        <v>350</v>
      </c>
    </row>
    <row r="515" spans="1:1">
      <c r="A515">
        <v>203</v>
      </c>
    </row>
    <row r="516" spans="1:1">
      <c r="A516">
        <v>443</v>
      </c>
    </row>
    <row r="517" spans="1:1">
      <c r="A517">
        <v>257</v>
      </c>
    </row>
    <row r="518" spans="1:1">
      <c r="A518">
        <v>152</v>
      </c>
    </row>
    <row r="519" spans="1:1">
      <c r="A519">
        <v>350</v>
      </c>
    </row>
    <row r="520" spans="1:1">
      <c r="A520">
        <v>203</v>
      </c>
    </row>
    <row r="521" spans="1:1">
      <c r="A521">
        <v>443</v>
      </c>
    </row>
    <row r="522" spans="1:1">
      <c r="A522">
        <v>92</v>
      </c>
    </row>
    <row r="523" spans="1:1">
      <c r="A523">
        <v>257</v>
      </c>
    </row>
    <row r="524" spans="1:1">
      <c r="A524">
        <v>203</v>
      </c>
    </row>
    <row r="525" spans="1:1">
      <c r="A525">
        <v>152</v>
      </c>
    </row>
    <row r="526" spans="1:1">
      <c r="A526">
        <v>257</v>
      </c>
    </row>
    <row r="527" spans="1:1">
      <c r="A527">
        <v>443</v>
      </c>
    </row>
    <row r="528" spans="1:1">
      <c r="A528">
        <v>92</v>
      </c>
    </row>
    <row r="529" spans="1:1">
      <c r="A529">
        <v>203</v>
      </c>
    </row>
    <row r="530" spans="1:1">
      <c r="A530">
        <v>152</v>
      </c>
    </row>
    <row r="531" spans="1:1">
      <c r="A531">
        <v>92</v>
      </c>
    </row>
    <row r="532" spans="1:1">
      <c r="A532">
        <v>203</v>
      </c>
    </row>
    <row r="533" spans="1:1">
      <c r="A533">
        <v>443</v>
      </c>
    </row>
    <row r="534" spans="1:1">
      <c r="A534">
        <v>152</v>
      </c>
    </row>
    <row r="535" spans="1:1">
      <c r="A535">
        <v>443</v>
      </c>
    </row>
    <row r="536" spans="1:1">
      <c r="A536">
        <v>92</v>
      </c>
    </row>
    <row r="537" spans="1:1">
      <c r="A537">
        <v>152</v>
      </c>
    </row>
    <row r="538" spans="1:1">
      <c r="A538">
        <v>443</v>
      </c>
    </row>
    <row r="539" spans="1:1">
      <c r="A539">
        <v>203</v>
      </c>
    </row>
    <row r="540" spans="1:1">
      <c r="A540">
        <v>350</v>
      </c>
    </row>
    <row r="541" spans="1:1">
      <c r="A541">
        <v>152</v>
      </c>
    </row>
    <row r="542" spans="1:1">
      <c r="A542">
        <v>152</v>
      </c>
    </row>
    <row r="543" spans="1:1">
      <c r="A543">
        <v>152</v>
      </c>
    </row>
    <row r="544" spans="1:1">
      <c r="A544">
        <v>350</v>
      </c>
    </row>
    <row r="545" spans="1:1">
      <c r="A545">
        <v>152</v>
      </c>
    </row>
    <row r="546" spans="1:1">
      <c r="A546">
        <v>152</v>
      </c>
    </row>
    <row r="547" spans="1:1">
      <c r="A547">
        <v>92</v>
      </c>
    </row>
    <row r="548" spans="1:1">
      <c r="A548">
        <v>443</v>
      </c>
    </row>
    <row r="549" spans="1:1">
      <c r="A549">
        <v>92</v>
      </c>
    </row>
    <row r="550" spans="1:1">
      <c r="A550">
        <v>443</v>
      </c>
    </row>
    <row r="551" spans="1:1">
      <c r="A551">
        <v>443</v>
      </c>
    </row>
    <row r="552" spans="1:1">
      <c r="A552">
        <v>443</v>
      </c>
    </row>
    <row r="553" spans="1:1">
      <c r="A553">
        <v>152</v>
      </c>
    </row>
    <row r="554" spans="1:1">
      <c r="A554">
        <v>350</v>
      </c>
    </row>
    <row r="555" spans="1:1">
      <c r="A555">
        <v>350</v>
      </c>
    </row>
    <row r="556" spans="1:1">
      <c r="A556">
        <v>203</v>
      </c>
    </row>
    <row r="557" spans="1:1">
      <c r="A557">
        <v>152</v>
      </c>
    </row>
    <row r="558" spans="1:1">
      <c r="A558">
        <v>443</v>
      </c>
    </row>
    <row r="559" spans="1:1">
      <c r="A559">
        <v>443</v>
      </c>
    </row>
    <row r="560" spans="1:1">
      <c r="A560">
        <v>203</v>
      </c>
    </row>
    <row r="561" spans="1:1">
      <c r="A561">
        <v>203</v>
      </c>
    </row>
    <row r="562" spans="1:1">
      <c r="A562">
        <v>203</v>
      </c>
    </row>
    <row r="563" spans="1:1">
      <c r="A563">
        <v>203</v>
      </c>
    </row>
    <row r="564" spans="1:1">
      <c r="A564">
        <v>203</v>
      </c>
    </row>
    <row r="565" spans="1:1">
      <c r="A565">
        <v>152</v>
      </c>
    </row>
    <row r="566" spans="1:1">
      <c r="A566">
        <v>350</v>
      </c>
    </row>
    <row r="567" spans="1:1">
      <c r="A567">
        <v>92</v>
      </c>
    </row>
    <row r="568" spans="1:1">
      <c r="A568">
        <v>350</v>
      </c>
    </row>
    <row r="569" spans="1:1">
      <c r="A569">
        <v>257</v>
      </c>
    </row>
    <row r="570" spans="1:1">
      <c r="A570">
        <v>257</v>
      </c>
    </row>
    <row r="571" spans="1:1">
      <c r="A571">
        <v>257</v>
      </c>
    </row>
    <row r="572" spans="1:1">
      <c r="A572">
        <v>443</v>
      </c>
    </row>
    <row r="573" spans="1:1">
      <c r="A573">
        <v>443</v>
      </c>
    </row>
    <row r="574" spans="1:1">
      <c r="A574">
        <v>350</v>
      </c>
    </row>
    <row r="575" spans="1:1">
      <c r="A575">
        <v>152</v>
      </c>
    </row>
    <row r="576" spans="1:1">
      <c r="A576">
        <v>350</v>
      </c>
    </row>
    <row r="577" spans="1:1">
      <c r="A577">
        <v>443</v>
      </c>
    </row>
    <row r="578" spans="1:1">
      <c r="A578">
        <v>350</v>
      </c>
    </row>
    <row r="579" spans="1:1">
      <c r="A579">
        <v>443</v>
      </c>
    </row>
    <row r="580" spans="1:1">
      <c r="A580">
        <v>443</v>
      </c>
    </row>
    <row r="581" spans="1:1">
      <c r="A581">
        <v>152</v>
      </c>
    </row>
    <row r="582" spans="1:1">
      <c r="A582">
        <v>92</v>
      </c>
    </row>
    <row r="583" spans="1:1">
      <c r="A583">
        <v>350</v>
      </c>
    </row>
    <row r="584" spans="1:1">
      <c r="A584">
        <v>92</v>
      </c>
    </row>
    <row r="585" spans="1:1">
      <c r="A585">
        <v>443</v>
      </c>
    </row>
    <row r="586" spans="1:1">
      <c r="A586">
        <v>443</v>
      </c>
    </row>
    <row r="587" spans="1:1">
      <c r="A587">
        <v>92</v>
      </c>
    </row>
    <row r="588" spans="1:1">
      <c r="A588">
        <v>350</v>
      </c>
    </row>
    <row r="589" spans="1:1">
      <c r="A589">
        <v>152</v>
      </c>
    </row>
    <row r="590" spans="1:1">
      <c r="A590">
        <v>203</v>
      </c>
    </row>
    <row r="591" spans="1:1">
      <c r="A591">
        <v>257</v>
      </c>
    </row>
    <row r="592" spans="1:1">
      <c r="A592">
        <v>350</v>
      </c>
    </row>
    <row r="593" spans="1:1">
      <c r="A593">
        <v>443</v>
      </c>
    </row>
    <row r="594" spans="1:1">
      <c r="A594">
        <v>443</v>
      </c>
    </row>
    <row r="595" spans="1:1">
      <c r="A595">
        <v>257</v>
      </c>
    </row>
    <row r="596" spans="1:1">
      <c r="A596">
        <v>203</v>
      </c>
    </row>
    <row r="597" spans="1:1">
      <c r="A597">
        <v>257</v>
      </c>
    </row>
    <row r="598" spans="1:1">
      <c r="A598">
        <v>92</v>
      </c>
    </row>
    <row r="599" spans="1:1">
      <c r="A599">
        <v>350</v>
      </c>
    </row>
    <row r="600" spans="1:1">
      <c r="A600">
        <v>203</v>
      </c>
    </row>
    <row r="601" spans="1:1">
      <c r="A601">
        <v>443</v>
      </c>
    </row>
    <row r="602" spans="1:1">
      <c r="A602">
        <v>257</v>
      </c>
    </row>
    <row r="603" spans="1:1">
      <c r="A603">
        <v>443</v>
      </c>
    </row>
    <row r="604" spans="1:1">
      <c r="A604">
        <v>443</v>
      </c>
    </row>
    <row r="605" spans="1:1">
      <c r="A605">
        <v>257</v>
      </c>
    </row>
    <row r="606" spans="1:1">
      <c r="A606">
        <v>152</v>
      </c>
    </row>
    <row r="607" spans="1:1">
      <c r="A607">
        <v>443</v>
      </c>
    </row>
    <row r="608" spans="1:1">
      <c r="A608">
        <v>152</v>
      </c>
    </row>
    <row r="609" spans="1:1">
      <c r="A609">
        <v>350</v>
      </c>
    </row>
    <row r="610" spans="1:1">
      <c r="A610">
        <v>92</v>
      </c>
    </row>
    <row r="611" spans="1:1">
      <c r="A611">
        <v>350</v>
      </c>
    </row>
    <row r="612" spans="1:1">
      <c r="A612">
        <v>443</v>
      </c>
    </row>
    <row r="613" spans="1:1">
      <c r="A613">
        <v>443</v>
      </c>
    </row>
    <row r="614" spans="1:1">
      <c r="A614">
        <v>443</v>
      </c>
    </row>
    <row r="615" spans="1:1">
      <c r="A615">
        <v>203</v>
      </c>
    </row>
    <row r="616" spans="1:1">
      <c r="A616">
        <v>92</v>
      </c>
    </row>
    <row r="617" spans="1:1">
      <c r="A617">
        <v>443</v>
      </c>
    </row>
    <row r="618" spans="1:1">
      <c r="A618">
        <v>443</v>
      </c>
    </row>
    <row r="619" spans="1:1">
      <c r="A619">
        <v>203</v>
      </c>
    </row>
    <row r="620" spans="1:1">
      <c r="A620">
        <v>350</v>
      </c>
    </row>
    <row r="621" spans="1:1">
      <c r="A621">
        <v>203</v>
      </c>
    </row>
    <row r="622" spans="1:1">
      <c r="A622">
        <v>152</v>
      </c>
    </row>
    <row r="623" spans="1:1">
      <c r="A623">
        <v>203</v>
      </c>
    </row>
    <row r="624" spans="1:1">
      <c r="A624">
        <v>350</v>
      </c>
    </row>
    <row r="625" spans="1:1">
      <c r="A625">
        <v>350</v>
      </c>
    </row>
    <row r="626" spans="1:1">
      <c r="A626">
        <v>152</v>
      </c>
    </row>
    <row r="627" spans="1:1">
      <c r="A627">
        <v>350</v>
      </c>
    </row>
    <row r="628" spans="1:1">
      <c r="A628">
        <v>350</v>
      </c>
    </row>
    <row r="629" spans="1:1">
      <c r="A629">
        <v>203</v>
      </c>
    </row>
    <row r="630" spans="1:1">
      <c r="A630">
        <v>443</v>
      </c>
    </row>
    <row r="631" spans="1:1">
      <c r="A631">
        <v>257</v>
      </c>
    </row>
    <row r="632" spans="1:1">
      <c r="A632">
        <v>257</v>
      </c>
    </row>
    <row r="633" spans="1:1">
      <c r="A633">
        <v>203</v>
      </c>
    </row>
    <row r="634" spans="1:1">
      <c r="A634">
        <v>92</v>
      </c>
    </row>
    <row r="635" spans="1:1">
      <c r="A635">
        <v>203</v>
      </c>
    </row>
    <row r="636" spans="1:1">
      <c r="A636">
        <v>443</v>
      </c>
    </row>
    <row r="637" spans="1:1">
      <c r="A637">
        <v>443</v>
      </c>
    </row>
    <row r="638" spans="1:1">
      <c r="A638">
        <v>92</v>
      </c>
    </row>
    <row r="639" spans="1:1">
      <c r="A639">
        <v>257</v>
      </c>
    </row>
    <row r="640" spans="1:1">
      <c r="A640">
        <v>443</v>
      </c>
    </row>
    <row r="641" spans="1:1">
      <c r="A641">
        <v>92</v>
      </c>
    </row>
    <row r="642" spans="1:1">
      <c r="A642">
        <v>257</v>
      </c>
    </row>
    <row r="643" spans="1:1">
      <c r="A643">
        <v>257</v>
      </c>
    </row>
    <row r="644" spans="1:1">
      <c r="A644">
        <v>350</v>
      </c>
    </row>
    <row r="645" spans="1:1">
      <c r="A645">
        <v>152</v>
      </c>
    </row>
    <row r="646" spans="1:1">
      <c r="A646">
        <v>350</v>
      </c>
    </row>
    <row r="647" spans="1:1">
      <c r="A647">
        <v>350</v>
      </c>
    </row>
    <row r="648" spans="1:1">
      <c r="A648">
        <v>350</v>
      </c>
    </row>
    <row r="649" spans="1:1">
      <c r="A649">
        <v>203</v>
      </c>
    </row>
    <row r="650" spans="1:1">
      <c r="A650">
        <v>152</v>
      </c>
    </row>
    <row r="651" spans="1:1">
      <c r="A651">
        <v>443</v>
      </c>
    </row>
    <row r="652" spans="1:1">
      <c r="A652">
        <v>350</v>
      </c>
    </row>
    <row r="653" spans="1:1">
      <c r="A653">
        <v>350</v>
      </c>
    </row>
    <row r="654" spans="1:1">
      <c r="A654">
        <v>203</v>
      </c>
    </row>
    <row r="655" spans="1:1">
      <c r="A655">
        <v>203</v>
      </c>
    </row>
    <row r="656" spans="1:1">
      <c r="A656">
        <v>257</v>
      </c>
    </row>
    <row r="657" spans="1:1">
      <c r="A657">
        <v>152</v>
      </c>
    </row>
    <row r="658" spans="1:1">
      <c r="A658">
        <v>203</v>
      </c>
    </row>
    <row r="659" spans="1:1">
      <c r="A659">
        <v>443</v>
      </c>
    </row>
    <row r="660" spans="1:1">
      <c r="A660">
        <v>350</v>
      </c>
    </row>
    <row r="661" spans="1:1">
      <c r="A661">
        <v>350</v>
      </c>
    </row>
    <row r="662" spans="1:1">
      <c r="A662">
        <v>203</v>
      </c>
    </row>
    <row r="663" spans="1:1">
      <c r="A663">
        <v>152</v>
      </c>
    </row>
    <row r="664" spans="1:1">
      <c r="A664">
        <v>92</v>
      </c>
    </row>
    <row r="665" spans="1:1">
      <c r="A665">
        <v>203</v>
      </c>
    </row>
    <row r="666" spans="1:1">
      <c r="A666">
        <v>443</v>
      </c>
    </row>
    <row r="667" spans="1:1">
      <c r="A667">
        <v>350</v>
      </c>
    </row>
    <row r="668" spans="1:1">
      <c r="A668">
        <v>152</v>
      </c>
    </row>
    <row r="669" spans="1:1">
      <c r="A669">
        <v>92</v>
      </c>
    </row>
    <row r="670" spans="1:1">
      <c r="A670">
        <v>257</v>
      </c>
    </row>
    <row r="671" spans="1:1">
      <c r="A671">
        <v>152</v>
      </c>
    </row>
    <row r="672" spans="1:1">
      <c r="A672">
        <v>152</v>
      </c>
    </row>
    <row r="673" spans="1:1">
      <c r="A673">
        <v>203</v>
      </c>
    </row>
    <row r="674" spans="1:1">
      <c r="A674">
        <v>257</v>
      </c>
    </row>
    <row r="675" spans="1:1">
      <c r="A675">
        <v>92</v>
      </c>
    </row>
    <row r="676" spans="1:1">
      <c r="A676">
        <v>92</v>
      </c>
    </row>
    <row r="677" spans="1:1">
      <c r="A677">
        <v>257</v>
      </c>
    </row>
    <row r="678" spans="1:1">
      <c r="A678">
        <v>257</v>
      </c>
    </row>
    <row r="679" spans="1:1">
      <c r="A679">
        <v>92</v>
      </c>
    </row>
    <row r="680" spans="1:1">
      <c r="A680">
        <v>92</v>
      </c>
    </row>
    <row r="681" spans="1:1">
      <c r="A681">
        <v>203</v>
      </c>
    </row>
    <row r="682" spans="1:1">
      <c r="A682">
        <v>92</v>
      </c>
    </row>
    <row r="683" spans="1:1">
      <c r="A683">
        <v>350</v>
      </c>
    </row>
    <row r="684" spans="1:1">
      <c r="A684">
        <v>152</v>
      </c>
    </row>
    <row r="685" spans="1:1">
      <c r="A685">
        <v>350</v>
      </c>
    </row>
    <row r="686" spans="1:1">
      <c r="A686">
        <v>152</v>
      </c>
    </row>
    <row r="687" spans="1:1">
      <c r="A687">
        <v>350</v>
      </c>
    </row>
    <row r="688" spans="1:1">
      <c r="A688">
        <v>257</v>
      </c>
    </row>
    <row r="689" spans="1:1">
      <c r="A689">
        <v>443</v>
      </c>
    </row>
    <row r="690" spans="1:1">
      <c r="A690">
        <v>92</v>
      </c>
    </row>
    <row r="691" spans="1:1">
      <c r="A691">
        <v>257</v>
      </c>
    </row>
    <row r="692" spans="1:1">
      <c r="A692">
        <v>350</v>
      </c>
    </row>
    <row r="693" spans="1:1">
      <c r="A693">
        <v>152</v>
      </c>
    </row>
    <row r="694" spans="1:1">
      <c r="A694">
        <v>92</v>
      </c>
    </row>
    <row r="695" spans="1:1">
      <c r="A695">
        <v>443</v>
      </c>
    </row>
    <row r="696" spans="1:1">
      <c r="A696">
        <v>257</v>
      </c>
    </row>
    <row r="697" spans="1:1">
      <c r="A697">
        <v>257</v>
      </c>
    </row>
    <row r="698" spans="1:1">
      <c r="A698">
        <v>92</v>
      </c>
    </row>
    <row r="699" spans="1:1">
      <c r="A699">
        <v>443</v>
      </c>
    </row>
    <row r="700" spans="1:1">
      <c r="A700">
        <v>92</v>
      </c>
    </row>
    <row r="701" spans="1:1">
      <c r="A701">
        <v>92</v>
      </c>
    </row>
    <row r="702" spans="1:1">
      <c r="A702">
        <v>92</v>
      </c>
    </row>
    <row r="703" spans="1:1">
      <c r="A703">
        <v>152</v>
      </c>
    </row>
    <row r="704" spans="1:1">
      <c r="A704">
        <v>92</v>
      </c>
    </row>
    <row r="705" spans="1:1">
      <c r="A705">
        <v>443</v>
      </c>
    </row>
    <row r="706" spans="1:1">
      <c r="A706">
        <v>203</v>
      </c>
    </row>
    <row r="707" spans="1:1">
      <c r="A707">
        <v>203</v>
      </c>
    </row>
    <row r="708" spans="1:1">
      <c r="A708">
        <v>203</v>
      </c>
    </row>
    <row r="709" spans="1:1">
      <c r="A709">
        <v>203</v>
      </c>
    </row>
    <row r="710" spans="1:1">
      <c r="A710">
        <v>203</v>
      </c>
    </row>
    <row r="711" spans="1:1">
      <c r="A711">
        <v>257</v>
      </c>
    </row>
    <row r="712" spans="1:1">
      <c r="A712">
        <v>443</v>
      </c>
    </row>
    <row r="713" spans="1:1">
      <c r="A713">
        <v>443</v>
      </c>
    </row>
    <row r="714" spans="1:1">
      <c r="A714">
        <v>152</v>
      </c>
    </row>
    <row r="715" spans="1:1">
      <c r="A715">
        <v>350</v>
      </c>
    </row>
    <row r="716" spans="1:1">
      <c r="A716">
        <v>350</v>
      </c>
    </row>
    <row r="717" spans="1:1">
      <c r="A717">
        <v>350</v>
      </c>
    </row>
    <row r="718" spans="1:1">
      <c r="A718">
        <v>443</v>
      </c>
    </row>
    <row r="719" spans="1:1">
      <c r="A719">
        <v>152</v>
      </c>
    </row>
    <row r="720" spans="1:1">
      <c r="A720">
        <v>152</v>
      </c>
    </row>
    <row r="721" spans="1:1">
      <c r="A721">
        <v>92</v>
      </c>
    </row>
    <row r="722" spans="1:1">
      <c r="A722">
        <v>203</v>
      </c>
    </row>
    <row r="723" spans="1:1">
      <c r="A723">
        <v>350</v>
      </c>
    </row>
    <row r="724" spans="1:1">
      <c r="A724">
        <v>152</v>
      </c>
    </row>
    <row r="725" spans="1:1">
      <c r="A725">
        <v>92</v>
      </c>
    </row>
    <row r="726" spans="1:1">
      <c r="A726">
        <v>443</v>
      </c>
    </row>
    <row r="727" spans="1:1">
      <c r="A727">
        <v>443</v>
      </c>
    </row>
    <row r="728" spans="1:1">
      <c r="A728">
        <v>443</v>
      </c>
    </row>
    <row r="729" spans="1:1">
      <c r="A729">
        <v>350</v>
      </c>
    </row>
    <row r="730" spans="1:1">
      <c r="A730">
        <v>203</v>
      </c>
    </row>
    <row r="731" spans="1:1">
      <c r="A731">
        <v>350</v>
      </c>
    </row>
    <row r="732" spans="1:1">
      <c r="A732">
        <v>92</v>
      </c>
    </row>
    <row r="733" spans="1:1">
      <c r="A733">
        <v>257</v>
      </c>
    </row>
    <row r="734" spans="1:1">
      <c r="A734">
        <v>152</v>
      </c>
    </row>
    <row r="735" spans="1:1">
      <c r="A735">
        <v>203</v>
      </c>
    </row>
    <row r="736" spans="1:1">
      <c r="A736">
        <v>203</v>
      </c>
    </row>
    <row r="737" spans="1:1">
      <c r="A737">
        <v>443</v>
      </c>
    </row>
    <row r="738" spans="1:1">
      <c r="A738">
        <v>92</v>
      </c>
    </row>
    <row r="739" spans="1:1">
      <c r="A739">
        <v>257</v>
      </c>
    </row>
    <row r="740" spans="1:1">
      <c r="A740">
        <v>257</v>
      </c>
    </row>
    <row r="741" spans="1:1">
      <c r="A741">
        <v>92</v>
      </c>
    </row>
    <row r="742" spans="1:1">
      <c r="A742">
        <v>92</v>
      </c>
    </row>
    <row r="743" spans="1:1">
      <c r="A743">
        <v>92</v>
      </c>
    </row>
    <row r="744" spans="1:1">
      <c r="A744">
        <v>92</v>
      </c>
    </row>
    <row r="745" spans="1:1">
      <c r="A745">
        <v>92</v>
      </c>
    </row>
    <row r="746" spans="1:1">
      <c r="A746">
        <v>257</v>
      </c>
    </row>
    <row r="747" spans="1:1">
      <c r="A747">
        <v>443</v>
      </c>
    </row>
    <row r="748" spans="1:1">
      <c r="A748">
        <v>92</v>
      </c>
    </row>
    <row r="749" spans="1:1">
      <c r="A749">
        <v>350</v>
      </c>
    </row>
    <row r="750" spans="1:1">
      <c r="A750">
        <v>257</v>
      </c>
    </row>
    <row r="751" spans="1:1">
      <c r="A751">
        <v>350</v>
      </c>
    </row>
    <row r="752" spans="1:1">
      <c r="A752">
        <v>257</v>
      </c>
    </row>
    <row r="753" spans="1:1">
      <c r="A753">
        <v>203</v>
      </c>
    </row>
    <row r="754" spans="1:1">
      <c r="A754">
        <v>443</v>
      </c>
    </row>
    <row r="755" spans="1:1">
      <c r="A755">
        <v>443</v>
      </c>
    </row>
    <row r="756" spans="1:1">
      <c r="A756">
        <v>203</v>
      </c>
    </row>
    <row r="757" spans="1:1">
      <c r="A757">
        <v>443</v>
      </c>
    </row>
    <row r="758" spans="1:1">
      <c r="A758">
        <v>350</v>
      </c>
    </row>
    <row r="759" spans="1:1">
      <c r="A759">
        <v>350</v>
      </c>
    </row>
    <row r="760" spans="1:1">
      <c r="A760">
        <v>92</v>
      </c>
    </row>
    <row r="761" spans="1:1">
      <c r="A761">
        <v>203</v>
      </c>
    </row>
    <row r="762" spans="1:1">
      <c r="A762">
        <v>152</v>
      </c>
    </row>
    <row r="763" spans="1:1">
      <c r="A763">
        <v>350</v>
      </c>
    </row>
    <row r="764" spans="1:1">
      <c r="A764">
        <v>203</v>
      </c>
    </row>
    <row r="765" spans="1:1">
      <c r="A765">
        <v>92</v>
      </c>
    </row>
    <row r="766" spans="1:1">
      <c r="A766">
        <v>152</v>
      </c>
    </row>
    <row r="767" spans="1:1">
      <c r="A767">
        <v>350</v>
      </c>
    </row>
    <row r="768" spans="1:1">
      <c r="A768">
        <v>257</v>
      </c>
    </row>
    <row r="769" spans="1:1">
      <c r="A769">
        <v>92</v>
      </c>
    </row>
    <row r="770" spans="1:1">
      <c r="A770">
        <v>92</v>
      </c>
    </row>
    <row r="771" spans="1:1">
      <c r="A771">
        <v>443</v>
      </c>
    </row>
    <row r="772" spans="1:1">
      <c r="A772">
        <v>257</v>
      </c>
    </row>
    <row r="773" spans="1:1">
      <c r="A773">
        <v>152</v>
      </c>
    </row>
    <row r="774" spans="1:1">
      <c r="A774">
        <v>152</v>
      </c>
    </row>
    <row r="775" spans="1:1">
      <c r="A775">
        <v>203</v>
      </c>
    </row>
    <row r="776" spans="1:1">
      <c r="A776">
        <v>257</v>
      </c>
    </row>
    <row r="777" spans="1:1">
      <c r="A777">
        <v>443</v>
      </c>
    </row>
    <row r="778" spans="1:1">
      <c r="A778">
        <v>350</v>
      </c>
    </row>
    <row r="779" spans="1:1">
      <c r="A779">
        <v>152</v>
      </c>
    </row>
    <row r="780" spans="1:1">
      <c r="A780">
        <v>350</v>
      </c>
    </row>
    <row r="781" spans="1:1">
      <c r="A781">
        <v>443</v>
      </c>
    </row>
    <row r="782" spans="1:1">
      <c r="A782">
        <v>92</v>
      </c>
    </row>
    <row r="783" spans="1:1">
      <c r="A783">
        <v>257</v>
      </c>
    </row>
    <row r="784" spans="1:1">
      <c r="A784">
        <v>203</v>
      </c>
    </row>
    <row r="785" spans="1:1">
      <c r="A785">
        <v>92</v>
      </c>
    </row>
    <row r="786" spans="1:1">
      <c r="A786">
        <v>203</v>
      </c>
    </row>
    <row r="787" spans="1:1">
      <c r="A787">
        <v>257</v>
      </c>
    </row>
    <row r="788" spans="1:1">
      <c r="A788">
        <v>152</v>
      </c>
    </row>
    <row r="789" spans="1:1">
      <c r="A789">
        <v>92</v>
      </c>
    </row>
    <row r="790" spans="1:1">
      <c r="A790">
        <v>257</v>
      </c>
    </row>
    <row r="791" spans="1:1">
      <c r="A791">
        <v>350</v>
      </c>
    </row>
    <row r="792" spans="1:1">
      <c r="A792">
        <v>443</v>
      </c>
    </row>
    <row r="793" spans="1:1">
      <c r="A793">
        <v>152</v>
      </c>
    </row>
    <row r="794" spans="1:1">
      <c r="A794">
        <v>152</v>
      </c>
    </row>
    <row r="795" spans="1:1">
      <c r="A795">
        <v>350</v>
      </c>
    </row>
    <row r="796" spans="1:1">
      <c r="A796">
        <v>203</v>
      </c>
    </row>
    <row r="797" spans="1:1">
      <c r="A797">
        <v>443</v>
      </c>
    </row>
    <row r="798" spans="1:1">
      <c r="A798">
        <v>203</v>
      </c>
    </row>
    <row r="799" spans="1:1">
      <c r="A799">
        <v>203</v>
      </c>
    </row>
    <row r="800" spans="1:1">
      <c r="A800">
        <v>350</v>
      </c>
    </row>
    <row r="801" spans="1:1">
      <c r="A801">
        <v>92</v>
      </c>
    </row>
    <row r="802" spans="1:1">
      <c r="A802">
        <v>443</v>
      </c>
    </row>
    <row r="803" spans="1:1">
      <c r="A803">
        <v>257</v>
      </c>
    </row>
    <row r="804" spans="1:1">
      <c r="A804">
        <v>350</v>
      </c>
    </row>
    <row r="805" spans="1:1">
      <c r="A805">
        <v>203</v>
      </c>
    </row>
    <row r="806" spans="1:1">
      <c r="A806">
        <v>350</v>
      </c>
    </row>
    <row r="807" spans="1:1">
      <c r="A807">
        <v>350</v>
      </c>
    </row>
    <row r="808" spans="1:1">
      <c r="A808">
        <v>203</v>
      </c>
    </row>
    <row r="809" spans="1:1">
      <c r="A809">
        <v>152</v>
      </c>
    </row>
    <row r="810" spans="1:1">
      <c r="A810">
        <v>203</v>
      </c>
    </row>
    <row r="811" spans="1:1">
      <c r="A811">
        <v>92</v>
      </c>
    </row>
    <row r="812" spans="1:1">
      <c r="A812">
        <v>152</v>
      </c>
    </row>
    <row r="813" spans="1:1">
      <c r="A813">
        <v>92</v>
      </c>
    </row>
    <row r="814" spans="1:1">
      <c r="A814">
        <v>152</v>
      </c>
    </row>
    <row r="815" spans="1:1">
      <c r="A815">
        <v>203</v>
      </c>
    </row>
    <row r="816" spans="1:1">
      <c r="A816">
        <v>350</v>
      </c>
    </row>
    <row r="817" spans="1:1">
      <c r="A817">
        <v>257</v>
      </c>
    </row>
    <row r="818" spans="1:1">
      <c r="A818">
        <v>92</v>
      </c>
    </row>
    <row r="819" spans="1:1">
      <c r="A819">
        <v>92</v>
      </c>
    </row>
    <row r="820" spans="1:1">
      <c r="A820">
        <v>350</v>
      </c>
    </row>
    <row r="821" spans="1:1">
      <c r="A821">
        <v>443</v>
      </c>
    </row>
    <row r="822" spans="1:1">
      <c r="A822">
        <v>203</v>
      </c>
    </row>
    <row r="823" spans="1:1">
      <c r="A823">
        <v>443</v>
      </c>
    </row>
    <row r="824" spans="1:1">
      <c r="A824">
        <v>257</v>
      </c>
    </row>
    <row r="825" spans="1:1">
      <c r="A825">
        <v>443</v>
      </c>
    </row>
    <row r="826" spans="1:1">
      <c r="A826">
        <v>92</v>
      </c>
    </row>
    <row r="827" spans="1:1">
      <c r="A827">
        <v>350</v>
      </c>
    </row>
    <row r="828" spans="1:1">
      <c r="A828">
        <v>350</v>
      </c>
    </row>
    <row r="829" spans="1:1">
      <c r="A829">
        <v>443</v>
      </c>
    </row>
    <row r="830" spans="1:1">
      <c r="A830">
        <v>350</v>
      </c>
    </row>
    <row r="831" spans="1:1">
      <c r="A831">
        <v>203</v>
      </c>
    </row>
    <row r="832" spans="1:1">
      <c r="A832">
        <v>443</v>
      </c>
    </row>
    <row r="833" spans="1:1">
      <c r="A833">
        <v>350</v>
      </c>
    </row>
    <row r="834" spans="1:1">
      <c r="A834">
        <v>257</v>
      </c>
    </row>
    <row r="835" spans="1:1">
      <c r="A835">
        <v>443</v>
      </c>
    </row>
    <row r="836" spans="1:1">
      <c r="A836">
        <v>350</v>
      </c>
    </row>
    <row r="837" spans="1:1">
      <c r="A837">
        <v>443</v>
      </c>
    </row>
    <row r="838" spans="1:1">
      <c r="A838">
        <v>203</v>
      </c>
    </row>
    <row r="839" spans="1:1">
      <c r="A839">
        <v>257</v>
      </c>
    </row>
    <row r="840" spans="1:1">
      <c r="A840">
        <v>152</v>
      </c>
    </row>
    <row r="841" spans="1:1">
      <c r="A841">
        <v>350</v>
      </c>
    </row>
    <row r="842" spans="1:1">
      <c r="A842">
        <v>443</v>
      </c>
    </row>
    <row r="843" spans="1:1">
      <c r="A843">
        <v>203</v>
      </c>
    </row>
    <row r="844" spans="1:1">
      <c r="A844">
        <v>203</v>
      </c>
    </row>
    <row r="845" spans="1:1">
      <c r="A845">
        <v>350</v>
      </c>
    </row>
    <row r="846" spans="1:1">
      <c r="A846">
        <v>443</v>
      </c>
    </row>
    <row r="847" spans="1:1">
      <c r="A847">
        <v>203</v>
      </c>
    </row>
    <row r="848" spans="1:1">
      <c r="A848">
        <v>350</v>
      </c>
    </row>
    <row r="849" spans="1:1">
      <c r="A849">
        <v>152</v>
      </c>
    </row>
    <row r="850" spans="1:1">
      <c r="A850">
        <v>152</v>
      </c>
    </row>
    <row r="851" spans="1:1">
      <c r="A851">
        <v>152</v>
      </c>
    </row>
    <row r="852" spans="1:1">
      <c r="A852">
        <v>350</v>
      </c>
    </row>
    <row r="853" spans="1:1">
      <c r="A853">
        <v>257</v>
      </c>
    </row>
    <row r="854" spans="1:1">
      <c r="A854">
        <v>203</v>
      </c>
    </row>
    <row r="855" spans="1:1">
      <c r="A855">
        <v>203</v>
      </c>
    </row>
    <row r="856" spans="1:1">
      <c r="A856">
        <v>152</v>
      </c>
    </row>
    <row r="857" spans="1:1">
      <c r="A857">
        <v>443</v>
      </c>
    </row>
    <row r="858" spans="1:1">
      <c r="A858">
        <v>203</v>
      </c>
    </row>
    <row r="859" spans="1:1">
      <c r="A859">
        <v>350</v>
      </c>
    </row>
    <row r="860" spans="1:1">
      <c r="A860">
        <v>257</v>
      </c>
    </row>
    <row r="861" spans="1:1">
      <c r="A861">
        <v>152</v>
      </c>
    </row>
    <row r="862" spans="1:1">
      <c r="A862">
        <v>257</v>
      </c>
    </row>
    <row r="863" spans="1:1">
      <c r="A863">
        <v>443</v>
      </c>
    </row>
    <row r="864" spans="1:1">
      <c r="A864">
        <v>257</v>
      </c>
    </row>
    <row r="865" spans="1:1">
      <c r="A865">
        <v>203</v>
      </c>
    </row>
    <row r="866" spans="1:1">
      <c r="A866">
        <v>152</v>
      </c>
    </row>
    <row r="867" spans="1:1">
      <c r="A867">
        <v>152</v>
      </c>
    </row>
    <row r="868" spans="1:1">
      <c r="A868">
        <v>92</v>
      </c>
    </row>
    <row r="869" spans="1:1">
      <c r="A869">
        <v>92</v>
      </c>
    </row>
    <row r="870" spans="1:1">
      <c r="A870">
        <v>350</v>
      </c>
    </row>
    <row r="871" spans="1:1">
      <c r="A871">
        <v>257</v>
      </c>
    </row>
    <row r="872" spans="1:1">
      <c r="A872">
        <v>92</v>
      </c>
    </row>
    <row r="873" spans="1:1">
      <c r="A873">
        <v>152</v>
      </c>
    </row>
    <row r="874" spans="1:1">
      <c r="A874">
        <v>92</v>
      </c>
    </row>
    <row r="875" spans="1:1">
      <c r="A875">
        <v>350</v>
      </c>
    </row>
    <row r="876" spans="1:1">
      <c r="A876">
        <v>152</v>
      </c>
    </row>
    <row r="877" spans="1:1">
      <c r="A877">
        <v>152</v>
      </c>
    </row>
    <row r="878" spans="1:1">
      <c r="A878">
        <v>92</v>
      </c>
    </row>
    <row r="879" spans="1:1">
      <c r="A879">
        <v>152</v>
      </c>
    </row>
    <row r="880" spans="1:1">
      <c r="A880">
        <v>92</v>
      </c>
    </row>
    <row r="881" spans="1:1">
      <c r="A881">
        <v>257</v>
      </c>
    </row>
    <row r="882" spans="1:1">
      <c r="A882">
        <v>443</v>
      </c>
    </row>
    <row r="883" spans="1:1">
      <c r="A883">
        <v>443</v>
      </c>
    </row>
    <row r="884" spans="1:1">
      <c r="A884">
        <v>152</v>
      </c>
    </row>
    <row r="885" spans="1:1">
      <c r="A885">
        <v>92</v>
      </c>
    </row>
    <row r="886" spans="1:1">
      <c r="A886">
        <v>443</v>
      </c>
    </row>
    <row r="887" spans="1:1">
      <c r="A887">
        <v>443</v>
      </c>
    </row>
    <row r="888" spans="1:1">
      <c r="A888">
        <v>92</v>
      </c>
    </row>
    <row r="889" spans="1:1">
      <c r="A889">
        <v>92</v>
      </c>
    </row>
    <row r="890" spans="1:1">
      <c r="A890">
        <v>350</v>
      </c>
    </row>
    <row r="891" spans="1:1">
      <c r="A891">
        <v>350</v>
      </c>
    </row>
    <row r="892" spans="1:1">
      <c r="A892">
        <v>350</v>
      </c>
    </row>
    <row r="893" spans="1:1">
      <c r="A893">
        <v>257</v>
      </c>
    </row>
    <row r="894" spans="1:1">
      <c r="A894">
        <v>152</v>
      </c>
    </row>
    <row r="895" spans="1:1">
      <c r="A895">
        <v>443</v>
      </c>
    </row>
    <row r="896" spans="1:1">
      <c r="A896">
        <v>257</v>
      </c>
    </row>
    <row r="897" spans="1:1">
      <c r="A897">
        <v>350</v>
      </c>
    </row>
    <row r="898" spans="1:1">
      <c r="A898">
        <v>443</v>
      </c>
    </row>
    <row r="899" spans="1:1">
      <c r="A899">
        <v>203</v>
      </c>
    </row>
    <row r="900" spans="1:1">
      <c r="A900">
        <v>152</v>
      </c>
    </row>
    <row r="901" spans="1:1">
      <c r="A901">
        <v>152</v>
      </c>
    </row>
    <row r="902" spans="1:1">
      <c r="A902">
        <v>92</v>
      </c>
    </row>
    <row r="903" spans="1:1">
      <c r="A903">
        <v>443</v>
      </c>
    </row>
    <row r="904" spans="1:1">
      <c r="A904">
        <v>443</v>
      </c>
    </row>
    <row r="905" spans="1:1">
      <c r="A905">
        <v>92</v>
      </c>
    </row>
    <row r="906" spans="1:1">
      <c r="A906">
        <v>92</v>
      </c>
    </row>
    <row r="907" spans="1:1">
      <c r="A907">
        <v>257</v>
      </c>
    </row>
    <row r="908" spans="1:1">
      <c r="A908">
        <v>92</v>
      </c>
    </row>
    <row r="909" spans="1:1">
      <c r="A909">
        <v>350</v>
      </c>
    </row>
    <row r="910" spans="1:1">
      <c r="A910">
        <v>257</v>
      </c>
    </row>
    <row r="911" spans="1:1">
      <c r="A911">
        <v>257</v>
      </c>
    </row>
    <row r="912" spans="1:1">
      <c r="A912">
        <v>257</v>
      </c>
    </row>
    <row r="913" spans="1:1">
      <c r="A913">
        <v>152</v>
      </c>
    </row>
    <row r="914" spans="1:1">
      <c r="A914">
        <v>92</v>
      </c>
    </row>
    <row r="915" spans="1:1">
      <c r="A915">
        <v>92</v>
      </c>
    </row>
    <row r="916" spans="1:1">
      <c r="A916">
        <v>257</v>
      </c>
    </row>
    <row r="917" spans="1:1">
      <c r="A917">
        <v>350</v>
      </c>
    </row>
    <row r="918" spans="1:1">
      <c r="A918">
        <v>350</v>
      </c>
    </row>
    <row r="919" spans="1:1">
      <c r="A919">
        <v>152</v>
      </c>
    </row>
    <row r="920" spans="1:1">
      <c r="A920">
        <v>152</v>
      </c>
    </row>
    <row r="921" spans="1:1">
      <c r="A921">
        <v>257</v>
      </c>
    </row>
    <row r="922" spans="1:1">
      <c r="A922">
        <v>350</v>
      </c>
    </row>
    <row r="923" spans="1:1">
      <c r="A923">
        <v>257</v>
      </c>
    </row>
    <row r="924" spans="1:1">
      <c r="A924">
        <v>350</v>
      </c>
    </row>
    <row r="925" spans="1:1">
      <c r="A925">
        <v>92</v>
      </c>
    </row>
    <row r="926" spans="1:1">
      <c r="A926">
        <v>92</v>
      </c>
    </row>
    <row r="927" spans="1:1">
      <c r="A927">
        <v>443</v>
      </c>
    </row>
    <row r="928" spans="1:1">
      <c r="A928">
        <v>203</v>
      </c>
    </row>
    <row r="929" spans="1:1">
      <c r="A929">
        <v>203</v>
      </c>
    </row>
    <row r="930" spans="1:1">
      <c r="A930">
        <v>443</v>
      </c>
    </row>
    <row r="931" spans="1:1">
      <c r="A931">
        <v>203</v>
      </c>
    </row>
    <row r="932" spans="1:1">
      <c r="A932">
        <v>443</v>
      </c>
    </row>
    <row r="933" spans="1:1">
      <c r="A933">
        <v>443</v>
      </c>
    </row>
    <row r="934" spans="1:1">
      <c r="A934">
        <v>203</v>
      </c>
    </row>
    <row r="935" spans="1:1">
      <c r="A935">
        <v>257</v>
      </c>
    </row>
    <row r="936" spans="1:1">
      <c r="A936">
        <v>152</v>
      </c>
    </row>
    <row r="937" spans="1:1">
      <c r="A937">
        <v>443</v>
      </c>
    </row>
    <row r="938" spans="1:1">
      <c r="A938">
        <v>350</v>
      </c>
    </row>
    <row r="939" spans="1:1">
      <c r="A939">
        <v>152</v>
      </c>
    </row>
    <row r="940" spans="1:1">
      <c r="A940">
        <v>92</v>
      </c>
    </row>
    <row r="941" spans="1:1">
      <c r="A941">
        <v>443</v>
      </c>
    </row>
    <row r="942" spans="1:1">
      <c r="A942">
        <v>152</v>
      </c>
    </row>
    <row r="943" spans="1:1">
      <c r="A943">
        <v>350</v>
      </c>
    </row>
    <row r="944" spans="1:1">
      <c r="A944">
        <v>203</v>
      </c>
    </row>
    <row r="945" spans="1:1">
      <c r="A945">
        <v>443</v>
      </c>
    </row>
    <row r="946" spans="1:1">
      <c r="A946">
        <v>350</v>
      </c>
    </row>
    <row r="947" spans="1:1">
      <c r="A947">
        <v>92</v>
      </c>
    </row>
    <row r="948" spans="1:1">
      <c r="A948">
        <v>443</v>
      </c>
    </row>
    <row r="949" spans="1:1">
      <c r="A949">
        <v>203</v>
      </c>
    </row>
    <row r="950" spans="1:1">
      <c r="A950">
        <v>92</v>
      </c>
    </row>
    <row r="951" spans="1:1">
      <c r="A951">
        <v>257</v>
      </c>
    </row>
    <row r="952" spans="1:1">
      <c r="A952">
        <v>443</v>
      </c>
    </row>
    <row r="953" spans="1:1">
      <c r="A953">
        <v>350</v>
      </c>
    </row>
    <row r="954" spans="1:1">
      <c r="A954">
        <v>443</v>
      </c>
    </row>
    <row r="955" spans="1:1">
      <c r="A955">
        <v>152</v>
      </c>
    </row>
    <row r="956" spans="1:1">
      <c r="A956">
        <v>350</v>
      </c>
    </row>
    <row r="957" spans="1:1">
      <c r="A957">
        <v>350</v>
      </c>
    </row>
    <row r="958" spans="1:1">
      <c r="A958">
        <v>203</v>
      </c>
    </row>
    <row r="959" spans="1:1">
      <c r="A959">
        <v>350</v>
      </c>
    </row>
    <row r="960" spans="1:1">
      <c r="A960">
        <v>203</v>
      </c>
    </row>
    <row r="961" spans="1:1">
      <c r="A961">
        <v>92</v>
      </c>
    </row>
    <row r="962" spans="1:1">
      <c r="A962">
        <v>350</v>
      </c>
    </row>
    <row r="963" spans="1:1">
      <c r="A963">
        <v>203</v>
      </c>
    </row>
    <row r="964" spans="1:1">
      <c r="A964">
        <v>152</v>
      </c>
    </row>
    <row r="965" spans="1:1">
      <c r="A965">
        <v>203</v>
      </c>
    </row>
    <row r="966" spans="1:1">
      <c r="A966">
        <v>92</v>
      </c>
    </row>
    <row r="967" spans="1:1">
      <c r="A967">
        <v>203</v>
      </c>
    </row>
    <row r="968" spans="1:1">
      <c r="A968">
        <v>350</v>
      </c>
    </row>
    <row r="969" spans="1:1">
      <c r="A969">
        <v>92</v>
      </c>
    </row>
    <row r="970" spans="1:1">
      <c r="A970">
        <v>350</v>
      </c>
    </row>
    <row r="971" spans="1:1">
      <c r="A971">
        <v>203</v>
      </c>
    </row>
    <row r="972" spans="1:1">
      <c r="A972">
        <v>152</v>
      </c>
    </row>
    <row r="973" spans="1:1">
      <c r="A973">
        <v>257</v>
      </c>
    </row>
    <row r="974" spans="1:1">
      <c r="A974">
        <v>350</v>
      </c>
    </row>
    <row r="975" spans="1:1">
      <c r="A975">
        <v>257</v>
      </c>
    </row>
    <row r="976" spans="1:1">
      <c r="A976">
        <v>152</v>
      </c>
    </row>
    <row r="977" spans="1:1">
      <c r="A977">
        <v>92</v>
      </c>
    </row>
    <row r="978" spans="1:1">
      <c r="A978">
        <v>257</v>
      </c>
    </row>
    <row r="979" spans="1:1">
      <c r="A979">
        <v>350</v>
      </c>
    </row>
    <row r="980" spans="1:1">
      <c r="A980">
        <v>350</v>
      </c>
    </row>
    <row r="981" spans="1:1">
      <c r="A981">
        <v>443</v>
      </c>
    </row>
    <row r="982" spans="1:1">
      <c r="A982">
        <v>443</v>
      </c>
    </row>
    <row r="983" spans="1:1">
      <c r="A983">
        <v>152</v>
      </c>
    </row>
    <row r="984" spans="1:1">
      <c r="A984">
        <v>203</v>
      </c>
    </row>
    <row r="985" spans="1:1">
      <c r="A985">
        <v>257</v>
      </c>
    </row>
    <row r="986" spans="1:1">
      <c r="A986">
        <v>257</v>
      </c>
    </row>
    <row r="987" spans="1:1">
      <c r="A987">
        <v>257</v>
      </c>
    </row>
    <row r="988" spans="1:1">
      <c r="A988">
        <v>152</v>
      </c>
    </row>
    <row r="989" spans="1:1">
      <c r="A989">
        <v>152</v>
      </c>
    </row>
    <row r="990" spans="1:1">
      <c r="A990">
        <v>443</v>
      </c>
    </row>
    <row r="991" spans="1:1">
      <c r="A991">
        <v>92</v>
      </c>
    </row>
    <row r="992" spans="1:1">
      <c r="A992">
        <v>92</v>
      </c>
    </row>
    <row r="993" spans="1:1">
      <c r="A993">
        <v>257</v>
      </c>
    </row>
    <row r="994" spans="1:1">
      <c r="A994">
        <v>257</v>
      </c>
    </row>
    <row r="995" spans="1:1">
      <c r="A995">
        <v>443</v>
      </c>
    </row>
    <row r="996" spans="1:1">
      <c r="A996">
        <v>152</v>
      </c>
    </row>
    <row r="997" spans="1:1">
      <c r="A997">
        <v>203</v>
      </c>
    </row>
    <row r="998" spans="1:1">
      <c r="A998">
        <v>443</v>
      </c>
    </row>
    <row r="999" spans="1:1">
      <c r="A999">
        <v>257</v>
      </c>
    </row>
    <row r="1000" spans="1:1">
      <c r="A1000">
        <v>350</v>
      </c>
    </row>
    <row r="1001" spans="1:1">
      <c r="A100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5"/>
  <dimension ref="A1:BN103"/>
  <sheetViews>
    <sheetView showGridLines="0" workbookViewId="0">
      <selection activeCell="I4" sqref="I4:K8"/>
    </sheetView>
  </sheetViews>
  <sheetFormatPr defaultColWidth="10.28515625" defaultRowHeight="15.75"/>
  <cols>
    <col min="1" max="1" width="9.140625" style="33" customWidth="1"/>
    <col min="2" max="2" width="11.5703125" style="23" customWidth="1"/>
    <col min="3" max="3" width="8.5703125" style="24" customWidth="1"/>
    <col min="4" max="4" width="7.85546875" style="24" customWidth="1"/>
    <col min="5" max="5" width="7.42578125" style="25" customWidth="1"/>
    <col min="6" max="6" width="8.85546875" style="26" customWidth="1"/>
    <col min="7" max="7" width="10.28515625" style="25" customWidth="1"/>
    <col min="8" max="8" width="6.7109375" style="25" customWidth="1"/>
    <col min="9" max="14" width="11.140625" style="25" customWidth="1"/>
    <col min="15" max="17" width="10.28515625" style="25" customWidth="1"/>
    <col min="18" max="19" width="10.28515625" style="24" customWidth="1"/>
    <col min="20" max="20" width="16.28515625" style="24" customWidth="1"/>
    <col min="21" max="22" width="12.85546875" style="24" customWidth="1"/>
    <col min="23" max="24" width="10.28515625" style="24" customWidth="1"/>
    <col min="25" max="26" width="10.28515625" style="27" customWidth="1"/>
    <col min="27" max="33" width="10.28515625" style="24" customWidth="1"/>
    <col min="34" max="43" width="10.28515625" style="25" customWidth="1"/>
    <col min="44" max="50" width="10.28515625" style="24" customWidth="1"/>
    <col min="51" max="256" width="10.28515625" style="25"/>
    <col min="257" max="257" width="9.140625" style="25" customWidth="1"/>
    <col min="258" max="258" width="11.5703125" style="25" customWidth="1"/>
    <col min="259" max="259" width="8.5703125" style="25" customWidth="1"/>
    <col min="260" max="260" width="7.85546875" style="25" customWidth="1"/>
    <col min="261" max="261" width="7.42578125" style="25" customWidth="1"/>
    <col min="262" max="262" width="8.85546875" style="25" customWidth="1"/>
    <col min="263" max="263" width="10.28515625" style="25" customWidth="1"/>
    <col min="264" max="264" width="6.7109375" style="25" customWidth="1"/>
    <col min="265" max="270" width="11.140625" style="25" customWidth="1"/>
    <col min="271" max="275" width="10.28515625" style="25" customWidth="1"/>
    <col min="276" max="276" width="16.28515625" style="25" customWidth="1"/>
    <col min="277" max="278" width="12.85546875" style="25" customWidth="1"/>
    <col min="279" max="306" width="10.28515625" style="25" customWidth="1"/>
    <col min="307" max="512" width="10.28515625" style="25"/>
    <col min="513" max="513" width="9.140625" style="25" customWidth="1"/>
    <col min="514" max="514" width="11.5703125" style="25" customWidth="1"/>
    <col min="515" max="515" width="8.5703125" style="25" customWidth="1"/>
    <col min="516" max="516" width="7.85546875" style="25" customWidth="1"/>
    <col min="517" max="517" width="7.42578125" style="25" customWidth="1"/>
    <col min="518" max="518" width="8.85546875" style="25" customWidth="1"/>
    <col min="519" max="519" width="10.28515625" style="25" customWidth="1"/>
    <col min="520" max="520" width="6.7109375" style="25" customWidth="1"/>
    <col min="521" max="526" width="11.140625" style="25" customWidth="1"/>
    <col min="527" max="531" width="10.28515625" style="25" customWidth="1"/>
    <col min="532" max="532" width="16.28515625" style="25" customWidth="1"/>
    <col min="533" max="534" width="12.85546875" style="25" customWidth="1"/>
    <col min="535" max="562" width="10.28515625" style="25" customWidth="1"/>
    <col min="563" max="768" width="10.28515625" style="25"/>
    <col min="769" max="769" width="9.140625" style="25" customWidth="1"/>
    <col min="770" max="770" width="11.5703125" style="25" customWidth="1"/>
    <col min="771" max="771" width="8.5703125" style="25" customWidth="1"/>
    <col min="772" max="772" width="7.85546875" style="25" customWidth="1"/>
    <col min="773" max="773" width="7.42578125" style="25" customWidth="1"/>
    <col min="774" max="774" width="8.85546875" style="25" customWidth="1"/>
    <col min="775" max="775" width="10.28515625" style="25" customWidth="1"/>
    <col min="776" max="776" width="6.7109375" style="25" customWidth="1"/>
    <col min="777" max="782" width="11.140625" style="25" customWidth="1"/>
    <col min="783" max="787" width="10.28515625" style="25" customWidth="1"/>
    <col min="788" max="788" width="16.28515625" style="25" customWidth="1"/>
    <col min="789" max="790" width="12.85546875" style="25" customWidth="1"/>
    <col min="791" max="818" width="10.28515625" style="25" customWidth="1"/>
    <col min="819" max="1024" width="10.28515625" style="25"/>
    <col min="1025" max="1025" width="9.140625" style="25" customWidth="1"/>
    <col min="1026" max="1026" width="11.5703125" style="25" customWidth="1"/>
    <col min="1027" max="1027" width="8.5703125" style="25" customWidth="1"/>
    <col min="1028" max="1028" width="7.85546875" style="25" customWidth="1"/>
    <col min="1029" max="1029" width="7.42578125" style="25" customWidth="1"/>
    <col min="1030" max="1030" width="8.85546875" style="25" customWidth="1"/>
    <col min="1031" max="1031" width="10.28515625" style="25" customWidth="1"/>
    <col min="1032" max="1032" width="6.7109375" style="25" customWidth="1"/>
    <col min="1033" max="1038" width="11.140625" style="25" customWidth="1"/>
    <col min="1039" max="1043" width="10.28515625" style="25" customWidth="1"/>
    <col min="1044" max="1044" width="16.28515625" style="25" customWidth="1"/>
    <col min="1045" max="1046" width="12.85546875" style="25" customWidth="1"/>
    <col min="1047" max="1074" width="10.28515625" style="25" customWidth="1"/>
    <col min="1075" max="1280" width="10.28515625" style="25"/>
    <col min="1281" max="1281" width="9.140625" style="25" customWidth="1"/>
    <col min="1282" max="1282" width="11.5703125" style="25" customWidth="1"/>
    <col min="1283" max="1283" width="8.5703125" style="25" customWidth="1"/>
    <col min="1284" max="1284" width="7.85546875" style="25" customWidth="1"/>
    <col min="1285" max="1285" width="7.42578125" style="25" customWidth="1"/>
    <col min="1286" max="1286" width="8.85546875" style="25" customWidth="1"/>
    <col min="1287" max="1287" width="10.28515625" style="25" customWidth="1"/>
    <col min="1288" max="1288" width="6.7109375" style="25" customWidth="1"/>
    <col min="1289" max="1294" width="11.140625" style="25" customWidth="1"/>
    <col min="1295" max="1299" width="10.28515625" style="25" customWidth="1"/>
    <col min="1300" max="1300" width="16.28515625" style="25" customWidth="1"/>
    <col min="1301" max="1302" width="12.85546875" style="25" customWidth="1"/>
    <col min="1303" max="1330" width="10.28515625" style="25" customWidth="1"/>
    <col min="1331" max="1536" width="10.28515625" style="25"/>
    <col min="1537" max="1537" width="9.140625" style="25" customWidth="1"/>
    <col min="1538" max="1538" width="11.5703125" style="25" customWidth="1"/>
    <col min="1539" max="1539" width="8.5703125" style="25" customWidth="1"/>
    <col min="1540" max="1540" width="7.85546875" style="25" customWidth="1"/>
    <col min="1541" max="1541" width="7.42578125" style="25" customWidth="1"/>
    <col min="1542" max="1542" width="8.85546875" style="25" customWidth="1"/>
    <col min="1543" max="1543" width="10.28515625" style="25" customWidth="1"/>
    <col min="1544" max="1544" width="6.7109375" style="25" customWidth="1"/>
    <col min="1545" max="1550" width="11.140625" style="25" customWidth="1"/>
    <col min="1551" max="1555" width="10.28515625" style="25" customWidth="1"/>
    <col min="1556" max="1556" width="16.28515625" style="25" customWidth="1"/>
    <col min="1557" max="1558" width="12.85546875" style="25" customWidth="1"/>
    <col min="1559" max="1586" width="10.28515625" style="25" customWidth="1"/>
    <col min="1587" max="1792" width="10.28515625" style="25"/>
    <col min="1793" max="1793" width="9.140625" style="25" customWidth="1"/>
    <col min="1794" max="1794" width="11.5703125" style="25" customWidth="1"/>
    <col min="1795" max="1795" width="8.5703125" style="25" customWidth="1"/>
    <col min="1796" max="1796" width="7.85546875" style="25" customWidth="1"/>
    <col min="1797" max="1797" width="7.42578125" style="25" customWidth="1"/>
    <col min="1798" max="1798" width="8.85546875" style="25" customWidth="1"/>
    <col min="1799" max="1799" width="10.28515625" style="25" customWidth="1"/>
    <col min="1800" max="1800" width="6.7109375" style="25" customWidth="1"/>
    <col min="1801" max="1806" width="11.140625" style="25" customWidth="1"/>
    <col min="1807" max="1811" width="10.28515625" style="25" customWidth="1"/>
    <col min="1812" max="1812" width="16.28515625" style="25" customWidth="1"/>
    <col min="1813" max="1814" width="12.85546875" style="25" customWidth="1"/>
    <col min="1815" max="1842" width="10.28515625" style="25" customWidth="1"/>
    <col min="1843" max="2048" width="10.28515625" style="25"/>
    <col min="2049" max="2049" width="9.140625" style="25" customWidth="1"/>
    <col min="2050" max="2050" width="11.5703125" style="25" customWidth="1"/>
    <col min="2051" max="2051" width="8.5703125" style="25" customWidth="1"/>
    <col min="2052" max="2052" width="7.85546875" style="25" customWidth="1"/>
    <col min="2053" max="2053" width="7.42578125" style="25" customWidth="1"/>
    <col min="2054" max="2054" width="8.85546875" style="25" customWidth="1"/>
    <col min="2055" max="2055" width="10.28515625" style="25" customWidth="1"/>
    <col min="2056" max="2056" width="6.7109375" style="25" customWidth="1"/>
    <col min="2057" max="2062" width="11.140625" style="25" customWidth="1"/>
    <col min="2063" max="2067" width="10.28515625" style="25" customWidth="1"/>
    <col min="2068" max="2068" width="16.28515625" style="25" customWidth="1"/>
    <col min="2069" max="2070" width="12.85546875" style="25" customWidth="1"/>
    <col min="2071" max="2098" width="10.28515625" style="25" customWidth="1"/>
    <col min="2099" max="2304" width="10.28515625" style="25"/>
    <col min="2305" max="2305" width="9.140625" style="25" customWidth="1"/>
    <col min="2306" max="2306" width="11.5703125" style="25" customWidth="1"/>
    <col min="2307" max="2307" width="8.5703125" style="25" customWidth="1"/>
    <col min="2308" max="2308" width="7.85546875" style="25" customWidth="1"/>
    <col min="2309" max="2309" width="7.42578125" style="25" customWidth="1"/>
    <col min="2310" max="2310" width="8.85546875" style="25" customWidth="1"/>
    <col min="2311" max="2311" width="10.28515625" style="25" customWidth="1"/>
    <col min="2312" max="2312" width="6.7109375" style="25" customWidth="1"/>
    <col min="2313" max="2318" width="11.140625" style="25" customWidth="1"/>
    <col min="2319" max="2323" width="10.28515625" style="25" customWidth="1"/>
    <col min="2324" max="2324" width="16.28515625" style="25" customWidth="1"/>
    <col min="2325" max="2326" width="12.85546875" style="25" customWidth="1"/>
    <col min="2327" max="2354" width="10.28515625" style="25" customWidth="1"/>
    <col min="2355" max="2560" width="10.28515625" style="25"/>
    <col min="2561" max="2561" width="9.140625" style="25" customWidth="1"/>
    <col min="2562" max="2562" width="11.5703125" style="25" customWidth="1"/>
    <col min="2563" max="2563" width="8.5703125" style="25" customWidth="1"/>
    <col min="2564" max="2564" width="7.85546875" style="25" customWidth="1"/>
    <col min="2565" max="2565" width="7.42578125" style="25" customWidth="1"/>
    <col min="2566" max="2566" width="8.85546875" style="25" customWidth="1"/>
    <col min="2567" max="2567" width="10.28515625" style="25" customWidth="1"/>
    <col min="2568" max="2568" width="6.7109375" style="25" customWidth="1"/>
    <col min="2569" max="2574" width="11.140625" style="25" customWidth="1"/>
    <col min="2575" max="2579" width="10.28515625" style="25" customWidth="1"/>
    <col min="2580" max="2580" width="16.28515625" style="25" customWidth="1"/>
    <col min="2581" max="2582" width="12.85546875" style="25" customWidth="1"/>
    <col min="2583" max="2610" width="10.28515625" style="25" customWidth="1"/>
    <col min="2611" max="2816" width="10.28515625" style="25"/>
    <col min="2817" max="2817" width="9.140625" style="25" customWidth="1"/>
    <col min="2818" max="2818" width="11.5703125" style="25" customWidth="1"/>
    <col min="2819" max="2819" width="8.5703125" style="25" customWidth="1"/>
    <col min="2820" max="2820" width="7.85546875" style="25" customWidth="1"/>
    <col min="2821" max="2821" width="7.42578125" style="25" customWidth="1"/>
    <col min="2822" max="2822" width="8.85546875" style="25" customWidth="1"/>
    <col min="2823" max="2823" width="10.28515625" style="25" customWidth="1"/>
    <col min="2824" max="2824" width="6.7109375" style="25" customWidth="1"/>
    <col min="2825" max="2830" width="11.140625" style="25" customWidth="1"/>
    <col min="2831" max="2835" width="10.28515625" style="25" customWidth="1"/>
    <col min="2836" max="2836" width="16.28515625" style="25" customWidth="1"/>
    <col min="2837" max="2838" width="12.85546875" style="25" customWidth="1"/>
    <col min="2839" max="2866" width="10.28515625" style="25" customWidth="1"/>
    <col min="2867" max="3072" width="10.28515625" style="25"/>
    <col min="3073" max="3073" width="9.140625" style="25" customWidth="1"/>
    <col min="3074" max="3074" width="11.5703125" style="25" customWidth="1"/>
    <col min="3075" max="3075" width="8.5703125" style="25" customWidth="1"/>
    <col min="3076" max="3076" width="7.85546875" style="25" customWidth="1"/>
    <col min="3077" max="3077" width="7.42578125" style="25" customWidth="1"/>
    <col min="3078" max="3078" width="8.85546875" style="25" customWidth="1"/>
    <col min="3079" max="3079" width="10.28515625" style="25" customWidth="1"/>
    <col min="3080" max="3080" width="6.7109375" style="25" customWidth="1"/>
    <col min="3081" max="3086" width="11.140625" style="25" customWidth="1"/>
    <col min="3087" max="3091" width="10.28515625" style="25" customWidth="1"/>
    <col min="3092" max="3092" width="16.28515625" style="25" customWidth="1"/>
    <col min="3093" max="3094" width="12.85546875" style="25" customWidth="1"/>
    <col min="3095" max="3122" width="10.28515625" style="25" customWidth="1"/>
    <col min="3123" max="3328" width="10.28515625" style="25"/>
    <col min="3329" max="3329" width="9.140625" style="25" customWidth="1"/>
    <col min="3330" max="3330" width="11.5703125" style="25" customWidth="1"/>
    <col min="3331" max="3331" width="8.5703125" style="25" customWidth="1"/>
    <col min="3332" max="3332" width="7.85546875" style="25" customWidth="1"/>
    <col min="3333" max="3333" width="7.42578125" style="25" customWidth="1"/>
    <col min="3334" max="3334" width="8.85546875" style="25" customWidth="1"/>
    <col min="3335" max="3335" width="10.28515625" style="25" customWidth="1"/>
    <col min="3336" max="3336" width="6.7109375" style="25" customWidth="1"/>
    <col min="3337" max="3342" width="11.140625" style="25" customWidth="1"/>
    <col min="3343" max="3347" width="10.28515625" style="25" customWidth="1"/>
    <col min="3348" max="3348" width="16.28515625" style="25" customWidth="1"/>
    <col min="3349" max="3350" width="12.85546875" style="25" customWidth="1"/>
    <col min="3351" max="3378" width="10.28515625" style="25" customWidth="1"/>
    <col min="3379" max="3584" width="10.28515625" style="25"/>
    <col min="3585" max="3585" width="9.140625" style="25" customWidth="1"/>
    <col min="3586" max="3586" width="11.5703125" style="25" customWidth="1"/>
    <col min="3587" max="3587" width="8.5703125" style="25" customWidth="1"/>
    <col min="3588" max="3588" width="7.85546875" style="25" customWidth="1"/>
    <col min="3589" max="3589" width="7.42578125" style="25" customWidth="1"/>
    <col min="3590" max="3590" width="8.85546875" style="25" customWidth="1"/>
    <col min="3591" max="3591" width="10.28515625" style="25" customWidth="1"/>
    <col min="3592" max="3592" width="6.7109375" style="25" customWidth="1"/>
    <col min="3593" max="3598" width="11.140625" style="25" customWidth="1"/>
    <col min="3599" max="3603" width="10.28515625" style="25" customWidth="1"/>
    <col min="3604" max="3604" width="16.28515625" style="25" customWidth="1"/>
    <col min="3605" max="3606" width="12.85546875" style="25" customWidth="1"/>
    <col min="3607" max="3634" width="10.28515625" style="25" customWidth="1"/>
    <col min="3635" max="3840" width="10.28515625" style="25"/>
    <col min="3841" max="3841" width="9.140625" style="25" customWidth="1"/>
    <col min="3842" max="3842" width="11.5703125" style="25" customWidth="1"/>
    <col min="3843" max="3843" width="8.5703125" style="25" customWidth="1"/>
    <col min="3844" max="3844" width="7.85546875" style="25" customWidth="1"/>
    <col min="3845" max="3845" width="7.42578125" style="25" customWidth="1"/>
    <col min="3846" max="3846" width="8.85546875" style="25" customWidth="1"/>
    <col min="3847" max="3847" width="10.28515625" style="25" customWidth="1"/>
    <col min="3848" max="3848" width="6.7109375" style="25" customWidth="1"/>
    <col min="3849" max="3854" width="11.140625" style="25" customWidth="1"/>
    <col min="3855" max="3859" width="10.28515625" style="25" customWidth="1"/>
    <col min="3860" max="3860" width="16.28515625" style="25" customWidth="1"/>
    <col min="3861" max="3862" width="12.85546875" style="25" customWidth="1"/>
    <col min="3863" max="3890" width="10.28515625" style="25" customWidth="1"/>
    <col min="3891" max="4096" width="10.28515625" style="25"/>
    <col min="4097" max="4097" width="9.140625" style="25" customWidth="1"/>
    <col min="4098" max="4098" width="11.5703125" style="25" customWidth="1"/>
    <col min="4099" max="4099" width="8.5703125" style="25" customWidth="1"/>
    <col min="4100" max="4100" width="7.85546875" style="25" customWidth="1"/>
    <col min="4101" max="4101" width="7.42578125" style="25" customWidth="1"/>
    <col min="4102" max="4102" width="8.85546875" style="25" customWidth="1"/>
    <col min="4103" max="4103" width="10.28515625" style="25" customWidth="1"/>
    <col min="4104" max="4104" width="6.7109375" style="25" customWidth="1"/>
    <col min="4105" max="4110" width="11.140625" style="25" customWidth="1"/>
    <col min="4111" max="4115" width="10.28515625" style="25" customWidth="1"/>
    <col min="4116" max="4116" width="16.28515625" style="25" customWidth="1"/>
    <col min="4117" max="4118" width="12.85546875" style="25" customWidth="1"/>
    <col min="4119" max="4146" width="10.28515625" style="25" customWidth="1"/>
    <col min="4147" max="4352" width="10.28515625" style="25"/>
    <col min="4353" max="4353" width="9.140625" style="25" customWidth="1"/>
    <col min="4354" max="4354" width="11.5703125" style="25" customWidth="1"/>
    <col min="4355" max="4355" width="8.5703125" style="25" customWidth="1"/>
    <col min="4356" max="4356" width="7.85546875" style="25" customWidth="1"/>
    <col min="4357" max="4357" width="7.42578125" style="25" customWidth="1"/>
    <col min="4358" max="4358" width="8.85546875" style="25" customWidth="1"/>
    <col min="4359" max="4359" width="10.28515625" style="25" customWidth="1"/>
    <col min="4360" max="4360" width="6.7109375" style="25" customWidth="1"/>
    <col min="4361" max="4366" width="11.140625" style="25" customWidth="1"/>
    <col min="4367" max="4371" width="10.28515625" style="25" customWidth="1"/>
    <col min="4372" max="4372" width="16.28515625" style="25" customWidth="1"/>
    <col min="4373" max="4374" width="12.85546875" style="25" customWidth="1"/>
    <col min="4375" max="4402" width="10.28515625" style="25" customWidth="1"/>
    <col min="4403" max="4608" width="10.28515625" style="25"/>
    <col min="4609" max="4609" width="9.140625" style="25" customWidth="1"/>
    <col min="4610" max="4610" width="11.5703125" style="25" customWidth="1"/>
    <col min="4611" max="4611" width="8.5703125" style="25" customWidth="1"/>
    <col min="4612" max="4612" width="7.85546875" style="25" customWidth="1"/>
    <col min="4613" max="4613" width="7.42578125" style="25" customWidth="1"/>
    <col min="4614" max="4614" width="8.85546875" style="25" customWidth="1"/>
    <col min="4615" max="4615" width="10.28515625" style="25" customWidth="1"/>
    <col min="4616" max="4616" width="6.7109375" style="25" customWidth="1"/>
    <col min="4617" max="4622" width="11.140625" style="25" customWidth="1"/>
    <col min="4623" max="4627" width="10.28515625" style="25" customWidth="1"/>
    <col min="4628" max="4628" width="16.28515625" style="25" customWidth="1"/>
    <col min="4629" max="4630" width="12.85546875" style="25" customWidth="1"/>
    <col min="4631" max="4658" width="10.28515625" style="25" customWidth="1"/>
    <col min="4659" max="4864" width="10.28515625" style="25"/>
    <col min="4865" max="4865" width="9.140625" style="25" customWidth="1"/>
    <col min="4866" max="4866" width="11.5703125" style="25" customWidth="1"/>
    <col min="4867" max="4867" width="8.5703125" style="25" customWidth="1"/>
    <col min="4868" max="4868" width="7.85546875" style="25" customWidth="1"/>
    <col min="4869" max="4869" width="7.42578125" style="25" customWidth="1"/>
    <col min="4870" max="4870" width="8.85546875" style="25" customWidth="1"/>
    <col min="4871" max="4871" width="10.28515625" style="25" customWidth="1"/>
    <col min="4872" max="4872" width="6.7109375" style="25" customWidth="1"/>
    <col min="4873" max="4878" width="11.140625" style="25" customWidth="1"/>
    <col min="4879" max="4883" width="10.28515625" style="25" customWidth="1"/>
    <col min="4884" max="4884" width="16.28515625" style="25" customWidth="1"/>
    <col min="4885" max="4886" width="12.85546875" style="25" customWidth="1"/>
    <col min="4887" max="4914" width="10.28515625" style="25" customWidth="1"/>
    <col min="4915" max="5120" width="10.28515625" style="25"/>
    <col min="5121" max="5121" width="9.140625" style="25" customWidth="1"/>
    <col min="5122" max="5122" width="11.5703125" style="25" customWidth="1"/>
    <col min="5123" max="5123" width="8.5703125" style="25" customWidth="1"/>
    <col min="5124" max="5124" width="7.85546875" style="25" customWidth="1"/>
    <col min="5125" max="5125" width="7.42578125" style="25" customWidth="1"/>
    <col min="5126" max="5126" width="8.85546875" style="25" customWidth="1"/>
    <col min="5127" max="5127" width="10.28515625" style="25" customWidth="1"/>
    <col min="5128" max="5128" width="6.7109375" style="25" customWidth="1"/>
    <col min="5129" max="5134" width="11.140625" style="25" customWidth="1"/>
    <col min="5135" max="5139" width="10.28515625" style="25" customWidth="1"/>
    <col min="5140" max="5140" width="16.28515625" style="25" customWidth="1"/>
    <col min="5141" max="5142" width="12.85546875" style="25" customWidth="1"/>
    <col min="5143" max="5170" width="10.28515625" style="25" customWidth="1"/>
    <col min="5171" max="5376" width="10.28515625" style="25"/>
    <col min="5377" max="5377" width="9.140625" style="25" customWidth="1"/>
    <col min="5378" max="5378" width="11.5703125" style="25" customWidth="1"/>
    <col min="5379" max="5379" width="8.5703125" style="25" customWidth="1"/>
    <col min="5380" max="5380" width="7.85546875" style="25" customWidth="1"/>
    <col min="5381" max="5381" width="7.42578125" style="25" customWidth="1"/>
    <col min="5382" max="5382" width="8.85546875" style="25" customWidth="1"/>
    <col min="5383" max="5383" width="10.28515625" style="25" customWidth="1"/>
    <col min="5384" max="5384" width="6.7109375" style="25" customWidth="1"/>
    <col min="5385" max="5390" width="11.140625" style="25" customWidth="1"/>
    <col min="5391" max="5395" width="10.28515625" style="25" customWidth="1"/>
    <col min="5396" max="5396" width="16.28515625" style="25" customWidth="1"/>
    <col min="5397" max="5398" width="12.85546875" style="25" customWidth="1"/>
    <col min="5399" max="5426" width="10.28515625" style="25" customWidth="1"/>
    <col min="5427" max="5632" width="10.28515625" style="25"/>
    <col min="5633" max="5633" width="9.140625" style="25" customWidth="1"/>
    <col min="5634" max="5634" width="11.5703125" style="25" customWidth="1"/>
    <col min="5635" max="5635" width="8.5703125" style="25" customWidth="1"/>
    <col min="5636" max="5636" width="7.85546875" style="25" customWidth="1"/>
    <col min="5637" max="5637" width="7.42578125" style="25" customWidth="1"/>
    <col min="5638" max="5638" width="8.85546875" style="25" customWidth="1"/>
    <col min="5639" max="5639" width="10.28515625" style="25" customWidth="1"/>
    <col min="5640" max="5640" width="6.7109375" style="25" customWidth="1"/>
    <col min="5641" max="5646" width="11.140625" style="25" customWidth="1"/>
    <col min="5647" max="5651" width="10.28515625" style="25" customWidth="1"/>
    <col min="5652" max="5652" width="16.28515625" style="25" customWidth="1"/>
    <col min="5653" max="5654" width="12.85546875" style="25" customWidth="1"/>
    <col min="5655" max="5682" width="10.28515625" style="25" customWidth="1"/>
    <col min="5683" max="5888" width="10.28515625" style="25"/>
    <col min="5889" max="5889" width="9.140625" style="25" customWidth="1"/>
    <col min="5890" max="5890" width="11.5703125" style="25" customWidth="1"/>
    <col min="5891" max="5891" width="8.5703125" style="25" customWidth="1"/>
    <col min="5892" max="5892" width="7.85546875" style="25" customWidth="1"/>
    <col min="5893" max="5893" width="7.42578125" style="25" customWidth="1"/>
    <col min="5894" max="5894" width="8.85546875" style="25" customWidth="1"/>
    <col min="5895" max="5895" width="10.28515625" style="25" customWidth="1"/>
    <col min="5896" max="5896" width="6.7109375" style="25" customWidth="1"/>
    <col min="5897" max="5902" width="11.140625" style="25" customWidth="1"/>
    <col min="5903" max="5907" width="10.28515625" style="25" customWidth="1"/>
    <col min="5908" max="5908" width="16.28515625" style="25" customWidth="1"/>
    <col min="5909" max="5910" width="12.85546875" style="25" customWidth="1"/>
    <col min="5911" max="5938" width="10.28515625" style="25" customWidth="1"/>
    <col min="5939" max="6144" width="10.28515625" style="25"/>
    <col min="6145" max="6145" width="9.140625" style="25" customWidth="1"/>
    <col min="6146" max="6146" width="11.5703125" style="25" customWidth="1"/>
    <col min="6147" max="6147" width="8.5703125" style="25" customWidth="1"/>
    <col min="6148" max="6148" width="7.85546875" style="25" customWidth="1"/>
    <col min="6149" max="6149" width="7.42578125" style="25" customWidth="1"/>
    <col min="6150" max="6150" width="8.85546875" style="25" customWidth="1"/>
    <col min="6151" max="6151" width="10.28515625" style="25" customWidth="1"/>
    <col min="6152" max="6152" width="6.7109375" style="25" customWidth="1"/>
    <col min="6153" max="6158" width="11.140625" style="25" customWidth="1"/>
    <col min="6159" max="6163" width="10.28515625" style="25" customWidth="1"/>
    <col min="6164" max="6164" width="16.28515625" style="25" customWidth="1"/>
    <col min="6165" max="6166" width="12.85546875" style="25" customWidth="1"/>
    <col min="6167" max="6194" width="10.28515625" style="25" customWidth="1"/>
    <col min="6195" max="6400" width="10.28515625" style="25"/>
    <col min="6401" max="6401" width="9.140625" style="25" customWidth="1"/>
    <col min="6402" max="6402" width="11.5703125" style="25" customWidth="1"/>
    <col min="6403" max="6403" width="8.5703125" style="25" customWidth="1"/>
    <col min="6404" max="6404" width="7.85546875" style="25" customWidth="1"/>
    <col min="6405" max="6405" width="7.42578125" style="25" customWidth="1"/>
    <col min="6406" max="6406" width="8.85546875" style="25" customWidth="1"/>
    <col min="6407" max="6407" width="10.28515625" style="25" customWidth="1"/>
    <col min="6408" max="6408" width="6.7109375" style="25" customWidth="1"/>
    <col min="6409" max="6414" width="11.140625" style="25" customWidth="1"/>
    <col min="6415" max="6419" width="10.28515625" style="25" customWidth="1"/>
    <col min="6420" max="6420" width="16.28515625" style="25" customWidth="1"/>
    <col min="6421" max="6422" width="12.85546875" style="25" customWidth="1"/>
    <col min="6423" max="6450" width="10.28515625" style="25" customWidth="1"/>
    <col min="6451" max="6656" width="10.28515625" style="25"/>
    <col min="6657" max="6657" width="9.140625" style="25" customWidth="1"/>
    <col min="6658" max="6658" width="11.5703125" style="25" customWidth="1"/>
    <col min="6659" max="6659" width="8.5703125" style="25" customWidth="1"/>
    <col min="6660" max="6660" width="7.85546875" style="25" customWidth="1"/>
    <col min="6661" max="6661" width="7.42578125" style="25" customWidth="1"/>
    <col min="6662" max="6662" width="8.85546875" style="25" customWidth="1"/>
    <col min="6663" max="6663" width="10.28515625" style="25" customWidth="1"/>
    <col min="6664" max="6664" width="6.7109375" style="25" customWidth="1"/>
    <col min="6665" max="6670" width="11.140625" style="25" customWidth="1"/>
    <col min="6671" max="6675" width="10.28515625" style="25" customWidth="1"/>
    <col min="6676" max="6676" width="16.28515625" style="25" customWidth="1"/>
    <col min="6677" max="6678" width="12.85546875" style="25" customWidth="1"/>
    <col min="6679" max="6706" width="10.28515625" style="25" customWidth="1"/>
    <col min="6707" max="6912" width="10.28515625" style="25"/>
    <col min="6913" max="6913" width="9.140625" style="25" customWidth="1"/>
    <col min="6914" max="6914" width="11.5703125" style="25" customWidth="1"/>
    <col min="6915" max="6915" width="8.5703125" style="25" customWidth="1"/>
    <col min="6916" max="6916" width="7.85546875" style="25" customWidth="1"/>
    <col min="6917" max="6917" width="7.42578125" style="25" customWidth="1"/>
    <col min="6918" max="6918" width="8.85546875" style="25" customWidth="1"/>
    <col min="6919" max="6919" width="10.28515625" style="25" customWidth="1"/>
    <col min="6920" max="6920" width="6.7109375" style="25" customWidth="1"/>
    <col min="6921" max="6926" width="11.140625" style="25" customWidth="1"/>
    <col min="6927" max="6931" width="10.28515625" style="25" customWidth="1"/>
    <col min="6932" max="6932" width="16.28515625" style="25" customWidth="1"/>
    <col min="6933" max="6934" width="12.85546875" style="25" customWidth="1"/>
    <col min="6935" max="6962" width="10.28515625" style="25" customWidth="1"/>
    <col min="6963" max="7168" width="10.28515625" style="25"/>
    <col min="7169" max="7169" width="9.140625" style="25" customWidth="1"/>
    <col min="7170" max="7170" width="11.5703125" style="25" customWidth="1"/>
    <col min="7171" max="7171" width="8.5703125" style="25" customWidth="1"/>
    <col min="7172" max="7172" width="7.85546875" style="25" customWidth="1"/>
    <col min="7173" max="7173" width="7.42578125" style="25" customWidth="1"/>
    <col min="7174" max="7174" width="8.85546875" style="25" customWidth="1"/>
    <col min="7175" max="7175" width="10.28515625" style="25" customWidth="1"/>
    <col min="7176" max="7176" width="6.7109375" style="25" customWidth="1"/>
    <col min="7177" max="7182" width="11.140625" style="25" customWidth="1"/>
    <col min="7183" max="7187" width="10.28515625" style="25" customWidth="1"/>
    <col min="7188" max="7188" width="16.28515625" style="25" customWidth="1"/>
    <col min="7189" max="7190" width="12.85546875" style="25" customWidth="1"/>
    <col min="7191" max="7218" width="10.28515625" style="25" customWidth="1"/>
    <col min="7219" max="7424" width="10.28515625" style="25"/>
    <col min="7425" max="7425" width="9.140625" style="25" customWidth="1"/>
    <col min="7426" max="7426" width="11.5703125" style="25" customWidth="1"/>
    <col min="7427" max="7427" width="8.5703125" style="25" customWidth="1"/>
    <col min="7428" max="7428" width="7.85546875" style="25" customWidth="1"/>
    <col min="7429" max="7429" width="7.42578125" style="25" customWidth="1"/>
    <col min="7430" max="7430" width="8.85546875" style="25" customWidth="1"/>
    <col min="7431" max="7431" width="10.28515625" style="25" customWidth="1"/>
    <col min="7432" max="7432" width="6.7109375" style="25" customWidth="1"/>
    <col min="7433" max="7438" width="11.140625" style="25" customWidth="1"/>
    <col min="7439" max="7443" width="10.28515625" style="25" customWidth="1"/>
    <col min="7444" max="7444" width="16.28515625" style="25" customWidth="1"/>
    <col min="7445" max="7446" width="12.85546875" style="25" customWidth="1"/>
    <col min="7447" max="7474" width="10.28515625" style="25" customWidth="1"/>
    <col min="7475" max="7680" width="10.28515625" style="25"/>
    <col min="7681" max="7681" width="9.140625" style="25" customWidth="1"/>
    <col min="7682" max="7682" width="11.5703125" style="25" customWidth="1"/>
    <col min="7683" max="7683" width="8.5703125" style="25" customWidth="1"/>
    <col min="7684" max="7684" width="7.85546875" style="25" customWidth="1"/>
    <col min="7685" max="7685" width="7.42578125" style="25" customWidth="1"/>
    <col min="7686" max="7686" width="8.85546875" style="25" customWidth="1"/>
    <col min="7687" max="7687" width="10.28515625" style="25" customWidth="1"/>
    <col min="7688" max="7688" width="6.7109375" style="25" customWidth="1"/>
    <col min="7689" max="7694" width="11.140625" style="25" customWidth="1"/>
    <col min="7695" max="7699" width="10.28515625" style="25" customWidth="1"/>
    <col min="7700" max="7700" width="16.28515625" style="25" customWidth="1"/>
    <col min="7701" max="7702" width="12.85546875" style="25" customWidth="1"/>
    <col min="7703" max="7730" width="10.28515625" style="25" customWidth="1"/>
    <col min="7731" max="7936" width="10.28515625" style="25"/>
    <col min="7937" max="7937" width="9.140625" style="25" customWidth="1"/>
    <col min="7938" max="7938" width="11.5703125" style="25" customWidth="1"/>
    <col min="7939" max="7939" width="8.5703125" style="25" customWidth="1"/>
    <col min="7940" max="7940" width="7.85546875" style="25" customWidth="1"/>
    <col min="7941" max="7941" width="7.42578125" style="25" customWidth="1"/>
    <col min="7942" max="7942" width="8.85546875" style="25" customWidth="1"/>
    <col min="7943" max="7943" width="10.28515625" style="25" customWidth="1"/>
    <col min="7944" max="7944" width="6.7109375" style="25" customWidth="1"/>
    <col min="7945" max="7950" width="11.140625" style="25" customWidth="1"/>
    <col min="7951" max="7955" width="10.28515625" style="25" customWidth="1"/>
    <col min="7956" max="7956" width="16.28515625" style="25" customWidth="1"/>
    <col min="7957" max="7958" width="12.85546875" style="25" customWidth="1"/>
    <col min="7959" max="7986" width="10.28515625" style="25" customWidth="1"/>
    <col min="7987" max="8192" width="10.28515625" style="25"/>
    <col min="8193" max="8193" width="9.140625" style="25" customWidth="1"/>
    <col min="8194" max="8194" width="11.5703125" style="25" customWidth="1"/>
    <col min="8195" max="8195" width="8.5703125" style="25" customWidth="1"/>
    <col min="8196" max="8196" width="7.85546875" style="25" customWidth="1"/>
    <col min="8197" max="8197" width="7.42578125" style="25" customWidth="1"/>
    <col min="8198" max="8198" width="8.85546875" style="25" customWidth="1"/>
    <col min="8199" max="8199" width="10.28515625" style="25" customWidth="1"/>
    <col min="8200" max="8200" width="6.7109375" style="25" customWidth="1"/>
    <col min="8201" max="8206" width="11.140625" style="25" customWidth="1"/>
    <col min="8207" max="8211" width="10.28515625" style="25" customWidth="1"/>
    <col min="8212" max="8212" width="16.28515625" style="25" customWidth="1"/>
    <col min="8213" max="8214" width="12.85546875" style="25" customWidth="1"/>
    <col min="8215" max="8242" width="10.28515625" style="25" customWidth="1"/>
    <col min="8243" max="8448" width="10.28515625" style="25"/>
    <col min="8449" max="8449" width="9.140625" style="25" customWidth="1"/>
    <col min="8450" max="8450" width="11.5703125" style="25" customWidth="1"/>
    <col min="8451" max="8451" width="8.5703125" style="25" customWidth="1"/>
    <col min="8452" max="8452" width="7.85546875" style="25" customWidth="1"/>
    <col min="8453" max="8453" width="7.42578125" style="25" customWidth="1"/>
    <col min="8454" max="8454" width="8.85546875" style="25" customWidth="1"/>
    <col min="8455" max="8455" width="10.28515625" style="25" customWidth="1"/>
    <col min="8456" max="8456" width="6.7109375" style="25" customWidth="1"/>
    <col min="8457" max="8462" width="11.140625" style="25" customWidth="1"/>
    <col min="8463" max="8467" width="10.28515625" style="25" customWidth="1"/>
    <col min="8468" max="8468" width="16.28515625" style="25" customWidth="1"/>
    <col min="8469" max="8470" width="12.85546875" style="25" customWidth="1"/>
    <col min="8471" max="8498" width="10.28515625" style="25" customWidth="1"/>
    <col min="8499" max="8704" width="10.28515625" style="25"/>
    <col min="8705" max="8705" width="9.140625" style="25" customWidth="1"/>
    <col min="8706" max="8706" width="11.5703125" style="25" customWidth="1"/>
    <col min="8707" max="8707" width="8.5703125" style="25" customWidth="1"/>
    <col min="8708" max="8708" width="7.85546875" style="25" customWidth="1"/>
    <col min="8709" max="8709" width="7.42578125" style="25" customWidth="1"/>
    <col min="8710" max="8710" width="8.85546875" style="25" customWidth="1"/>
    <col min="8711" max="8711" width="10.28515625" style="25" customWidth="1"/>
    <col min="8712" max="8712" width="6.7109375" style="25" customWidth="1"/>
    <col min="8713" max="8718" width="11.140625" style="25" customWidth="1"/>
    <col min="8719" max="8723" width="10.28515625" style="25" customWidth="1"/>
    <col min="8724" max="8724" width="16.28515625" style="25" customWidth="1"/>
    <col min="8725" max="8726" width="12.85546875" style="25" customWidth="1"/>
    <col min="8727" max="8754" width="10.28515625" style="25" customWidth="1"/>
    <col min="8755" max="8960" width="10.28515625" style="25"/>
    <col min="8961" max="8961" width="9.140625" style="25" customWidth="1"/>
    <col min="8962" max="8962" width="11.5703125" style="25" customWidth="1"/>
    <col min="8963" max="8963" width="8.5703125" style="25" customWidth="1"/>
    <col min="8964" max="8964" width="7.85546875" style="25" customWidth="1"/>
    <col min="8965" max="8965" width="7.42578125" style="25" customWidth="1"/>
    <col min="8966" max="8966" width="8.85546875" style="25" customWidth="1"/>
    <col min="8967" max="8967" width="10.28515625" style="25" customWidth="1"/>
    <col min="8968" max="8968" width="6.7109375" style="25" customWidth="1"/>
    <col min="8969" max="8974" width="11.140625" style="25" customWidth="1"/>
    <col min="8975" max="8979" width="10.28515625" style="25" customWidth="1"/>
    <col min="8980" max="8980" width="16.28515625" style="25" customWidth="1"/>
    <col min="8981" max="8982" width="12.85546875" style="25" customWidth="1"/>
    <col min="8983" max="9010" width="10.28515625" style="25" customWidth="1"/>
    <col min="9011" max="9216" width="10.28515625" style="25"/>
    <col min="9217" max="9217" width="9.140625" style="25" customWidth="1"/>
    <col min="9218" max="9218" width="11.5703125" style="25" customWidth="1"/>
    <col min="9219" max="9219" width="8.5703125" style="25" customWidth="1"/>
    <col min="9220" max="9220" width="7.85546875" style="25" customWidth="1"/>
    <col min="9221" max="9221" width="7.42578125" style="25" customWidth="1"/>
    <col min="9222" max="9222" width="8.85546875" style="25" customWidth="1"/>
    <col min="9223" max="9223" width="10.28515625" style="25" customWidth="1"/>
    <col min="9224" max="9224" width="6.7109375" style="25" customWidth="1"/>
    <col min="9225" max="9230" width="11.140625" style="25" customWidth="1"/>
    <col min="9231" max="9235" width="10.28515625" style="25" customWidth="1"/>
    <col min="9236" max="9236" width="16.28515625" style="25" customWidth="1"/>
    <col min="9237" max="9238" width="12.85546875" style="25" customWidth="1"/>
    <col min="9239" max="9266" width="10.28515625" style="25" customWidth="1"/>
    <col min="9267" max="9472" width="10.28515625" style="25"/>
    <col min="9473" max="9473" width="9.140625" style="25" customWidth="1"/>
    <col min="9474" max="9474" width="11.5703125" style="25" customWidth="1"/>
    <col min="9475" max="9475" width="8.5703125" style="25" customWidth="1"/>
    <col min="9476" max="9476" width="7.85546875" style="25" customWidth="1"/>
    <col min="9477" max="9477" width="7.42578125" style="25" customWidth="1"/>
    <col min="9478" max="9478" width="8.85546875" style="25" customWidth="1"/>
    <col min="9479" max="9479" width="10.28515625" style="25" customWidth="1"/>
    <col min="9480" max="9480" width="6.7109375" style="25" customWidth="1"/>
    <col min="9481" max="9486" width="11.140625" style="25" customWidth="1"/>
    <col min="9487" max="9491" width="10.28515625" style="25" customWidth="1"/>
    <col min="9492" max="9492" width="16.28515625" style="25" customWidth="1"/>
    <col min="9493" max="9494" width="12.85546875" style="25" customWidth="1"/>
    <col min="9495" max="9522" width="10.28515625" style="25" customWidth="1"/>
    <col min="9523" max="9728" width="10.28515625" style="25"/>
    <col min="9729" max="9729" width="9.140625" style="25" customWidth="1"/>
    <col min="9730" max="9730" width="11.5703125" style="25" customWidth="1"/>
    <col min="9731" max="9731" width="8.5703125" style="25" customWidth="1"/>
    <col min="9732" max="9732" width="7.85546875" style="25" customWidth="1"/>
    <col min="9733" max="9733" width="7.42578125" style="25" customWidth="1"/>
    <col min="9734" max="9734" width="8.85546875" style="25" customWidth="1"/>
    <col min="9735" max="9735" width="10.28515625" style="25" customWidth="1"/>
    <col min="9736" max="9736" width="6.7109375" style="25" customWidth="1"/>
    <col min="9737" max="9742" width="11.140625" style="25" customWidth="1"/>
    <col min="9743" max="9747" width="10.28515625" style="25" customWidth="1"/>
    <col min="9748" max="9748" width="16.28515625" style="25" customWidth="1"/>
    <col min="9749" max="9750" width="12.85546875" style="25" customWidth="1"/>
    <col min="9751" max="9778" width="10.28515625" style="25" customWidth="1"/>
    <col min="9779" max="9984" width="10.28515625" style="25"/>
    <col min="9985" max="9985" width="9.140625" style="25" customWidth="1"/>
    <col min="9986" max="9986" width="11.5703125" style="25" customWidth="1"/>
    <col min="9987" max="9987" width="8.5703125" style="25" customWidth="1"/>
    <col min="9988" max="9988" width="7.85546875" style="25" customWidth="1"/>
    <col min="9989" max="9989" width="7.42578125" style="25" customWidth="1"/>
    <col min="9990" max="9990" width="8.85546875" style="25" customWidth="1"/>
    <col min="9991" max="9991" width="10.28515625" style="25" customWidth="1"/>
    <col min="9992" max="9992" width="6.7109375" style="25" customWidth="1"/>
    <col min="9993" max="9998" width="11.140625" style="25" customWidth="1"/>
    <col min="9999" max="10003" width="10.28515625" style="25" customWidth="1"/>
    <col min="10004" max="10004" width="16.28515625" style="25" customWidth="1"/>
    <col min="10005" max="10006" width="12.85546875" style="25" customWidth="1"/>
    <col min="10007" max="10034" width="10.28515625" style="25" customWidth="1"/>
    <col min="10035" max="10240" width="10.28515625" style="25"/>
    <col min="10241" max="10241" width="9.140625" style="25" customWidth="1"/>
    <col min="10242" max="10242" width="11.5703125" style="25" customWidth="1"/>
    <col min="10243" max="10243" width="8.5703125" style="25" customWidth="1"/>
    <col min="10244" max="10244" width="7.85546875" style="25" customWidth="1"/>
    <col min="10245" max="10245" width="7.42578125" style="25" customWidth="1"/>
    <col min="10246" max="10246" width="8.85546875" style="25" customWidth="1"/>
    <col min="10247" max="10247" width="10.28515625" style="25" customWidth="1"/>
    <col min="10248" max="10248" width="6.7109375" style="25" customWidth="1"/>
    <col min="10249" max="10254" width="11.140625" style="25" customWidth="1"/>
    <col min="10255" max="10259" width="10.28515625" style="25" customWidth="1"/>
    <col min="10260" max="10260" width="16.28515625" style="25" customWidth="1"/>
    <col min="10261" max="10262" width="12.85546875" style="25" customWidth="1"/>
    <col min="10263" max="10290" width="10.28515625" style="25" customWidth="1"/>
    <col min="10291" max="10496" width="10.28515625" style="25"/>
    <col min="10497" max="10497" width="9.140625" style="25" customWidth="1"/>
    <col min="10498" max="10498" width="11.5703125" style="25" customWidth="1"/>
    <col min="10499" max="10499" width="8.5703125" style="25" customWidth="1"/>
    <col min="10500" max="10500" width="7.85546875" style="25" customWidth="1"/>
    <col min="10501" max="10501" width="7.42578125" style="25" customWidth="1"/>
    <col min="10502" max="10502" width="8.85546875" style="25" customWidth="1"/>
    <col min="10503" max="10503" width="10.28515625" style="25" customWidth="1"/>
    <col min="10504" max="10504" width="6.7109375" style="25" customWidth="1"/>
    <col min="10505" max="10510" width="11.140625" style="25" customWidth="1"/>
    <col min="10511" max="10515" width="10.28515625" style="25" customWidth="1"/>
    <col min="10516" max="10516" width="16.28515625" style="25" customWidth="1"/>
    <col min="10517" max="10518" width="12.85546875" style="25" customWidth="1"/>
    <col min="10519" max="10546" width="10.28515625" style="25" customWidth="1"/>
    <col min="10547" max="10752" width="10.28515625" style="25"/>
    <col min="10753" max="10753" width="9.140625" style="25" customWidth="1"/>
    <col min="10754" max="10754" width="11.5703125" style="25" customWidth="1"/>
    <col min="10755" max="10755" width="8.5703125" style="25" customWidth="1"/>
    <col min="10756" max="10756" width="7.85546875" style="25" customWidth="1"/>
    <col min="10757" max="10757" width="7.42578125" style="25" customWidth="1"/>
    <col min="10758" max="10758" width="8.85546875" style="25" customWidth="1"/>
    <col min="10759" max="10759" width="10.28515625" style="25" customWidth="1"/>
    <col min="10760" max="10760" width="6.7109375" style="25" customWidth="1"/>
    <col min="10761" max="10766" width="11.140625" style="25" customWidth="1"/>
    <col min="10767" max="10771" width="10.28515625" style="25" customWidth="1"/>
    <col min="10772" max="10772" width="16.28515625" style="25" customWidth="1"/>
    <col min="10773" max="10774" width="12.85546875" style="25" customWidth="1"/>
    <col min="10775" max="10802" width="10.28515625" style="25" customWidth="1"/>
    <col min="10803" max="11008" width="10.28515625" style="25"/>
    <col min="11009" max="11009" width="9.140625" style="25" customWidth="1"/>
    <col min="11010" max="11010" width="11.5703125" style="25" customWidth="1"/>
    <col min="11011" max="11011" width="8.5703125" style="25" customWidth="1"/>
    <col min="11012" max="11012" width="7.85546875" style="25" customWidth="1"/>
    <col min="11013" max="11013" width="7.42578125" style="25" customWidth="1"/>
    <col min="11014" max="11014" width="8.85546875" style="25" customWidth="1"/>
    <col min="11015" max="11015" width="10.28515625" style="25" customWidth="1"/>
    <col min="11016" max="11016" width="6.7109375" style="25" customWidth="1"/>
    <col min="11017" max="11022" width="11.140625" style="25" customWidth="1"/>
    <col min="11023" max="11027" width="10.28515625" style="25" customWidth="1"/>
    <col min="11028" max="11028" width="16.28515625" style="25" customWidth="1"/>
    <col min="11029" max="11030" width="12.85546875" style="25" customWidth="1"/>
    <col min="11031" max="11058" width="10.28515625" style="25" customWidth="1"/>
    <col min="11059" max="11264" width="10.28515625" style="25"/>
    <col min="11265" max="11265" width="9.140625" style="25" customWidth="1"/>
    <col min="11266" max="11266" width="11.5703125" style="25" customWidth="1"/>
    <col min="11267" max="11267" width="8.5703125" style="25" customWidth="1"/>
    <col min="11268" max="11268" width="7.85546875" style="25" customWidth="1"/>
    <col min="11269" max="11269" width="7.42578125" style="25" customWidth="1"/>
    <col min="11270" max="11270" width="8.85546875" style="25" customWidth="1"/>
    <col min="11271" max="11271" width="10.28515625" style="25" customWidth="1"/>
    <col min="11272" max="11272" width="6.7109375" style="25" customWidth="1"/>
    <col min="11273" max="11278" width="11.140625" style="25" customWidth="1"/>
    <col min="11279" max="11283" width="10.28515625" style="25" customWidth="1"/>
    <col min="11284" max="11284" width="16.28515625" style="25" customWidth="1"/>
    <col min="11285" max="11286" width="12.85546875" style="25" customWidth="1"/>
    <col min="11287" max="11314" width="10.28515625" style="25" customWidth="1"/>
    <col min="11315" max="11520" width="10.28515625" style="25"/>
    <col min="11521" max="11521" width="9.140625" style="25" customWidth="1"/>
    <col min="11522" max="11522" width="11.5703125" style="25" customWidth="1"/>
    <col min="11523" max="11523" width="8.5703125" style="25" customWidth="1"/>
    <col min="11524" max="11524" width="7.85546875" style="25" customWidth="1"/>
    <col min="11525" max="11525" width="7.42578125" style="25" customWidth="1"/>
    <col min="11526" max="11526" width="8.85546875" style="25" customWidth="1"/>
    <col min="11527" max="11527" width="10.28515625" style="25" customWidth="1"/>
    <col min="11528" max="11528" width="6.7109375" style="25" customWidth="1"/>
    <col min="11529" max="11534" width="11.140625" style="25" customWidth="1"/>
    <col min="11535" max="11539" width="10.28515625" style="25" customWidth="1"/>
    <col min="11540" max="11540" width="16.28515625" style="25" customWidth="1"/>
    <col min="11541" max="11542" width="12.85546875" style="25" customWidth="1"/>
    <col min="11543" max="11570" width="10.28515625" style="25" customWidth="1"/>
    <col min="11571" max="11776" width="10.28515625" style="25"/>
    <col min="11777" max="11777" width="9.140625" style="25" customWidth="1"/>
    <col min="11778" max="11778" width="11.5703125" style="25" customWidth="1"/>
    <col min="11779" max="11779" width="8.5703125" style="25" customWidth="1"/>
    <col min="11780" max="11780" width="7.85546875" style="25" customWidth="1"/>
    <col min="11781" max="11781" width="7.42578125" style="25" customWidth="1"/>
    <col min="11782" max="11782" width="8.85546875" style="25" customWidth="1"/>
    <col min="11783" max="11783" width="10.28515625" style="25" customWidth="1"/>
    <col min="11784" max="11784" width="6.7109375" style="25" customWidth="1"/>
    <col min="11785" max="11790" width="11.140625" style="25" customWidth="1"/>
    <col min="11791" max="11795" width="10.28515625" style="25" customWidth="1"/>
    <col min="11796" max="11796" width="16.28515625" style="25" customWidth="1"/>
    <col min="11797" max="11798" width="12.85546875" style="25" customWidth="1"/>
    <col min="11799" max="11826" width="10.28515625" style="25" customWidth="1"/>
    <col min="11827" max="12032" width="10.28515625" style="25"/>
    <col min="12033" max="12033" width="9.140625" style="25" customWidth="1"/>
    <col min="12034" max="12034" width="11.5703125" style="25" customWidth="1"/>
    <col min="12035" max="12035" width="8.5703125" style="25" customWidth="1"/>
    <col min="12036" max="12036" width="7.85546875" style="25" customWidth="1"/>
    <col min="12037" max="12037" width="7.42578125" style="25" customWidth="1"/>
    <col min="12038" max="12038" width="8.85546875" style="25" customWidth="1"/>
    <col min="12039" max="12039" width="10.28515625" style="25" customWidth="1"/>
    <col min="12040" max="12040" width="6.7109375" style="25" customWidth="1"/>
    <col min="12041" max="12046" width="11.140625" style="25" customWidth="1"/>
    <col min="12047" max="12051" width="10.28515625" style="25" customWidth="1"/>
    <col min="12052" max="12052" width="16.28515625" style="25" customWidth="1"/>
    <col min="12053" max="12054" width="12.85546875" style="25" customWidth="1"/>
    <col min="12055" max="12082" width="10.28515625" style="25" customWidth="1"/>
    <col min="12083" max="12288" width="10.28515625" style="25"/>
    <col min="12289" max="12289" width="9.140625" style="25" customWidth="1"/>
    <col min="12290" max="12290" width="11.5703125" style="25" customWidth="1"/>
    <col min="12291" max="12291" width="8.5703125" style="25" customWidth="1"/>
    <col min="12292" max="12292" width="7.85546875" style="25" customWidth="1"/>
    <col min="12293" max="12293" width="7.42578125" style="25" customWidth="1"/>
    <col min="12294" max="12294" width="8.85546875" style="25" customWidth="1"/>
    <col min="12295" max="12295" width="10.28515625" style="25" customWidth="1"/>
    <col min="12296" max="12296" width="6.7109375" style="25" customWidth="1"/>
    <col min="12297" max="12302" width="11.140625" style="25" customWidth="1"/>
    <col min="12303" max="12307" width="10.28515625" style="25" customWidth="1"/>
    <col min="12308" max="12308" width="16.28515625" style="25" customWidth="1"/>
    <col min="12309" max="12310" width="12.85546875" style="25" customWidth="1"/>
    <col min="12311" max="12338" width="10.28515625" style="25" customWidth="1"/>
    <col min="12339" max="12544" width="10.28515625" style="25"/>
    <col min="12545" max="12545" width="9.140625" style="25" customWidth="1"/>
    <col min="12546" max="12546" width="11.5703125" style="25" customWidth="1"/>
    <col min="12547" max="12547" width="8.5703125" style="25" customWidth="1"/>
    <col min="12548" max="12548" width="7.85546875" style="25" customWidth="1"/>
    <col min="12549" max="12549" width="7.42578125" style="25" customWidth="1"/>
    <col min="12550" max="12550" width="8.85546875" style="25" customWidth="1"/>
    <col min="12551" max="12551" width="10.28515625" style="25" customWidth="1"/>
    <col min="12552" max="12552" width="6.7109375" style="25" customWidth="1"/>
    <col min="12553" max="12558" width="11.140625" style="25" customWidth="1"/>
    <col min="12559" max="12563" width="10.28515625" style="25" customWidth="1"/>
    <col min="12564" max="12564" width="16.28515625" style="25" customWidth="1"/>
    <col min="12565" max="12566" width="12.85546875" style="25" customWidth="1"/>
    <col min="12567" max="12594" width="10.28515625" style="25" customWidth="1"/>
    <col min="12595" max="12800" width="10.28515625" style="25"/>
    <col min="12801" max="12801" width="9.140625" style="25" customWidth="1"/>
    <col min="12802" max="12802" width="11.5703125" style="25" customWidth="1"/>
    <col min="12803" max="12803" width="8.5703125" style="25" customWidth="1"/>
    <col min="12804" max="12804" width="7.85546875" style="25" customWidth="1"/>
    <col min="12805" max="12805" width="7.42578125" style="25" customWidth="1"/>
    <col min="12806" max="12806" width="8.85546875" style="25" customWidth="1"/>
    <col min="12807" max="12807" width="10.28515625" style="25" customWidth="1"/>
    <col min="12808" max="12808" width="6.7109375" style="25" customWidth="1"/>
    <col min="12809" max="12814" width="11.140625" style="25" customWidth="1"/>
    <col min="12815" max="12819" width="10.28515625" style="25" customWidth="1"/>
    <col min="12820" max="12820" width="16.28515625" style="25" customWidth="1"/>
    <col min="12821" max="12822" width="12.85546875" style="25" customWidth="1"/>
    <col min="12823" max="12850" width="10.28515625" style="25" customWidth="1"/>
    <col min="12851" max="13056" width="10.28515625" style="25"/>
    <col min="13057" max="13057" width="9.140625" style="25" customWidth="1"/>
    <col min="13058" max="13058" width="11.5703125" style="25" customWidth="1"/>
    <col min="13059" max="13059" width="8.5703125" style="25" customWidth="1"/>
    <col min="13060" max="13060" width="7.85546875" style="25" customWidth="1"/>
    <col min="13061" max="13061" width="7.42578125" style="25" customWidth="1"/>
    <col min="13062" max="13062" width="8.85546875" style="25" customWidth="1"/>
    <col min="13063" max="13063" width="10.28515625" style="25" customWidth="1"/>
    <col min="13064" max="13064" width="6.7109375" style="25" customWidth="1"/>
    <col min="13065" max="13070" width="11.140625" style="25" customWidth="1"/>
    <col min="13071" max="13075" width="10.28515625" style="25" customWidth="1"/>
    <col min="13076" max="13076" width="16.28515625" style="25" customWidth="1"/>
    <col min="13077" max="13078" width="12.85546875" style="25" customWidth="1"/>
    <col min="13079" max="13106" width="10.28515625" style="25" customWidth="1"/>
    <col min="13107" max="13312" width="10.28515625" style="25"/>
    <col min="13313" max="13313" width="9.140625" style="25" customWidth="1"/>
    <col min="13314" max="13314" width="11.5703125" style="25" customWidth="1"/>
    <col min="13315" max="13315" width="8.5703125" style="25" customWidth="1"/>
    <col min="13316" max="13316" width="7.85546875" style="25" customWidth="1"/>
    <col min="13317" max="13317" width="7.42578125" style="25" customWidth="1"/>
    <col min="13318" max="13318" width="8.85546875" style="25" customWidth="1"/>
    <col min="13319" max="13319" width="10.28515625" style="25" customWidth="1"/>
    <col min="13320" max="13320" width="6.7109375" style="25" customWidth="1"/>
    <col min="13321" max="13326" width="11.140625" style="25" customWidth="1"/>
    <col min="13327" max="13331" width="10.28515625" style="25" customWidth="1"/>
    <col min="13332" max="13332" width="16.28515625" style="25" customWidth="1"/>
    <col min="13333" max="13334" width="12.85546875" style="25" customWidth="1"/>
    <col min="13335" max="13362" width="10.28515625" style="25" customWidth="1"/>
    <col min="13363" max="13568" width="10.28515625" style="25"/>
    <col min="13569" max="13569" width="9.140625" style="25" customWidth="1"/>
    <col min="13570" max="13570" width="11.5703125" style="25" customWidth="1"/>
    <col min="13571" max="13571" width="8.5703125" style="25" customWidth="1"/>
    <col min="13572" max="13572" width="7.85546875" style="25" customWidth="1"/>
    <col min="13573" max="13573" width="7.42578125" style="25" customWidth="1"/>
    <col min="13574" max="13574" width="8.85546875" style="25" customWidth="1"/>
    <col min="13575" max="13575" width="10.28515625" style="25" customWidth="1"/>
    <col min="13576" max="13576" width="6.7109375" style="25" customWidth="1"/>
    <col min="13577" max="13582" width="11.140625" style="25" customWidth="1"/>
    <col min="13583" max="13587" width="10.28515625" style="25" customWidth="1"/>
    <col min="13588" max="13588" width="16.28515625" style="25" customWidth="1"/>
    <col min="13589" max="13590" width="12.85546875" style="25" customWidth="1"/>
    <col min="13591" max="13618" width="10.28515625" style="25" customWidth="1"/>
    <col min="13619" max="13824" width="10.28515625" style="25"/>
    <col min="13825" max="13825" width="9.140625" style="25" customWidth="1"/>
    <col min="13826" max="13826" width="11.5703125" style="25" customWidth="1"/>
    <col min="13827" max="13827" width="8.5703125" style="25" customWidth="1"/>
    <col min="13828" max="13828" width="7.85546875" style="25" customWidth="1"/>
    <col min="13829" max="13829" width="7.42578125" style="25" customWidth="1"/>
    <col min="13830" max="13830" width="8.85546875" style="25" customWidth="1"/>
    <col min="13831" max="13831" width="10.28515625" style="25" customWidth="1"/>
    <col min="13832" max="13832" width="6.7109375" style="25" customWidth="1"/>
    <col min="13833" max="13838" width="11.140625" style="25" customWidth="1"/>
    <col min="13839" max="13843" width="10.28515625" style="25" customWidth="1"/>
    <col min="13844" max="13844" width="16.28515625" style="25" customWidth="1"/>
    <col min="13845" max="13846" width="12.85546875" style="25" customWidth="1"/>
    <col min="13847" max="13874" width="10.28515625" style="25" customWidth="1"/>
    <col min="13875" max="14080" width="10.28515625" style="25"/>
    <col min="14081" max="14081" width="9.140625" style="25" customWidth="1"/>
    <col min="14082" max="14082" width="11.5703125" style="25" customWidth="1"/>
    <col min="14083" max="14083" width="8.5703125" style="25" customWidth="1"/>
    <col min="14084" max="14084" width="7.85546875" style="25" customWidth="1"/>
    <col min="14085" max="14085" width="7.42578125" style="25" customWidth="1"/>
    <col min="14086" max="14086" width="8.85546875" style="25" customWidth="1"/>
    <col min="14087" max="14087" width="10.28515625" style="25" customWidth="1"/>
    <col min="14088" max="14088" width="6.7109375" style="25" customWidth="1"/>
    <col min="14089" max="14094" width="11.140625" style="25" customWidth="1"/>
    <col min="14095" max="14099" width="10.28515625" style="25" customWidth="1"/>
    <col min="14100" max="14100" width="16.28515625" style="25" customWidth="1"/>
    <col min="14101" max="14102" width="12.85546875" style="25" customWidth="1"/>
    <col min="14103" max="14130" width="10.28515625" style="25" customWidth="1"/>
    <col min="14131" max="14336" width="10.28515625" style="25"/>
    <col min="14337" max="14337" width="9.140625" style="25" customWidth="1"/>
    <col min="14338" max="14338" width="11.5703125" style="25" customWidth="1"/>
    <col min="14339" max="14339" width="8.5703125" style="25" customWidth="1"/>
    <col min="14340" max="14340" width="7.85546875" style="25" customWidth="1"/>
    <col min="14341" max="14341" width="7.42578125" style="25" customWidth="1"/>
    <col min="14342" max="14342" width="8.85546875" style="25" customWidth="1"/>
    <col min="14343" max="14343" width="10.28515625" style="25" customWidth="1"/>
    <col min="14344" max="14344" width="6.7109375" style="25" customWidth="1"/>
    <col min="14345" max="14350" width="11.140625" style="25" customWidth="1"/>
    <col min="14351" max="14355" width="10.28515625" style="25" customWidth="1"/>
    <col min="14356" max="14356" width="16.28515625" style="25" customWidth="1"/>
    <col min="14357" max="14358" width="12.85546875" style="25" customWidth="1"/>
    <col min="14359" max="14386" width="10.28515625" style="25" customWidth="1"/>
    <col min="14387" max="14592" width="10.28515625" style="25"/>
    <col min="14593" max="14593" width="9.140625" style="25" customWidth="1"/>
    <col min="14594" max="14594" width="11.5703125" style="25" customWidth="1"/>
    <col min="14595" max="14595" width="8.5703125" style="25" customWidth="1"/>
    <col min="14596" max="14596" width="7.85546875" style="25" customWidth="1"/>
    <col min="14597" max="14597" width="7.42578125" style="25" customWidth="1"/>
    <col min="14598" max="14598" width="8.85546875" style="25" customWidth="1"/>
    <col min="14599" max="14599" width="10.28515625" style="25" customWidth="1"/>
    <col min="14600" max="14600" width="6.7109375" style="25" customWidth="1"/>
    <col min="14601" max="14606" width="11.140625" style="25" customWidth="1"/>
    <col min="14607" max="14611" width="10.28515625" style="25" customWidth="1"/>
    <col min="14612" max="14612" width="16.28515625" style="25" customWidth="1"/>
    <col min="14613" max="14614" width="12.85546875" style="25" customWidth="1"/>
    <col min="14615" max="14642" width="10.28515625" style="25" customWidth="1"/>
    <col min="14643" max="14848" width="10.28515625" style="25"/>
    <col min="14849" max="14849" width="9.140625" style="25" customWidth="1"/>
    <col min="14850" max="14850" width="11.5703125" style="25" customWidth="1"/>
    <col min="14851" max="14851" width="8.5703125" style="25" customWidth="1"/>
    <col min="14852" max="14852" width="7.85546875" style="25" customWidth="1"/>
    <col min="14853" max="14853" width="7.42578125" style="25" customWidth="1"/>
    <col min="14854" max="14854" width="8.85546875" style="25" customWidth="1"/>
    <col min="14855" max="14855" width="10.28515625" style="25" customWidth="1"/>
    <col min="14856" max="14856" width="6.7109375" style="25" customWidth="1"/>
    <col min="14857" max="14862" width="11.140625" style="25" customWidth="1"/>
    <col min="14863" max="14867" width="10.28515625" style="25" customWidth="1"/>
    <col min="14868" max="14868" width="16.28515625" style="25" customWidth="1"/>
    <col min="14869" max="14870" width="12.85546875" style="25" customWidth="1"/>
    <col min="14871" max="14898" width="10.28515625" style="25" customWidth="1"/>
    <col min="14899" max="15104" width="10.28515625" style="25"/>
    <col min="15105" max="15105" width="9.140625" style="25" customWidth="1"/>
    <col min="15106" max="15106" width="11.5703125" style="25" customWidth="1"/>
    <col min="15107" max="15107" width="8.5703125" style="25" customWidth="1"/>
    <col min="15108" max="15108" width="7.85546875" style="25" customWidth="1"/>
    <col min="15109" max="15109" width="7.42578125" style="25" customWidth="1"/>
    <col min="15110" max="15110" width="8.85546875" style="25" customWidth="1"/>
    <col min="15111" max="15111" width="10.28515625" style="25" customWidth="1"/>
    <col min="15112" max="15112" width="6.7109375" style="25" customWidth="1"/>
    <col min="15113" max="15118" width="11.140625" style="25" customWidth="1"/>
    <col min="15119" max="15123" width="10.28515625" style="25" customWidth="1"/>
    <col min="15124" max="15124" width="16.28515625" style="25" customWidth="1"/>
    <col min="15125" max="15126" width="12.85546875" style="25" customWidth="1"/>
    <col min="15127" max="15154" width="10.28515625" style="25" customWidth="1"/>
    <col min="15155" max="15360" width="10.28515625" style="25"/>
    <col min="15361" max="15361" width="9.140625" style="25" customWidth="1"/>
    <col min="15362" max="15362" width="11.5703125" style="25" customWidth="1"/>
    <col min="15363" max="15363" width="8.5703125" style="25" customWidth="1"/>
    <col min="15364" max="15364" width="7.85546875" style="25" customWidth="1"/>
    <col min="15365" max="15365" width="7.42578125" style="25" customWidth="1"/>
    <col min="15366" max="15366" width="8.85546875" style="25" customWidth="1"/>
    <col min="15367" max="15367" width="10.28515625" style="25" customWidth="1"/>
    <col min="15368" max="15368" width="6.7109375" style="25" customWidth="1"/>
    <col min="15369" max="15374" width="11.140625" style="25" customWidth="1"/>
    <col min="15375" max="15379" width="10.28515625" style="25" customWidth="1"/>
    <col min="15380" max="15380" width="16.28515625" style="25" customWidth="1"/>
    <col min="15381" max="15382" width="12.85546875" style="25" customWidth="1"/>
    <col min="15383" max="15410" width="10.28515625" style="25" customWidth="1"/>
    <col min="15411" max="15616" width="10.28515625" style="25"/>
    <col min="15617" max="15617" width="9.140625" style="25" customWidth="1"/>
    <col min="15618" max="15618" width="11.5703125" style="25" customWidth="1"/>
    <col min="15619" max="15619" width="8.5703125" style="25" customWidth="1"/>
    <col min="15620" max="15620" width="7.85546875" style="25" customWidth="1"/>
    <col min="15621" max="15621" width="7.42578125" style="25" customWidth="1"/>
    <col min="15622" max="15622" width="8.85546875" style="25" customWidth="1"/>
    <col min="15623" max="15623" width="10.28515625" style="25" customWidth="1"/>
    <col min="15624" max="15624" width="6.7109375" style="25" customWidth="1"/>
    <col min="15625" max="15630" width="11.140625" style="25" customWidth="1"/>
    <col min="15631" max="15635" width="10.28515625" style="25" customWidth="1"/>
    <col min="15636" max="15636" width="16.28515625" style="25" customWidth="1"/>
    <col min="15637" max="15638" width="12.85546875" style="25" customWidth="1"/>
    <col min="15639" max="15666" width="10.28515625" style="25" customWidth="1"/>
    <col min="15667" max="15872" width="10.28515625" style="25"/>
    <col min="15873" max="15873" width="9.140625" style="25" customWidth="1"/>
    <col min="15874" max="15874" width="11.5703125" style="25" customWidth="1"/>
    <col min="15875" max="15875" width="8.5703125" style="25" customWidth="1"/>
    <col min="15876" max="15876" width="7.85546875" style="25" customWidth="1"/>
    <col min="15877" max="15877" width="7.42578125" style="25" customWidth="1"/>
    <col min="15878" max="15878" width="8.85546875" style="25" customWidth="1"/>
    <col min="15879" max="15879" width="10.28515625" style="25" customWidth="1"/>
    <col min="15880" max="15880" width="6.7109375" style="25" customWidth="1"/>
    <col min="15881" max="15886" width="11.140625" style="25" customWidth="1"/>
    <col min="15887" max="15891" width="10.28515625" style="25" customWidth="1"/>
    <col min="15892" max="15892" width="16.28515625" style="25" customWidth="1"/>
    <col min="15893" max="15894" width="12.85546875" style="25" customWidth="1"/>
    <col min="15895" max="15922" width="10.28515625" style="25" customWidth="1"/>
    <col min="15923" max="16128" width="10.28515625" style="25"/>
    <col min="16129" max="16129" width="9.140625" style="25" customWidth="1"/>
    <col min="16130" max="16130" width="11.5703125" style="25" customWidth="1"/>
    <col min="16131" max="16131" width="8.5703125" style="25" customWidth="1"/>
    <col min="16132" max="16132" width="7.85546875" style="25" customWidth="1"/>
    <col min="16133" max="16133" width="7.42578125" style="25" customWidth="1"/>
    <col min="16134" max="16134" width="8.85546875" style="25" customWidth="1"/>
    <col min="16135" max="16135" width="10.28515625" style="25" customWidth="1"/>
    <col min="16136" max="16136" width="6.7109375" style="25" customWidth="1"/>
    <col min="16137" max="16142" width="11.140625" style="25" customWidth="1"/>
    <col min="16143" max="16147" width="10.28515625" style="25" customWidth="1"/>
    <col min="16148" max="16148" width="16.28515625" style="25" customWidth="1"/>
    <col min="16149" max="16150" width="12.85546875" style="25" customWidth="1"/>
    <col min="16151" max="16178" width="10.28515625" style="25" customWidth="1"/>
    <col min="16179" max="16384" width="10.28515625" style="25"/>
  </cols>
  <sheetData>
    <row r="1" spans="1:66" ht="31.5" thickBot="1">
      <c r="A1" s="22" t="s">
        <v>63</v>
      </c>
      <c r="I1" s="24"/>
      <c r="J1" s="24"/>
      <c r="K1" s="24"/>
      <c r="L1" s="24"/>
      <c r="M1" s="24"/>
      <c r="N1" s="24"/>
      <c r="O1" s="24"/>
      <c r="Q1" s="24"/>
      <c r="AH1" s="24"/>
      <c r="AI1" s="24"/>
      <c r="AJ1" s="24"/>
      <c r="AK1" s="24">
        <v>0</v>
      </c>
      <c r="AL1" s="24" t="s">
        <v>96</v>
      </c>
      <c r="AM1" s="24"/>
      <c r="AN1" s="24"/>
      <c r="AO1" s="24"/>
      <c r="AP1" s="24"/>
      <c r="AQ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</row>
    <row r="2" spans="1:66" s="31" customFormat="1" ht="42" customHeight="1" thickBot="1">
      <c r="A2" s="28" t="s">
        <v>64</v>
      </c>
      <c r="B2" s="29" t="s">
        <v>96</v>
      </c>
      <c r="C2" s="24"/>
      <c r="D2" s="24"/>
      <c r="E2" s="30"/>
      <c r="F2" s="184" t="s">
        <v>65</v>
      </c>
      <c r="G2" s="185"/>
      <c r="I2" s="32"/>
      <c r="J2" s="32"/>
      <c r="K2" s="32"/>
      <c r="L2" s="32"/>
      <c r="M2" s="32"/>
      <c r="N2" s="32"/>
      <c r="O2" s="32"/>
      <c r="Q2" s="32"/>
      <c r="R2" s="24"/>
      <c r="S2" s="24"/>
      <c r="T2" s="24"/>
      <c r="U2" s="24"/>
      <c r="V2" s="24"/>
      <c r="W2" s="32"/>
      <c r="X2" s="32"/>
      <c r="Y2" s="27"/>
      <c r="Z2" s="27"/>
      <c r="AA2" s="32"/>
      <c r="AB2" s="32"/>
      <c r="AC2" s="32"/>
      <c r="AD2" s="32"/>
      <c r="AE2" s="32"/>
      <c r="AF2" s="32"/>
      <c r="AG2" s="32"/>
      <c r="AH2" s="32">
        <v>0</v>
      </c>
      <c r="AI2" s="32"/>
      <c r="AJ2" s="32"/>
      <c r="AK2" s="32">
        <v>120</v>
      </c>
      <c r="AL2" s="32">
        <v>0</v>
      </c>
      <c r="AM2" s="32"/>
      <c r="AN2" s="32"/>
      <c r="AO2" s="32"/>
      <c r="AP2" s="32"/>
      <c r="AQ2" s="32"/>
      <c r="AR2" s="24"/>
      <c r="AS2" s="24"/>
      <c r="AT2" s="24"/>
      <c r="AU2" s="24"/>
      <c r="AV2" s="24"/>
      <c r="AW2" s="24"/>
      <c r="AX2" s="24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</row>
    <row r="3" spans="1:66" ht="16.5" thickBot="1">
      <c r="A3" s="33">
        <v>1</v>
      </c>
      <c r="B3" s="34">
        <v>332</v>
      </c>
      <c r="E3" s="35"/>
      <c r="F3" s="36">
        <v>1000</v>
      </c>
      <c r="G3" s="37" t="s">
        <v>66</v>
      </c>
      <c r="AH3" s="24">
        <v>0.12903225421905518</v>
      </c>
      <c r="AI3" s="24">
        <v>0</v>
      </c>
      <c r="AJ3" s="24"/>
      <c r="AK3" s="24">
        <v>120</v>
      </c>
      <c r="AL3" s="24">
        <v>1</v>
      </c>
      <c r="AM3" s="24"/>
      <c r="AN3" s="24"/>
      <c r="AO3" s="24"/>
      <c r="AP3" s="24"/>
      <c r="AQ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</row>
    <row r="4" spans="1:66" ht="16.5" thickBot="1">
      <c r="A4" s="33">
        <v>2</v>
      </c>
      <c r="B4" s="34">
        <v>267</v>
      </c>
      <c r="E4" s="35"/>
      <c r="F4" s="38">
        <v>11.000000056810677</v>
      </c>
      <c r="G4" s="39" t="s">
        <v>73</v>
      </c>
      <c r="I4" s="186" t="s">
        <v>74</v>
      </c>
      <c r="J4" s="187"/>
      <c r="K4" s="188"/>
      <c r="L4" s="189" t="s">
        <v>67</v>
      </c>
      <c r="M4" s="190"/>
      <c r="N4" s="191"/>
      <c r="P4" s="40"/>
      <c r="AH4" s="24">
        <v>0.25806450843811035</v>
      </c>
      <c r="AI4" s="24">
        <v>3</v>
      </c>
      <c r="AJ4" s="24"/>
      <c r="AK4" s="24">
        <v>130</v>
      </c>
      <c r="AL4" s="24">
        <v>1</v>
      </c>
      <c r="AM4" s="24"/>
      <c r="AN4" s="24"/>
      <c r="AO4" s="24"/>
      <c r="AP4" s="24"/>
      <c r="AQ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</row>
    <row r="5" spans="1:66">
      <c r="A5" s="33">
        <v>3</v>
      </c>
      <c r="B5" s="34">
        <v>348</v>
      </c>
      <c r="E5" s="41"/>
      <c r="F5" s="42"/>
      <c r="G5" s="41"/>
      <c r="I5" s="43" t="s">
        <v>68</v>
      </c>
      <c r="J5" s="44">
        <v>252.55449999999999</v>
      </c>
      <c r="K5" s="45"/>
      <c r="L5" s="46"/>
      <c r="M5" s="47"/>
      <c r="N5" s="48"/>
      <c r="P5" s="40"/>
      <c r="AH5" s="24">
        <v>0.38709676265716553</v>
      </c>
      <c r="AI5" s="24">
        <v>4</v>
      </c>
      <c r="AJ5" s="24"/>
      <c r="AK5" s="24">
        <v>130</v>
      </c>
      <c r="AL5" s="24">
        <v>6</v>
      </c>
      <c r="AM5" s="24"/>
      <c r="AN5" s="24"/>
      <c r="AO5" s="24"/>
      <c r="AP5" s="24"/>
      <c r="AQ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1:66">
      <c r="A6" s="33">
        <v>4</v>
      </c>
      <c r="B6" s="34">
        <v>326</v>
      </c>
      <c r="I6" s="36" t="s">
        <v>69</v>
      </c>
      <c r="J6" s="49">
        <v>50.377814600813657</v>
      </c>
      <c r="K6" s="48"/>
      <c r="L6" s="50"/>
      <c r="M6" s="51"/>
      <c r="N6" s="48"/>
      <c r="AH6" s="24">
        <v>0.5161290168762207</v>
      </c>
      <c r="AI6" s="24">
        <v>8</v>
      </c>
      <c r="AJ6" s="24"/>
      <c r="AK6" s="24">
        <v>140</v>
      </c>
      <c r="AL6" s="24">
        <v>6</v>
      </c>
      <c r="AM6" s="24"/>
      <c r="AN6" s="24"/>
      <c r="AO6" s="24"/>
      <c r="AP6" s="24"/>
      <c r="AQ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</row>
    <row r="7" spans="1:66">
      <c r="A7" s="33">
        <v>5</v>
      </c>
      <c r="B7" s="34">
        <v>276.5</v>
      </c>
      <c r="F7" s="52"/>
      <c r="I7" s="53" t="s">
        <v>70</v>
      </c>
      <c r="J7" s="54">
        <v>412</v>
      </c>
      <c r="K7" s="45"/>
      <c r="L7" s="55"/>
      <c r="M7" s="35"/>
      <c r="N7" s="48"/>
      <c r="AH7" s="24">
        <v>0.64516127109527588</v>
      </c>
      <c r="AI7" s="24">
        <v>4</v>
      </c>
      <c r="AJ7" s="24"/>
      <c r="AK7" s="24">
        <v>140</v>
      </c>
      <c r="AL7" s="24">
        <v>10</v>
      </c>
      <c r="AM7" s="24"/>
      <c r="AN7" s="24"/>
      <c r="AO7" s="24"/>
      <c r="AP7" s="24"/>
      <c r="AQ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1:66" ht="16.5" thickBot="1">
      <c r="A8" s="33">
        <v>6</v>
      </c>
      <c r="B8" s="34">
        <v>149.5</v>
      </c>
      <c r="F8" s="52"/>
      <c r="I8" s="56" t="s">
        <v>71</v>
      </c>
      <c r="J8" s="57">
        <v>122</v>
      </c>
      <c r="K8" s="58"/>
      <c r="L8" s="59"/>
      <c r="M8" s="60"/>
      <c r="N8" s="61"/>
      <c r="AH8" s="24">
        <v>0.77419352531433105</v>
      </c>
      <c r="AI8" s="24">
        <v>9</v>
      </c>
      <c r="AJ8" s="24"/>
      <c r="AK8" s="24">
        <v>150</v>
      </c>
      <c r="AL8" s="24">
        <v>10</v>
      </c>
      <c r="AM8" s="24"/>
      <c r="AN8" s="24"/>
      <c r="AO8" s="24"/>
      <c r="AP8" s="24"/>
      <c r="AQ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</row>
    <row r="9" spans="1:66">
      <c r="A9" s="33">
        <v>7</v>
      </c>
      <c r="B9" s="34">
        <v>282.5</v>
      </c>
      <c r="F9" s="62"/>
      <c r="I9" s="41"/>
      <c r="J9" s="63"/>
      <c r="K9" s="41"/>
      <c r="L9" s="41"/>
      <c r="M9" s="41"/>
      <c r="N9" s="41"/>
      <c r="AH9" s="24">
        <v>0.90322577953338623</v>
      </c>
      <c r="AI9" s="24">
        <v>9</v>
      </c>
      <c r="AJ9" s="24"/>
      <c r="AK9" s="24">
        <v>150</v>
      </c>
      <c r="AL9" s="24">
        <v>13</v>
      </c>
      <c r="AM9" s="24"/>
      <c r="AN9" s="24"/>
      <c r="AO9" s="24"/>
      <c r="AP9" s="24"/>
      <c r="AQ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</row>
    <row r="10" spans="1:66">
      <c r="A10" s="33">
        <v>8</v>
      </c>
      <c r="B10" s="34">
        <v>172.5</v>
      </c>
      <c r="F10" s="62"/>
      <c r="I10" s="35"/>
      <c r="J10" s="63"/>
      <c r="K10" s="41"/>
      <c r="L10" s="41"/>
      <c r="M10" s="41"/>
      <c r="N10" s="41"/>
      <c r="P10" s="40"/>
      <c r="AH10" s="24">
        <v>1.0322580337524414</v>
      </c>
      <c r="AI10" s="24">
        <v>12</v>
      </c>
      <c r="AJ10" s="24"/>
      <c r="AK10" s="24">
        <v>160</v>
      </c>
      <c r="AL10" s="24">
        <v>13</v>
      </c>
      <c r="AM10" s="24"/>
      <c r="AN10" s="24"/>
      <c r="AO10" s="24"/>
      <c r="AP10" s="24"/>
      <c r="AQ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</row>
    <row r="11" spans="1:66">
      <c r="A11" s="33">
        <v>9</v>
      </c>
      <c r="B11" s="34">
        <v>191</v>
      </c>
      <c r="I11" s="41"/>
      <c r="J11" s="63"/>
      <c r="K11" s="41"/>
      <c r="L11" s="41"/>
      <c r="M11" s="41"/>
      <c r="N11" s="41"/>
      <c r="P11" s="40"/>
      <c r="AH11" s="24">
        <v>1.1612902879714966</v>
      </c>
      <c r="AI11" s="24">
        <v>8</v>
      </c>
      <c r="AJ11" s="24"/>
      <c r="AK11" s="24">
        <v>160</v>
      </c>
      <c r="AL11" s="24">
        <v>16</v>
      </c>
      <c r="AM11" s="24"/>
      <c r="AN11" s="24"/>
      <c r="AO11" s="24"/>
      <c r="AP11" s="24"/>
      <c r="AQ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</row>
    <row r="12" spans="1:66">
      <c r="A12" s="33">
        <v>10</v>
      </c>
      <c r="B12" s="34">
        <v>258.5</v>
      </c>
      <c r="I12" s="41"/>
      <c r="J12" s="41"/>
      <c r="K12" s="41"/>
      <c r="L12" s="41"/>
      <c r="M12" s="41"/>
      <c r="N12" s="41"/>
      <c r="P12" s="40"/>
      <c r="AH12" s="24">
        <v>1.2903225421905518</v>
      </c>
      <c r="AI12" s="24">
        <v>3</v>
      </c>
      <c r="AJ12" s="24"/>
      <c r="AK12" s="24">
        <v>170</v>
      </c>
      <c r="AL12" s="24">
        <v>16</v>
      </c>
      <c r="AM12" s="24"/>
      <c r="AN12" s="24"/>
      <c r="AO12" s="24"/>
      <c r="AP12" s="24"/>
      <c r="AQ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</row>
    <row r="13" spans="1:66">
      <c r="A13" s="33">
        <v>11</v>
      </c>
      <c r="B13" s="34">
        <v>325.5</v>
      </c>
      <c r="I13" s="41"/>
      <c r="J13" s="41"/>
      <c r="K13" s="41"/>
      <c r="L13" s="41"/>
      <c r="M13" s="41"/>
      <c r="N13" s="41"/>
      <c r="AH13" s="24">
        <v>1.4193547964096069</v>
      </c>
      <c r="AI13" s="24">
        <v>6</v>
      </c>
      <c r="AJ13" s="24"/>
      <c r="AK13" s="24">
        <v>170</v>
      </c>
      <c r="AL13" s="24">
        <v>28</v>
      </c>
      <c r="AM13" s="24"/>
      <c r="AN13" s="24"/>
      <c r="AO13" s="24"/>
      <c r="AP13" s="24"/>
      <c r="AQ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</row>
    <row r="14" spans="1:66">
      <c r="A14" s="33">
        <v>12</v>
      </c>
      <c r="B14" s="34">
        <v>339</v>
      </c>
      <c r="E14" s="64"/>
      <c r="I14" s="41"/>
      <c r="J14" s="41"/>
      <c r="K14" s="41"/>
      <c r="L14" s="41"/>
      <c r="M14" s="41"/>
      <c r="N14" s="41"/>
      <c r="AH14" s="24">
        <v>1.5483870506286621</v>
      </c>
      <c r="AI14" s="24">
        <v>7</v>
      </c>
      <c r="AJ14" s="24"/>
      <c r="AK14" s="24">
        <v>180</v>
      </c>
      <c r="AL14" s="24">
        <v>28</v>
      </c>
      <c r="AM14" s="24"/>
      <c r="AN14" s="24"/>
      <c r="AO14" s="24"/>
      <c r="AP14" s="24"/>
      <c r="AQ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</row>
    <row r="15" spans="1:66">
      <c r="A15" s="33">
        <v>13</v>
      </c>
      <c r="B15" s="34">
        <v>265</v>
      </c>
      <c r="E15" s="64"/>
      <c r="I15" s="41"/>
      <c r="J15" s="41"/>
      <c r="K15" s="41"/>
      <c r="L15" s="41"/>
      <c r="M15" s="41"/>
      <c r="N15" s="41"/>
      <c r="AH15" s="24">
        <v>1.6774193048477173</v>
      </c>
      <c r="AI15" s="24">
        <v>6</v>
      </c>
      <c r="AJ15" s="24"/>
      <c r="AK15" s="24">
        <v>180</v>
      </c>
      <c r="AL15" s="24">
        <v>36</v>
      </c>
      <c r="AM15" s="24"/>
      <c r="AN15" s="24"/>
      <c r="AO15" s="24"/>
      <c r="AP15" s="24"/>
      <c r="AQ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</row>
    <row r="16" spans="1:66">
      <c r="A16" s="33">
        <v>14</v>
      </c>
      <c r="B16" s="34">
        <v>348</v>
      </c>
      <c r="E16" s="64"/>
      <c r="I16" s="41"/>
      <c r="J16" s="41"/>
      <c r="K16" s="41"/>
      <c r="L16" s="41"/>
      <c r="M16" s="41"/>
      <c r="N16" s="41"/>
      <c r="AH16" s="24">
        <v>1.8064515590667725</v>
      </c>
      <c r="AI16" s="24">
        <v>6</v>
      </c>
      <c r="AJ16" s="24"/>
      <c r="AK16" s="24">
        <v>190</v>
      </c>
      <c r="AL16" s="24">
        <v>36</v>
      </c>
      <c r="AM16" s="24"/>
      <c r="AN16" s="24"/>
      <c r="AO16" s="24"/>
      <c r="AP16" s="24"/>
      <c r="AQ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</row>
    <row r="17" spans="1:66">
      <c r="A17" s="33">
        <v>15</v>
      </c>
      <c r="B17" s="34">
        <v>184</v>
      </c>
      <c r="I17" s="41"/>
      <c r="J17" s="41"/>
      <c r="K17" s="41"/>
      <c r="L17" s="41"/>
      <c r="M17" s="41"/>
      <c r="N17" s="41"/>
      <c r="AH17" s="24">
        <v>1.9354838132858276</v>
      </c>
      <c r="AI17" s="24">
        <v>2</v>
      </c>
      <c r="AJ17" s="24"/>
      <c r="AK17" s="24">
        <v>190</v>
      </c>
      <c r="AL17" s="24">
        <v>42</v>
      </c>
      <c r="AM17" s="24"/>
      <c r="AN17" s="24"/>
      <c r="AO17" s="24"/>
      <c r="AP17" s="24"/>
      <c r="AQ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</row>
    <row r="18" spans="1:66">
      <c r="A18" s="33">
        <v>16</v>
      </c>
      <c r="B18" s="34">
        <v>234</v>
      </c>
      <c r="I18" s="41"/>
      <c r="J18" s="41"/>
      <c r="K18" s="41"/>
      <c r="L18" s="41"/>
      <c r="M18" s="41"/>
      <c r="N18" s="41"/>
      <c r="AH18" s="24">
        <v>2.0645160675048828</v>
      </c>
      <c r="AI18" s="24">
        <v>5</v>
      </c>
      <c r="AJ18" s="24"/>
      <c r="AK18" s="24">
        <v>200</v>
      </c>
      <c r="AL18" s="24">
        <v>42</v>
      </c>
      <c r="AM18" s="24"/>
      <c r="AN18" s="24"/>
      <c r="AO18" s="24"/>
      <c r="AP18" s="24"/>
      <c r="AQ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</row>
    <row r="19" spans="1:66">
      <c r="A19" s="33">
        <v>17</v>
      </c>
      <c r="B19" s="34">
        <v>256.5</v>
      </c>
      <c r="I19" s="41"/>
      <c r="J19" s="41"/>
      <c r="K19" s="41"/>
      <c r="L19" s="41"/>
      <c r="M19" s="41"/>
      <c r="N19" s="41"/>
      <c r="AH19" s="24">
        <v>2.193548321723938</v>
      </c>
      <c r="AI19" s="24">
        <v>2</v>
      </c>
      <c r="AJ19" s="24"/>
      <c r="AK19" s="24">
        <v>200</v>
      </c>
      <c r="AL19" s="24">
        <v>59</v>
      </c>
      <c r="AM19" s="24"/>
      <c r="AN19" s="24"/>
      <c r="AO19" s="24"/>
      <c r="AP19" s="24"/>
      <c r="AQ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</row>
    <row r="20" spans="1:66">
      <c r="A20" s="33">
        <v>18</v>
      </c>
      <c r="B20" s="34">
        <v>237</v>
      </c>
      <c r="I20" s="41"/>
      <c r="J20" s="41"/>
      <c r="K20" s="41"/>
      <c r="L20" s="41"/>
      <c r="M20" s="41"/>
      <c r="N20" s="41"/>
      <c r="AH20" s="24">
        <v>2.3225805759429932</v>
      </c>
      <c r="AI20" s="24">
        <v>3</v>
      </c>
      <c r="AJ20" s="24"/>
      <c r="AK20" s="24">
        <v>210</v>
      </c>
      <c r="AL20" s="24">
        <v>59</v>
      </c>
      <c r="AM20" s="24"/>
      <c r="AN20" s="24"/>
      <c r="AO20" s="24"/>
      <c r="AP20" s="24"/>
      <c r="AQ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</row>
    <row r="21" spans="1:66">
      <c r="A21" s="33">
        <v>19</v>
      </c>
      <c r="B21" s="34">
        <v>258</v>
      </c>
      <c r="I21" s="41"/>
      <c r="J21" s="41"/>
      <c r="K21" s="41"/>
      <c r="L21" s="41"/>
      <c r="M21" s="41"/>
      <c r="N21" s="41"/>
      <c r="AH21" s="24">
        <v>2.4516128301620483</v>
      </c>
      <c r="AI21" s="24">
        <v>2</v>
      </c>
      <c r="AJ21" s="24"/>
      <c r="AK21" s="24">
        <v>210</v>
      </c>
      <c r="AL21" s="24">
        <v>68</v>
      </c>
      <c r="AM21" s="24"/>
      <c r="AN21" s="24"/>
      <c r="AO21" s="24"/>
      <c r="AP21" s="24"/>
      <c r="AQ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</row>
    <row r="22" spans="1:66">
      <c r="A22" s="33">
        <v>20</v>
      </c>
      <c r="B22" s="34">
        <v>299</v>
      </c>
      <c r="I22" s="41"/>
      <c r="J22" s="41"/>
      <c r="K22" s="41"/>
      <c r="L22" s="41"/>
      <c r="M22" s="41"/>
      <c r="N22" s="41"/>
      <c r="AH22" s="24">
        <v>2.5806450843811035</v>
      </c>
      <c r="AI22" s="24">
        <v>1</v>
      </c>
      <c r="AJ22" s="24"/>
      <c r="AK22" s="24">
        <v>220</v>
      </c>
      <c r="AL22" s="24">
        <v>68</v>
      </c>
      <c r="AM22" s="24"/>
      <c r="AN22" s="24"/>
      <c r="AO22" s="24"/>
      <c r="AP22" s="24"/>
      <c r="AQ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</row>
    <row r="23" spans="1:66">
      <c r="A23" s="33">
        <v>21</v>
      </c>
      <c r="B23" s="34">
        <v>268</v>
      </c>
      <c r="AH23" s="24">
        <v>2.7096773386001587</v>
      </c>
      <c r="AI23" s="24">
        <v>0</v>
      </c>
      <c r="AJ23" s="24"/>
      <c r="AK23" s="24">
        <v>220</v>
      </c>
      <c r="AL23" s="24">
        <v>64</v>
      </c>
      <c r="AM23" s="24"/>
      <c r="AN23" s="24"/>
      <c r="AO23" s="24"/>
      <c r="AP23" s="24"/>
      <c r="AQ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</row>
    <row r="24" spans="1:66">
      <c r="A24" s="33">
        <v>22</v>
      </c>
      <c r="B24" s="34">
        <v>206.5</v>
      </c>
      <c r="AH24" s="24">
        <v>2.8387095928192139</v>
      </c>
      <c r="AI24" s="24">
        <v>0</v>
      </c>
      <c r="AJ24" s="24"/>
      <c r="AK24" s="24">
        <v>230</v>
      </c>
      <c r="AL24" s="24">
        <v>64</v>
      </c>
      <c r="AM24" s="24"/>
      <c r="AN24" s="24"/>
      <c r="AO24" s="24"/>
      <c r="AP24" s="24"/>
      <c r="AQ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</row>
    <row r="25" spans="1:66">
      <c r="A25" s="33">
        <v>23</v>
      </c>
      <c r="B25" s="34">
        <v>225</v>
      </c>
      <c r="AH25" s="24">
        <v>2.967741847038269</v>
      </c>
      <c r="AI25" s="24">
        <v>0</v>
      </c>
      <c r="AJ25" s="24"/>
      <c r="AK25" s="24">
        <v>230</v>
      </c>
      <c r="AL25" s="24">
        <v>62</v>
      </c>
      <c r="AM25" s="24"/>
      <c r="AN25" s="24"/>
      <c r="AO25" s="24"/>
      <c r="AP25" s="24"/>
      <c r="AQ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</row>
    <row r="26" spans="1:66">
      <c r="A26" s="33">
        <v>24</v>
      </c>
      <c r="B26" s="34">
        <v>279.5</v>
      </c>
      <c r="AH26" s="24">
        <v>3.0967741012573242</v>
      </c>
      <c r="AI26" s="24">
        <v>0</v>
      </c>
      <c r="AJ26" s="24"/>
      <c r="AK26" s="24">
        <v>240</v>
      </c>
      <c r="AL26" s="24">
        <v>62</v>
      </c>
      <c r="AM26" s="24"/>
      <c r="AN26" s="24"/>
      <c r="AO26" s="24"/>
      <c r="AP26" s="24"/>
      <c r="AQ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</row>
    <row r="27" spans="1:66">
      <c r="A27" s="33">
        <v>25</v>
      </c>
      <c r="B27" s="34">
        <v>307</v>
      </c>
      <c r="AH27" s="24">
        <v>3.2258063554763794</v>
      </c>
      <c r="AI27" s="24">
        <v>0</v>
      </c>
      <c r="AJ27" s="24"/>
      <c r="AK27" s="24">
        <v>240</v>
      </c>
      <c r="AL27" s="24">
        <v>91</v>
      </c>
      <c r="AM27" s="24"/>
      <c r="AN27" s="24"/>
      <c r="AO27" s="24"/>
      <c r="AP27" s="24"/>
      <c r="AQ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spans="1:66">
      <c r="A28" s="33">
        <v>26</v>
      </c>
      <c r="B28" s="34">
        <v>305</v>
      </c>
      <c r="AH28" s="24">
        <v>3.3548386096954346</v>
      </c>
      <c r="AI28" s="24">
        <v>0</v>
      </c>
      <c r="AJ28" s="24"/>
      <c r="AK28" s="24">
        <v>250</v>
      </c>
      <c r="AL28" s="24">
        <v>91</v>
      </c>
      <c r="AM28" s="24"/>
      <c r="AN28" s="24"/>
      <c r="AO28" s="24"/>
      <c r="AP28" s="24"/>
      <c r="AQ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pans="1:66">
      <c r="A29" s="33">
        <v>27</v>
      </c>
      <c r="B29" s="34">
        <v>274.5</v>
      </c>
      <c r="AH29" s="24">
        <v>3.4838708639144897</v>
      </c>
      <c r="AI29" s="24">
        <v>0</v>
      </c>
      <c r="AJ29" s="24"/>
      <c r="AK29" s="24">
        <v>250</v>
      </c>
      <c r="AL29" s="24">
        <v>68</v>
      </c>
      <c r="AM29" s="24"/>
      <c r="AN29" s="24"/>
      <c r="AO29" s="24"/>
      <c r="AP29" s="24"/>
      <c r="AQ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pans="1:66">
      <c r="A30" s="33">
        <v>28</v>
      </c>
      <c r="B30" s="34">
        <v>298</v>
      </c>
      <c r="AH30" s="24">
        <v>3.6129031181335449</v>
      </c>
      <c r="AI30" s="24">
        <v>0</v>
      </c>
      <c r="AJ30" s="24"/>
      <c r="AK30" s="24">
        <v>260</v>
      </c>
      <c r="AL30" s="24">
        <v>68</v>
      </c>
      <c r="AM30" s="24"/>
      <c r="AN30" s="24"/>
      <c r="AO30" s="24"/>
      <c r="AP30" s="24"/>
      <c r="AQ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pans="1:66">
      <c r="A31" s="33">
        <v>29</v>
      </c>
      <c r="B31" s="34">
        <v>296</v>
      </c>
      <c r="AH31" s="24">
        <v>3.7419353723526001</v>
      </c>
      <c r="AI31" s="24">
        <v>0</v>
      </c>
      <c r="AJ31" s="24"/>
      <c r="AK31" s="24">
        <v>260</v>
      </c>
      <c r="AL31" s="24">
        <v>69</v>
      </c>
      <c r="AM31" s="24"/>
      <c r="AN31" s="24"/>
      <c r="AO31" s="24"/>
      <c r="AP31" s="24"/>
      <c r="AQ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pans="1:66">
      <c r="A32" s="33">
        <v>30</v>
      </c>
      <c r="B32" s="34">
        <v>274</v>
      </c>
      <c r="AH32" s="24">
        <v>3.8709676265716553</v>
      </c>
      <c r="AI32" s="24">
        <v>0</v>
      </c>
      <c r="AJ32" s="24"/>
      <c r="AK32" s="24">
        <v>270</v>
      </c>
      <c r="AL32" s="24">
        <v>69</v>
      </c>
      <c r="AM32" s="24"/>
      <c r="AN32" s="24"/>
      <c r="AO32" s="24"/>
      <c r="AP32" s="24"/>
      <c r="AQ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pans="1:66">
      <c r="A33" s="33">
        <v>31</v>
      </c>
      <c r="B33" s="34">
        <v>191</v>
      </c>
      <c r="AH33" s="24">
        <v>3.9999998807907104</v>
      </c>
      <c r="AI33" s="24">
        <v>0</v>
      </c>
      <c r="AJ33" s="24"/>
      <c r="AK33" s="24">
        <v>270</v>
      </c>
      <c r="AL33" s="24">
        <v>70</v>
      </c>
      <c r="AM33" s="24"/>
      <c r="AN33" s="24"/>
      <c r="AO33" s="24"/>
      <c r="AP33" s="24"/>
      <c r="AQ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pans="1:66">
      <c r="A34" s="33">
        <v>32</v>
      </c>
      <c r="B34" s="34">
        <v>298</v>
      </c>
      <c r="AH34" s="24"/>
      <c r="AI34" s="24"/>
      <c r="AJ34" s="24"/>
      <c r="AK34" s="24">
        <v>280</v>
      </c>
      <c r="AL34" s="24">
        <v>70</v>
      </c>
      <c r="AM34" s="24"/>
      <c r="AN34" s="24"/>
      <c r="AO34" s="24"/>
      <c r="AP34" s="24"/>
      <c r="AQ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pans="1:66">
      <c r="A35" s="33">
        <v>33</v>
      </c>
      <c r="B35" s="34">
        <v>225</v>
      </c>
      <c r="AH35" s="24"/>
      <c r="AI35" s="24"/>
      <c r="AJ35" s="24"/>
      <c r="AK35" s="24">
        <v>280</v>
      </c>
      <c r="AL35" s="24">
        <v>59</v>
      </c>
      <c r="AM35" s="24"/>
      <c r="AN35" s="24"/>
      <c r="AO35" s="24"/>
      <c r="AP35" s="24"/>
      <c r="AQ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pans="1:66">
      <c r="A36" s="33">
        <v>34</v>
      </c>
      <c r="B36" s="34">
        <v>249.5</v>
      </c>
      <c r="AH36" s="24"/>
      <c r="AI36" s="24"/>
      <c r="AJ36" s="24"/>
      <c r="AK36" s="24">
        <v>290</v>
      </c>
      <c r="AL36" s="24">
        <v>59</v>
      </c>
      <c r="AM36" s="24"/>
      <c r="AN36" s="24"/>
      <c r="AO36" s="24"/>
      <c r="AP36" s="24"/>
      <c r="AQ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pans="1:66">
      <c r="A37" s="33">
        <v>35</v>
      </c>
      <c r="B37" s="34">
        <v>301.5</v>
      </c>
      <c r="AH37" s="24"/>
      <c r="AI37" s="24"/>
      <c r="AJ37" s="24"/>
      <c r="AK37" s="24">
        <v>290</v>
      </c>
      <c r="AL37" s="24">
        <v>50</v>
      </c>
      <c r="AM37" s="24"/>
      <c r="AN37" s="24"/>
      <c r="AO37" s="24"/>
      <c r="AP37" s="24"/>
      <c r="AQ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</row>
    <row r="38" spans="1:66">
      <c r="A38" s="33">
        <v>36</v>
      </c>
      <c r="B38" s="34">
        <v>301</v>
      </c>
      <c r="AH38" s="24"/>
      <c r="AI38" s="24"/>
      <c r="AJ38" s="24"/>
      <c r="AK38" s="24">
        <v>300</v>
      </c>
      <c r="AL38" s="24">
        <v>50</v>
      </c>
      <c r="AM38" s="24"/>
      <c r="AN38" s="24"/>
      <c r="AO38" s="24"/>
      <c r="AP38" s="24"/>
      <c r="AQ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</row>
    <row r="39" spans="1:66">
      <c r="A39" s="33">
        <v>37</v>
      </c>
      <c r="B39" s="34">
        <v>258.5</v>
      </c>
      <c r="AH39" s="24"/>
      <c r="AI39" s="24"/>
      <c r="AJ39" s="24"/>
      <c r="AK39" s="24">
        <v>300</v>
      </c>
      <c r="AL39" s="24">
        <v>52</v>
      </c>
      <c r="AM39" s="24"/>
      <c r="AN39" s="24"/>
      <c r="AO39" s="24"/>
      <c r="AP39" s="24"/>
      <c r="AQ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</row>
    <row r="40" spans="1:66">
      <c r="A40" s="33">
        <v>38</v>
      </c>
      <c r="B40" s="34">
        <v>310</v>
      </c>
      <c r="AH40" s="24"/>
      <c r="AI40" s="24"/>
      <c r="AJ40" s="24"/>
      <c r="AK40" s="24">
        <v>310</v>
      </c>
      <c r="AL40" s="24">
        <v>52</v>
      </c>
      <c r="AM40" s="24"/>
      <c r="AN40" s="24"/>
      <c r="AO40" s="24"/>
      <c r="AP40" s="24"/>
      <c r="AQ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</row>
    <row r="41" spans="1:66">
      <c r="A41" s="33">
        <v>39</v>
      </c>
      <c r="B41" s="34">
        <v>228</v>
      </c>
      <c r="AH41" s="24"/>
      <c r="AI41" s="24"/>
      <c r="AJ41" s="24"/>
      <c r="AK41" s="24">
        <v>310</v>
      </c>
      <c r="AL41" s="24">
        <v>40</v>
      </c>
      <c r="AM41" s="24"/>
      <c r="AN41" s="24"/>
      <c r="AO41" s="24"/>
      <c r="AP41" s="24"/>
      <c r="AQ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</row>
    <row r="42" spans="1:66">
      <c r="A42" s="33">
        <v>40</v>
      </c>
      <c r="B42" s="34">
        <v>280.5</v>
      </c>
      <c r="AH42" s="24"/>
      <c r="AI42" s="24"/>
      <c r="AJ42" s="24"/>
      <c r="AK42" s="24">
        <v>320</v>
      </c>
      <c r="AL42" s="24">
        <v>40</v>
      </c>
      <c r="AM42" s="24"/>
      <c r="AN42" s="24"/>
      <c r="AO42" s="24"/>
      <c r="AP42" s="24"/>
      <c r="AQ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</row>
    <row r="43" spans="1:66">
      <c r="A43" s="33">
        <v>41</v>
      </c>
      <c r="B43" s="34">
        <v>158</v>
      </c>
      <c r="AH43" s="24"/>
      <c r="AI43" s="24"/>
      <c r="AJ43" s="24"/>
      <c r="AK43" s="24">
        <v>320</v>
      </c>
      <c r="AL43" s="24">
        <v>29</v>
      </c>
      <c r="AM43" s="24"/>
      <c r="AN43" s="24"/>
      <c r="AO43" s="24"/>
      <c r="AP43" s="24"/>
      <c r="AQ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</row>
    <row r="44" spans="1:66">
      <c r="A44" s="33">
        <v>42</v>
      </c>
      <c r="B44" s="34">
        <v>225.5</v>
      </c>
      <c r="AH44" s="24"/>
      <c r="AI44" s="24"/>
      <c r="AJ44" s="24"/>
      <c r="AK44" s="24">
        <v>330</v>
      </c>
      <c r="AL44" s="24">
        <v>29</v>
      </c>
      <c r="AM44" s="24"/>
      <c r="AN44" s="24"/>
      <c r="AO44" s="24"/>
      <c r="AP44" s="24"/>
      <c r="AQ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  <row r="45" spans="1:66">
      <c r="A45" s="33">
        <v>43</v>
      </c>
      <c r="B45" s="34">
        <v>240.5</v>
      </c>
      <c r="AH45" s="24"/>
      <c r="AI45" s="24"/>
      <c r="AJ45" s="24"/>
      <c r="AK45" s="24">
        <v>330</v>
      </c>
      <c r="AL45" s="24">
        <v>27</v>
      </c>
      <c r="AM45" s="24"/>
      <c r="AN45" s="24"/>
      <c r="AO45" s="24"/>
      <c r="AP45" s="24"/>
      <c r="AQ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</row>
    <row r="46" spans="1:66">
      <c r="A46" s="33">
        <v>44</v>
      </c>
      <c r="B46" s="34">
        <v>243</v>
      </c>
      <c r="AH46" s="24"/>
      <c r="AI46" s="24"/>
      <c r="AJ46" s="24"/>
      <c r="AK46" s="24">
        <v>340</v>
      </c>
      <c r="AL46" s="24">
        <v>27</v>
      </c>
      <c r="AM46" s="24"/>
      <c r="AN46" s="24"/>
      <c r="AO46" s="24"/>
      <c r="AP46" s="24"/>
      <c r="AQ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</row>
    <row r="47" spans="1:66">
      <c r="A47" s="33">
        <v>45</v>
      </c>
      <c r="B47" s="34">
        <v>275</v>
      </c>
      <c r="AH47" s="24"/>
      <c r="AI47" s="24"/>
      <c r="AJ47" s="24"/>
      <c r="AK47" s="24">
        <v>340</v>
      </c>
      <c r="AL47" s="24">
        <v>15</v>
      </c>
      <c r="AM47" s="24"/>
      <c r="AN47" s="24"/>
      <c r="AO47" s="24"/>
      <c r="AP47" s="24"/>
      <c r="AQ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</row>
    <row r="48" spans="1:66">
      <c r="A48" s="33">
        <v>46</v>
      </c>
      <c r="B48" s="34">
        <v>316.5</v>
      </c>
      <c r="AH48" s="24"/>
      <c r="AI48" s="24"/>
      <c r="AJ48" s="24"/>
      <c r="AK48" s="24">
        <v>350</v>
      </c>
      <c r="AL48" s="24">
        <v>15</v>
      </c>
      <c r="AM48" s="24"/>
      <c r="AN48" s="24"/>
      <c r="AO48" s="24"/>
      <c r="AP48" s="24"/>
      <c r="AQ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</row>
    <row r="49" spans="1:66">
      <c r="A49" s="33">
        <v>47</v>
      </c>
      <c r="B49" s="34">
        <v>244</v>
      </c>
      <c r="AH49" s="24"/>
      <c r="AI49" s="24"/>
      <c r="AJ49" s="24"/>
      <c r="AK49" s="24">
        <v>350</v>
      </c>
      <c r="AL49" s="24">
        <v>11</v>
      </c>
      <c r="AM49" s="24"/>
      <c r="AN49" s="24"/>
      <c r="AO49" s="24"/>
      <c r="AP49" s="24"/>
      <c r="AQ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</row>
    <row r="50" spans="1:66">
      <c r="A50" s="33">
        <v>48</v>
      </c>
      <c r="B50" s="34">
        <v>279.5</v>
      </c>
      <c r="AH50" s="24"/>
      <c r="AI50" s="24"/>
      <c r="AJ50" s="24"/>
      <c r="AK50" s="24">
        <v>360</v>
      </c>
      <c r="AL50" s="24">
        <v>11</v>
      </c>
      <c r="AM50" s="24"/>
      <c r="AN50" s="24"/>
      <c r="AO50" s="24"/>
      <c r="AP50" s="24"/>
      <c r="AQ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</row>
    <row r="51" spans="1:66">
      <c r="A51" s="33">
        <v>49</v>
      </c>
      <c r="B51" s="34">
        <v>301.5</v>
      </c>
      <c r="AH51" s="24"/>
      <c r="AI51" s="24"/>
      <c r="AJ51" s="24"/>
      <c r="AK51" s="24">
        <v>360</v>
      </c>
      <c r="AL51" s="24">
        <v>2</v>
      </c>
      <c r="AM51" s="24"/>
      <c r="AN51" s="24"/>
      <c r="AO51" s="24"/>
      <c r="AP51" s="24"/>
      <c r="AQ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</row>
    <row r="52" spans="1:66">
      <c r="A52" s="33">
        <v>50</v>
      </c>
      <c r="B52" s="34">
        <v>198</v>
      </c>
      <c r="AH52" s="24"/>
      <c r="AI52" s="24"/>
      <c r="AJ52" s="24"/>
      <c r="AK52" s="24">
        <v>370</v>
      </c>
      <c r="AL52" s="24">
        <v>2</v>
      </c>
      <c r="AM52" s="24"/>
      <c r="AN52" s="24"/>
      <c r="AO52" s="24"/>
      <c r="AP52" s="24"/>
      <c r="AQ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</row>
    <row r="53" spans="1:66">
      <c r="A53" s="33">
        <v>51</v>
      </c>
      <c r="B53" s="34">
        <v>185.5</v>
      </c>
      <c r="AH53" s="24"/>
      <c r="AI53" s="24"/>
      <c r="AJ53" s="24"/>
      <c r="AK53" s="24">
        <v>370</v>
      </c>
      <c r="AL53" s="24">
        <v>3</v>
      </c>
      <c r="AM53" s="24"/>
      <c r="AN53" s="24"/>
      <c r="AO53" s="24"/>
      <c r="AP53" s="24"/>
      <c r="AQ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</row>
    <row r="54" spans="1:66">
      <c r="A54" s="33">
        <v>52</v>
      </c>
      <c r="B54" s="34">
        <v>353.5</v>
      </c>
      <c r="AH54" s="24"/>
      <c r="AI54" s="24"/>
      <c r="AJ54" s="24"/>
      <c r="AK54" s="24">
        <v>380</v>
      </c>
      <c r="AL54" s="24">
        <v>3</v>
      </c>
      <c r="AM54" s="24"/>
      <c r="AN54" s="24"/>
      <c r="AO54" s="24"/>
      <c r="AP54" s="24"/>
      <c r="AQ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</row>
    <row r="55" spans="1:66">
      <c r="A55" s="33">
        <v>53</v>
      </c>
      <c r="B55" s="34">
        <v>275</v>
      </c>
      <c r="AH55" s="24"/>
      <c r="AI55" s="24"/>
      <c r="AJ55" s="24"/>
      <c r="AK55" s="24">
        <v>380</v>
      </c>
      <c r="AL55" s="24">
        <v>5</v>
      </c>
      <c r="AM55" s="24"/>
      <c r="AN55" s="24"/>
      <c r="AO55" s="24"/>
      <c r="AP55" s="24"/>
      <c r="AQ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</row>
    <row r="56" spans="1:66">
      <c r="A56" s="33">
        <v>54</v>
      </c>
      <c r="B56" s="34">
        <v>244</v>
      </c>
      <c r="AH56" s="24"/>
      <c r="AI56" s="24"/>
      <c r="AJ56" s="24"/>
      <c r="AK56" s="24">
        <v>390</v>
      </c>
      <c r="AL56" s="24">
        <v>5</v>
      </c>
      <c r="AM56" s="24"/>
      <c r="AN56" s="24"/>
      <c r="AO56" s="24"/>
      <c r="AP56" s="24"/>
      <c r="AQ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</row>
    <row r="57" spans="1:66">
      <c r="A57" s="33">
        <v>55</v>
      </c>
      <c r="B57" s="34">
        <v>177</v>
      </c>
      <c r="AH57" s="24"/>
      <c r="AI57" s="24"/>
      <c r="AJ57" s="24"/>
      <c r="AK57" s="24">
        <v>390</v>
      </c>
      <c r="AL57" s="24">
        <v>3</v>
      </c>
      <c r="AM57" s="24"/>
      <c r="AN57" s="24"/>
      <c r="AO57" s="24"/>
      <c r="AP57" s="24"/>
      <c r="AQ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</row>
    <row r="58" spans="1:66">
      <c r="A58" s="33">
        <v>56</v>
      </c>
      <c r="B58" s="34">
        <v>267</v>
      </c>
      <c r="AH58" s="24"/>
      <c r="AI58" s="24"/>
      <c r="AJ58" s="24"/>
      <c r="AK58" s="24">
        <v>400</v>
      </c>
      <c r="AL58" s="24">
        <v>3</v>
      </c>
      <c r="AM58" s="24"/>
      <c r="AN58" s="24"/>
      <c r="AO58" s="24"/>
      <c r="AP58" s="24"/>
      <c r="AQ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</row>
    <row r="59" spans="1:66">
      <c r="A59" s="33">
        <v>57</v>
      </c>
      <c r="B59" s="34">
        <v>325.5</v>
      </c>
      <c r="AH59" s="24"/>
      <c r="AI59" s="24"/>
      <c r="AJ59" s="24"/>
      <c r="AK59" s="24">
        <v>400</v>
      </c>
      <c r="AL59" s="24">
        <v>0</v>
      </c>
      <c r="AM59" s="24"/>
      <c r="AN59" s="24"/>
      <c r="AO59" s="24"/>
      <c r="AP59" s="24"/>
      <c r="AQ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</row>
    <row r="60" spans="1:66">
      <c r="A60" s="33">
        <v>58</v>
      </c>
      <c r="B60" s="34">
        <v>268.5</v>
      </c>
      <c r="AH60" s="24"/>
      <c r="AI60" s="24"/>
      <c r="AJ60" s="24"/>
      <c r="AK60" s="24">
        <v>410</v>
      </c>
      <c r="AL60" s="24">
        <v>0</v>
      </c>
      <c r="AM60" s="24"/>
      <c r="AN60" s="24"/>
      <c r="AO60" s="24"/>
      <c r="AP60" s="24"/>
      <c r="AQ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</row>
    <row r="61" spans="1:66">
      <c r="A61" s="33">
        <v>59</v>
      </c>
      <c r="B61" s="34">
        <v>282.5</v>
      </c>
      <c r="AH61" s="24"/>
      <c r="AI61" s="24"/>
      <c r="AJ61" s="24"/>
      <c r="AK61" s="24">
        <v>410</v>
      </c>
      <c r="AL61" s="24">
        <v>1</v>
      </c>
      <c r="AM61" s="24"/>
      <c r="AN61" s="24"/>
      <c r="AO61" s="24"/>
      <c r="AP61" s="24"/>
      <c r="AQ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</row>
    <row r="62" spans="1:66">
      <c r="A62" s="33">
        <v>60</v>
      </c>
      <c r="B62" s="34">
        <v>225.5</v>
      </c>
      <c r="AH62" s="24"/>
      <c r="AI62" s="24"/>
      <c r="AJ62" s="24"/>
      <c r="AK62" s="24">
        <v>420</v>
      </c>
      <c r="AL62" s="24">
        <v>1</v>
      </c>
      <c r="AM62" s="24"/>
      <c r="AN62" s="24"/>
      <c r="AO62" s="24"/>
      <c r="AP62" s="24"/>
      <c r="AQ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</row>
    <row r="63" spans="1:66">
      <c r="A63" s="33">
        <v>61</v>
      </c>
      <c r="B63" s="34">
        <v>299</v>
      </c>
      <c r="AH63" s="24"/>
      <c r="AI63" s="24"/>
      <c r="AJ63" s="24"/>
      <c r="AK63" s="24">
        <v>420</v>
      </c>
      <c r="AL63" s="24">
        <v>0</v>
      </c>
      <c r="AM63" s="24"/>
      <c r="AN63" s="24"/>
      <c r="AO63" s="24"/>
      <c r="AP63" s="24"/>
      <c r="AQ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</row>
    <row r="64" spans="1:66">
      <c r="A64" s="33">
        <v>62</v>
      </c>
      <c r="B64" s="34">
        <v>282.5</v>
      </c>
      <c r="AH64" s="24"/>
      <c r="AI64" s="24"/>
      <c r="AJ64" s="24"/>
      <c r="AK64" s="24">
        <v>3.9999998807907104</v>
      </c>
      <c r="AL64" s="24">
        <v>0</v>
      </c>
      <c r="AM64" s="24"/>
      <c r="AN64" s="24"/>
      <c r="AO64" s="24"/>
      <c r="AP64" s="24"/>
      <c r="AQ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</row>
    <row r="65" spans="1:66">
      <c r="A65" s="33">
        <v>63</v>
      </c>
      <c r="B65" s="34">
        <v>353.5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</row>
    <row r="66" spans="1:66">
      <c r="A66" s="33">
        <v>64</v>
      </c>
      <c r="B66" s="34">
        <v>218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</row>
    <row r="67" spans="1:66">
      <c r="A67" s="33">
        <v>65</v>
      </c>
      <c r="B67" s="34">
        <v>265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</row>
    <row r="68" spans="1:66">
      <c r="A68" s="33">
        <v>66</v>
      </c>
      <c r="B68" s="34">
        <v>307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</row>
    <row r="69" spans="1:66">
      <c r="A69" s="33">
        <v>67</v>
      </c>
      <c r="B69" s="34">
        <v>268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</row>
    <row r="70" spans="1:66">
      <c r="A70" s="33">
        <v>68</v>
      </c>
      <c r="B70" s="34">
        <v>200.5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</row>
    <row r="71" spans="1:66">
      <c r="A71" s="33">
        <v>69</v>
      </c>
      <c r="B71" s="34">
        <v>219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</row>
    <row r="72" spans="1:66">
      <c r="A72" s="33">
        <v>70</v>
      </c>
      <c r="B72" s="34">
        <v>176.5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</row>
    <row r="73" spans="1:66">
      <c r="A73" s="33">
        <v>71</v>
      </c>
      <c r="B73" s="34">
        <v>274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</row>
    <row r="74" spans="1:66">
      <c r="A74" s="33">
        <v>72</v>
      </c>
      <c r="B74" s="34">
        <v>249.5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</row>
    <row r="75" spans="1:66">
      <c r="A75" s="33">
        <v>73</v>
      </c>
      <c r="B75" s="34">
        <v>258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</row>
    <row r="76" spans="1:66">
      <c r="A76" s="33">
        <v>74</v>
      </c>
      <c r="B76" s="34">
        <v>298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</row>
    <row r="77" spans="1:66">
      <c r="A77" s="33">
        <v>75</v>
      </c>
      <c r="B77" s="34">
        <v>265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</row>
    <row r="78" spans="1:66">
      <c r="A78" s="33">
        <v>76</v>
      </c>
      <c r="B78" s="34">
        <v>227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</row>
    <row r="79" spans="1:66">
      <c r="A79" s="33">
        <v>77</v>
      </c>
      <c r="B79" s="34">
        <v>243.5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</row>
    <row r="80" spans="1:66">
      <c r="A80" s="33">
        <v>78</v>
      </c>
      <c r="B80" s="34">
        <v>277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</row>
    <row r="81" spans="1:66">
      <c r="A81" s="33">
        <v>79</v>
      </c>
      <c r="B81" s="34">
        <v>322.5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</row>
    <row r="82" spans="1:66">
      <c r="A82" s="33">
        <v>80</v>
      </c>
      <c r="B82" s="34">
        <v>270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</row>
    <row r="83" spans="1:66">
      <c r="A83" s="33">
        <v>81</v>
      </c>
      <c r="B83" s="34">
        <v>210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</row>
    <row r="84" spans="1:66">
      <c r="A84" s="33">
        <v>82</v>
      </c>
      <c r="B84" s="34">
        <v>332.5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</row>
    <row r="85" spans="1:66">
      <c r="A85" s="33">
        <v>83</v>
      </c>
      <c r="B85" s="34">
        <v>305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</row>
    <row r="86" spans="1:66">
      <c r="A86" s="33">
        <v>84</v>
      </c>
      <c r="B86" s="34">
        <v>285.5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</row>
    <row r="87" spans="1:66">
      <c r="A87" s="33">
        <v>85</v>
      </c>
      <c r="B87" s="34">
        <v>315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</row>
    <row r="88" spans="1:66">
      <c r="A88" s="33">
        <v>86</v>
      </c>
      <c r="B88" s="34">
        <v>218.5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</row>
    <row r="89" spans="1:66">
      <c r="A89" s="33">
        <v>87</v>
      </c>
      <c r="B89" s="34">
        <v>223.5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</row>
    <row r="90" spans="1:66">
      <c r="A90" s="33">
        <v>88</v>
      </c>
      <c r="B90" s="34">
        <v>292.5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</row>
    <row r="91" spans="1:66">
      <c r="A91" s="33">
        <v>89</v>
      </c>
      <c r="B91" s="34">
        <v>243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</row>
    <row r="92" spans="1:66">
      <c r="A92" s="33">
        <v>90</v>
      </c>
      <c r="B92" s="34">
        <v>255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</row>
    <row r="93" spans="1:66">
      <c r="A93" s="33">
        <v>91</v>
      </c>
      <c r="B93" s="34">
        <v>242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</row>
    <row r="94" spans="1:66">
      <c r="A94" s="33">
        <v>92</v>
      </c>
      <c r="B94" s="34">
        <v>244</v>
      </c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</row>
    <row r="95" spans="1:66">
      <c r="A95" s="33">
        <v>93</v>
      </c>
      <c r="B95" s="34">
        <v>264</v>
      </c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</row>
    <row r="96" spans="1:66">
      <c r="A96" s="33">
        <v>94</v>
      </c>
      <c r="B96" s="34">
        <v>275</v>
      </c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</row>
    <row r="97" spans="1:66">
      <c r="A97" s="33">
        <v>95</v>
      </c>
      <c r="B97" s="34">
        <v>272</v>
      </c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</row>
    <row r="98" spans="1:66">
      <c r="A98" s="33">
        <v>96</v>
      </c>
      <c r="B98" s="34">
        <v>210</v>
      </c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</row>
    <row r="99" spans="1:66">
      <c r="A99" s="33">
        <v>97</v>
      </c>
      <c r="B99" s="34">
        <v>231</v>
      </c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</row>
    <row r="100" spans="1:66">
      <c r="A100" s="33">
        <v>98</v>
      </c>
      <c r="B100" s="34">
        <v>298</v>
      </c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</row>
    <row r="101" spans="1:66">
      <c r="A101" s="33">
        <v>99</v>
      </c>
      <c r="B101" s="34">
        <v>292.5</v>
      </c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</row>
    <row r="102" spans="1:66">
      <c r="A102" s="33">
        <v>100</v>
      </c>
      <c r="B102" s="34">
        <v>295</v>
      </c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</row>
    <row r="103" spans="1:66">
      <c r="A103" s="65" t="s">
        <v>72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FormatPr defaultRowHeight="15"/>
  <sheetData>
    <row r="1" spans="1:16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 spans="1:16">
      <c r="A2">
        <v>162</v>
      </c>
      <c r="B2">
        <v>203</v>
      </c>
      <c r="C2">
        <v>240</v>
      </c>
      <c r="D2">
        <v>163</v>
      </c>
      <c r="E2">
        <v>84</v>
      </c>
      <c r="F2">
        <v>140</v>
      </c>
      <c r="G2">
        <v>140</v>
      </c>
      <c r="H2">
        <v>162</v>
      </c>
      <c r="I2">
        <v>203</v>
      </c>
      <c r="J2">
        <v>163</v>
      </c>
      <c r="K2">
        <v>204</v>
      </c>
      <c r="L2">
        <v>163</v>
      </c>
      <c r="M2">
        <v>162</v>
      </c>
      <c r="N2">
        <v>140</v>
      </c>
      <c r="O2">
        <v>163</v>
      </c>
      <c r="P2">
        <v>240</v>
      </c>
    </row>
    <row r="3" spans="1:16">
      <c r="A3">
        <v>203</v>
      </c>
      <c r="B3">
        <v>163</v>
      </c>
      <c r="C3">
        <v>329</v>
      </c>
      <c r="D3">
        <v>430</v>
      </c>
      <c r="E3">
        <v>329</v>
      </c>
      <c r="F3">
        <v>329</v>
      </c>
      <c r="G3">
        <v>430</v>
      </c>
      <c r="H3">
        <v>162</v>
      </c>
      <c r="I3">
        <v>430</v>
      </c>
      <c r="J3">
        <v>230</v>
      </c>
      <c r="K3">
        <v>204</v>
      </c>
      <c r="L3">
        <v>162</v>
      </c>
      <c r="M3">
        <v>329</v>
      </c>
      <c r="N3">
        <v>84</v>
      </c>
      <c r="O3">
        <v>430</v>
      </c>
      <c r="P3">
        <v>162</v>
      </c>
    </row>
    <row r="4" spans="1:16">
      <c r="A4">
        <v>329</v>
      </c>
      <c r="B4">
        <v>142</v>
      </c>
      <c r="C4">
        <v>142</v>
      </c>
      <c r="D4">
        <v>163</v>
      </c>
      <c r="E4">
        <v>329</v>
      </c>
      <c r="F4">
        <v>140</v>
      </c>
      <c r="G4">
        <v>329</v>
      </c>
      <c r="H4">
        <v>204</v>
      </c>
      <c r="I4">
        <v>140</v>
      </c>
      <c r="J4">
        <v>83</v>
      </c>
      <c r="K4">
        <v>230</v>
      </c>
      <c r="L4">
        <v>163</v>
      </c>
      <c r="M4">
        <v>240</v>
      </c>
      <c r="N4">
        <v>240</v>
      </c>
      <c r="O4">
        <v>329</v>
      </c>
      <c r="P4">
        <v>140</v>
      </c>
    </row>
    <row r="5" spans="1:16">
      <c r="A5">
        <v>204</v>
      </c>
      <c r="B5">
        <v>142</v>
      </c>
      <c r="C5">
        <v>240</v>
      </c>
      <c r="D5">
        <v>329</v>
      </c>
      <c r="E5">
        <v>223</v>
      </c>
      <c r="F5">
        <v>203</v>
      </c>
      <c r="G5">
        <v>329</v>
      </c>
      <c r="H5">
        <v>83</v>
      </c>
      <c r="I5">
        <v>240</v>
      </c>
      <c r="J5">
        <v>204</v>
      </c>
      <c r="K5">
        <v>329</v>
      </c>
      <c r="L5">
        <v>163</v>
      </c>
      <c r="M5">
        <v>329</v>
      </c>
      <c r="N5">
        <v>84</v>
      </c>
      <c r="O5">
        <v>203</v>
      </c>
      <c r="P5">
        <v>204</v>
      </c>
    </row>
    <row r="6" spans="1:16">
      <c r="A6">
        <v>329</v>
      </c>
      <c r="B6">
        <v>329</v>
      </c>
      <c r="C6">
        <v>223</v>
      </c>
      <c r="D6">
        <v>204</v>
      </c>
      <c r="E6">
        <v>329</v>
      </c>
      <c r="F6">
        <v>230</v>
      </c>
      <c r="G6">
        <v>83</v>
      </c>
      <c r="H6">
        <v>162</v>
      </c>
      <c r="I6">
        <v>203</v>
      </c>
      <c r="J6">
        <v>230</v>
      </c>
      <c r="K6">
        <v>163</v>
      </c>
      <c r="L6">
        <v>204</v>
      </c>
      <c r="M6">
        <v>162</v>
      </c>
      <c r="N6">
        <v>203</v>
      </c>
      <c r="O6">
        <v>240</v>
      </c>
      <c r="P6">
        <v>430</v>
      </c>
    </row>
    <row r="7" spans="1:16">
      <c r="A7">
        <v>430</v>
      </c>
      <c r="B7">
        <v>84</v>
      </c>
      <c r="C7">
        <v>84</v>
      </c>
      <c r="D7">
        <v>84</v>
      </c>
      <c r="E7">
        <v>240</v>
      </c>
      <c r="F7">
        <v>142</v>
      </c>
      <c r="G7">
        <v>162</v>
      </c>
      <c r="H7">
        <v>203</v>
      </c>
      <c r="I7">
        <v>223</v>
      </c>
      <c r="J7">
        <v>142</v>
      </c>
      <c r="K7">
        <v>240</v>
      </c>
      <c r="L7">
        <v>162</v>
      </c>
      <c r="M7">
        <v>223</v>
      </c>
      <c r="N7">
        <v>240</v>
      </c>
      <c r="O7">
        <v>140</v>
      </c>
      <c r="P7">
        <v>142</v>
      </c>
    </row>
    <row r="8" spans="1:16">
      <c r="A8">
        <v>223</v>
      </c>
      <c r="B8">
        <v>329</v>
      </c>
      <c r="C8">
        <v>230</v>
      </c>
      <c r="D8">
        <v>223</v>
      </c>
      <c r="E8">
        <v>230</v>
      </c>
      <c r="F8">
        <v>162</v>
      </c>
      <c r="G8">
        <v>329</v>
      </c>
      <c r="H8">
        <v>223</v>
      </c>
      <c r="I8">
        <v>430</v>
      </c>
      <c r="J8">
        <v>329</v>
      </c>
      <c r="K8">
        <v>162</v>
      </c>
      <c r="L8">
        <v>84</v>
      </c>
      <c r="M8">
        <v>140</v>
      </c>
      <c r="N8">
        <v>329</v>
      </c>
      <c r="O8">
        <v>163</v>
      </c>
      <c r="P8">
        <v>230</v>
      </c>
    </row>
    <row r="9" spans="1:16">
      <c r="A9">
        <v>204</v>
      </c>
      <c r="B9">
        <v>223</v>
      </c>
      <c r="C9">
        <v>203</v>
      </c>
      <c r="D9">
        <v>329</v>
      </c>
      <c r="E9">
        <v>430</v>
      </c>
      <c r="F9">
        <v>162</v>
      </c>
      <c r="G9">
        <v>140</v>
      </c>
      <c r="H9">
        <v>83</v>
      </c>
      <c r="I9">
        <v>223</v>
      </c>
      <c r="J9">
        <v>83</v>
      </c>
      <c r="K9">
        <v>163</v>
      </c>
      <c r="L9">
        <v>83</v>
      </c>
      <c r="M9">
        <v>163</v>
      </c>
      <c r="N9">
        <v>140</v>
      </c>
      <c r="O9">
        <v>140</v>
      </c>
      <c r="P9">
        <v>329</v>
      </c>
    </row>
    <row r="10" spans="1:16">
      <c r="A10">
        <v>163</v>
      </c>
      <c r="B10">
        <v>84</v>
      </c>
      <c r="C10">
        <v>163</v>
      </c>
      <c r="D10">
        <v>240</v>
      </c>
      <c r="E10">
        <v>162</v>
      </c>
      <c r="F10">
        <v>83</v>
      </c>
      <c r="G10">
        <v>329</v>
      </c>
      <c r="H10">
        <v>163</v>
      </c>
      <c r="I10">
        <v>329</v>
      </c>
      <c r="J10">
        <v>230</v>
      </c>
      <c r="K10">
        <v>223</v>
      </c>
      <c r="L10">
        <v>223</v>
      </c>
      <c r="M10">
        <v>84</v>
      </c>
      <c r="N10">
        <v>204</v>
      </c>
      <c r="O10">
        <v>140</v>
      </c>
      <c r="P10">
        <v>83</v>
      </c>
    </row>
    <row r="11" spans="1:16">
      <c r="A11">
        <v>83</v>
      </c>
      <c r="B11">
        <v>140</v>
      </c>
      <c r="C11">
        <v>162</v>
      </c>
      <c r="D11">
        <v>84</v>
      </c>
      <c r="E11">
        <v>430</v>
      </c>
      <c r="F11">
        <v>230</v>
      </c>
      <c r="G11">
        <v>329</v>
      </c>
      <c r="H11">
        <v>162</v>
      </c>
      <c r="I11">
        <v>329</v>
      </c>
      <c r="J11">
        <v>142</v>
      </c>
      <c r="K11">
        <v>230</v>
      </c>
      <c r="L11">
        <v>162</v>
      </c>
      <c r="M11">
        <v>140</v>
      </c>
      <c r="N11">
        <v>140</v>
      </c>
      <c r="O11">
        <v>230</v>
      </c>
      <c r="P11">
        <v>230</v>
      </c>
    </row>
    <row r="12" spans="1:16">
      <c r="A12">
        <v>240</v>
      </c>
      <c r="B12">
        <v>162</v>
      </c>
      <c r="C12">
        <v>140</v>
      </c>
      <c r="D12">
        <v>140</v>
      </c>
      <c r="E12">
        <v>329</v>
      </c>
      <c r="F12">
        <v>230</v>
      </c>
      <c r="G12">
        <v>142</v>
      </c>
      <c r="H12">
        <v>84</v>
      </c>
      <c r="I12">
        <v>329</v>
      </c>
      <c r="J12">
        <v>162</v>
      </c>
      <c r="K12">
        <v>430</v>
      </c>
      <c r="L12">
        <v>162</v>
      </c>
      <c r="M12">
        <v>430</v>
      </c>
      <c r="N12">
        <v>142</v>
      </c>
      <c r="O12">
        <v>140</v>
      </c>
      <c r="P12">
        <v>140</v>
      </c>
    </row>
    <row r="13" spans="1:16">
      <c r="A13">
        <v>430</v>
      </c>
      <c r="B13">
        <v>223</v>
      </c>
      <c r="C13">
        <v>140</v>
      </c>
      <c r="D13">
        <v>329</v>
      </c>
      <c r="E13">
        <v>204</v>
      </c>
      <c r="F13">
        <v>84</v>
      </c>
      <c r="G13">
        <v>203</v>
      </c>
      <c r="H13">
        <v>142</v>
      </c>
      <c r="I13">
        <v>329</v>
      </c>
      <c r="J13">
        <v>430</v>
      </c>
      <c r="K13">
        <v>140</v>
      </c>
      <c r="L13">
        <v>203</v>
      </c>
      <c r="M13">
        <v>204</v>
      </c>
      <c r="N13">
        <v>142</v>
      </c>
      <c r="O13">
        <v>329</v>
      </c>
      <c r="P13">
        <v>230</v>
      </c>
    </row>
    <row r="14" spans="1:16">
      <c r="A14">
        <v>329</v>
      </c>
      <c r="B14">
        <v>162</v>
      </c>
      <c r="C14">
        <v>240</v>
      </c>
      <c r="D14">
        <v>223</v>
      </c>
      <c r="E14">
        <v>162</v>
      </c>
      <c r="F14">
        <v>162</v>
      </c>
      <c r="G14">
        <v>162</v>
      </c>
      <c r="H14">
        <v>223</v>
      </c>
      <c r="I14">
        <v>329</v>
      </c>
      <c r="J14">
        <v>230</v>
      </c>
      <c r="K14">
        <v>83</v>
      </c>
      <c r="L14">
        <v>163</v>
      </c>
      <c r="M14">
        <v>230</v>
      </c>
      <c r="N14">
        <v>142</v>
      </c>
      <c r="O14">
        <v>83</v>
      </c>
      <c r="P14">
        <v>162</v>
      </c>
    </row>
    <row r="15" spans="1:16">
      <c r="A15">
        <v>430</v>
      </c>
      <c r="B15">
        <v>329</v>
      </c>
      <c r="C15">
        <v>430</v>
      </c>
      <c r="D15">
        <v>223</v>
      </c>
      <c r="E15">
        <v>430</v>
      </c>
      <c r="F15">
        <v>204</v>
      </c>
      <c r="G15">
        <v>329</v>
      </c>
      <c r="H15">
        <v>162</v>
      </c>
      <c r="I15">
        <v>203</v>
      </c>
      <c r="J15">
        <v>140</v>
      </c>
      <c r="K15">
        <v>203</v>
      </c>
      <c r="L15">
        <v>240</v>
      </c>
      <c r="M15">
        <v>83</v>
      </c>
      <c r="N15">
        <v>83</v>
      </c>
      <c r="O15">
        <v>84</v>
      </c>
      <c r="P15">
        <v>140</v>
      </c>
    </row>
    <row r="16" spans="1:16">
      <c r="A16">
        <v>430</v>
      </c>
      <c r="B16">
        <v>329</v>
      </c>
      <c r="C16">
        <v>203</v>
      </c>
      <c r="D16">
        <v>204</v>
      </c>
      <c r="E16">
        <v>204</v>
      </c>
      <c r="F16">
        <v>163</v>
      </c>
      <c r="G16">
        <v>162</v>
      </c>
      <c r="H16">
        <v>142</v>
      </c>
      <c r="I16">
        <v>162</v>
      </c>
      <c r="J16">
        <v>203</v>
      </c>
      <c r="K16">
        <v>84</v>
      </c>
      <c r="L16">
        <v>203</v>
      </c>
      <c r="M16">
        <v>163</v>
      </c>
      <c r="N16">
        <v>329</v>
      </c>
      <c r="O16">
        <v>203</v>
      </c>
      <c r="P16">
        <v>162</v>
      </c>
    </row>
    <row r="17" spans="1:16">
      <c r="A17">
        <v>230</v>
      </c>
      <c r="B17">
        <v>230</v>
      </c>
      <c r="C17">
        <v>83</v>
      </c>
      <c r="D17">
        <v>140</v>
      </c>
      <c r="E17">
        <v>430</v>
      </c>
      <c r="F17">
        <v>204</v>
      </c>
      <c r="G17">
        <v>223</v>
      </c>
      <c r="H17">
        <v>329</v>
      </c>
      <c r="I17">
        <v>162</v>
      </c>
      <c r="J17">
        <v>329</v>
      </c>
      <c r="K17">
        <v>230</v>
      </c>
      <c r="L17">
        <v>84</v>
      </c>
      <c r="M17">
        <v>230</v>
      </c>
      <c r="N17">
        <v>204</v>
      </c>
      <c r="O17">
        <v>84</v>
      </c>
      <c r="P17">
        <v>204</v>
      </c>
    </row>
    <row r="18" spans="1:16">
      <c r="A18">
        <v>163</v>
      </c>
      <c r="B18">
        <v>162</v>
      </c>
      <c r="C18">
        <v>84</v>
      </c>
      <c r="D18">
        <v>430</v>
      </c>
      <c r="E18">
        <v>329</v>
      </c>
      <c r="F18">
        <v>430</v>
      </c>
      <c r="G18">
        <v>142</v>
      </c>
      <c r="H18">
        <v>140</v>
      </c>
      <c r="I18">
        <v>430</v>
      </c>
      <c r="J18">
        <v>140</v>
      </c>
      <c r="K18">
        <v>140</v>
      </c>
      <c r="L18">
        <v>203</v>
      </c>
      <c r="M18">
        <v>240</v>
      </c>
      <c r="N18">
        <v>140</v>
      </c>
      <c r="O18">
        <v>84</v>
      </c>
      <c r="P18">
        <v>163</v>
      </c>
    </row>
    <row r="19" spans="1:16">
      <c r="A19">
        <v>84</v>
      </c>
      <c r="B19">
        <v>83</v>
      </c>
      <c r="C19">
        <v>142</v>
      </c>
      <c r="D19">
        <v>140</v>
      </c>
      <c r="E19">
        <v>329</v>
      </c>
      <c r="F19">
        <v>204</v>
      </c>
      <c r="G19">
        <v>140</v>
      </c>
      <c r="H19">
        <v>329</v>
      </c>
      <c r="I19">
        <v>163</v>
      </c>
      <c r="J19">
        <v>162</v>
      </c>
      <c r="K19">
        <v>140</v>
      </c>
      <c r="L19">
        <v>329</v>
      </c>
      <c r="M19">
        <v>203</v>
      </c>
      <c r="N19">
        <v>142</v>
      </c>
      <c r="O19">
        <v>223</v>
      </c>
      <c r="P19">
        <v>163</v>
      </c>
    </row>
    <row r="20" spans="1:16">
      <c r="A20">
        <v>204</v>
      </c>
      <c r="B20">
        <v>142</v>
      </c>
      <c r="C20">
        <v>83</v>
      </c>
      <c r="D20">
        <v>140</v>
      </c>
      <c r="E20">
        <v>162</v>
      </c>
      <c r="F20">
        <v>223</v>
      </c>
      <c r="G20">
        <v>83</v>
      </c>
      <c r="H20">
        <v>329</v>
      </c>
      <c r="I20">
        <v>142</v>
      </c>
      <c r="J20">
        <v>83</v>
      </c>
      <c r="K20">
        <v>329</v>
      </c>
      <c r="L20">
        <v>223</v>
      </c>
      <c r="M20">
        <v>329</v>
      </c>
      <c r="N20">
        <v>83</v>
      </c>
      <c r="O20">
        <v>140</v>
      </c>
      <c r="P20">
        <v>83</v>
      </c>
    </row>
    <row r="21" spans="1:16">
      <c r="A21">
        <v>162</v>
      </c>
      <c r="B21">
        <v>140</v>
      </c>
      <c r="C21">
        <v>142</v>
      </c>
      <c r="D21">
        <v>83</v>
      </c>
      <c r="E21">
        <v>329</v>
      </c>
      <c r="F21">
        <v>142</v>
      </c>
      <c r="G21">
        <v>329</v>
      </c>
      <c r="H21">
        <v>329</v>
      </c>
      <c r="I21">
        <v>230</v>
      </c>
      <c r="J21">
        <v>329</v>
      </c>
      <c r="K21">
        <v>162</v>
      </c>
      <c r="L21">
        <v>203</v>
      </c>
      <c r="M21">
        <v>83</v>
      </c>
      <c r="N21">
        <v>140</v>
      </c>
      <c r="O21">
        <v>140</v>
      </c>
      <c r="P21">
        <v>140</v>
      </c>
    </row>
    <row r="22" spans="1:16">
      <c r="A22">
        <v>204</v>
      </c>
      <c r="B22">
        <v>163</v>
      </c>
      <c r="C22">
        <v>142</v>
      </c>
      <c r="D22">
        <v>163</v>
      </c>
      <c r="E22">
        <v>140</v>
      </c>
      <c r="F22">
        <v>83</v>
      </c>
      <c r="G22">
        <v>203</v>
      </c>
      <c r="H22">
        <v>140</v>
      </c>
      <c r="I22">
        <v>142</v>
      </c>
      <c r="J22">
        <v>204</v>
      </c>
      <c r="K22">
        <v>140</v>
      </c>
      <c r="L22">
        <v>162</v>
      </c>
      <c r="M22">
        <v>204</v>
      </c>
      <c r="N22">
        <v>223</v>
      </c>
      <c r="O22">
        <v>83</v>
      </c>
      <c r="P22">
        <v>140</v>
      </c>
    </row>
    <row r="23" spans="1:16">
      <c r="A23">
        <v>329</v>
      </c>
      <c r="B23">
        <v>162</v>
      </c>
      <c r="C23">
        <v>140</v>
      </c>
      <c r="D23">
        <v>83</v>
      </c>
      <c r="E23">
        <v>84</v>
      </c>
      <c r="F23">
        <v>140</v>
      </c>
      <c r="G23">
        <v>203</v>
      </c>
      <c r="H23">
        <v>162</v>
      </c>
      <c r="I23">
        <v>140</v>
      </c>
      <c r="J23">
        <v>142</v>
      </c>
      <c r="K23">
        <v>140</v>
      </c>
      <c r="L23">
        <v>223</v>
      </c>
      <c r="M23">
        <v>140</v>
      </c>
      <c r="N23">
        <v>140</v>
      </c>
      <c r="O23">
        <v>240</v>
      </c>
      <c r="P23">
        <v>240</v>
      </c>
    </row>
    <row r="24" spans="1:16">
      <c r="A24">
        <v>83</v>
      </c>
      <c r="B24">
        <v>203</v>
      </c>
      <c r="C24">
        <v>329</v>
      </c>
      <c r="D24">
        <v>430</v>
      </c>
      <c r="E24">
        <v>329</v>
      </c>
      <c r="F24">
        <v>140</v>
      </c>
      <c r="G24">
        <v>329</v>
      </c>
      <c r="H24">
        <v>203</v>
      </c>
      <c r="I24">
        <v>203</v>
      </c>
      <c r="J24">
        <v>329</v>
      </c>
      <c r="K24">
        <v>329</v>
      </c>
      <c r="L24">
        <v>203</v>
      </c>
      <c r="M24">
        <v>84</v>
      </c>
      <c r="N24">
        <v>140</v>
      </c>
      <c r="O24">
        <v>223</v>
      </c>
      <c r="P24">
        <v>430</v>
      </c>
    </row>
    <row r="25" spans="1:16">
      <c r="A25">
        <v>230</v>
      </c>
      <c r="B25">
        <v>430</v>
      </c>
      <c r="C25">
        <v>142</v>
      </c>
      <c r="D25">
        <v>163</v>
      </c>
      <c r="E25">
        <v>204</v>
      </c>
      <c r="F25">
        <v>223</v>
      </c>
      <c r="G25">
        <v>329</v>
      </c>
      <c r="H25">
        <v>142</v>
      </c>
      <c r="I25">
        <v>204</v>
      </c>
      <c r="J25">
        <v>140</v>
      </c>
      <c r="K25">
        <v>430</v>
      </c>
      <c r="L25">
        <v>223</v>
      </c>
      <c r="M25">
        <v>162</v>
      </c>
      <c r="N25">
        <v>163</v>
      </c>
      <c r="O25">
        <v>162</v>
      </c>
      <c r="P25">
        <v>84</v>
      </c>
    </row>
    <row r="26" spans="1:16">
      <c r="A26">
        <v>142</v>
      </c>
      <c r="B26">
        <v>430</v>
      </c>
      <c r="C26">
        <v>84</v>
      </c>
      <c r="D26">
        <v>84</v>
      </c>
      <c r="E26">
        <v>204</v>
      </c>
      <c r="F26">
        <v>140</v>
      </c>
      <c r="G26">
        <v>329</v>
      </c>
      <c r="H26">
        <v>240</v>
      </c>
      <c r="I26">
        <v>203</v>
      </c>
      <c r="J26">
        <v>204</v>
      </c>
      <c r="K26">
        <v>84</v>
      </c>
      <c r="L26">
        <v>162</v>
      </c>
      <c r="M26">
        <v>163</v>
      </c>
      <c r="N26">
        <v>204</v>
      </c>
      <c r="O26">
        <v>140</v>
      </c>
      <c r="P26">
        <v>142</v>
      </c>
    </row>
    <row r="27" spans="1:16">
      <c r="A27">
        <v>430</v>
      </c>
      <c r="B27">
        <v>162</v>
      </c>
      <c r="C27">
        <v>329</v>
      </c>
      <c r="D27">
        <v>329</v>
      </c>
      <c r="E27">
        <v>84</v>
      </c>
      <c r="F27">
        <v>163</v>
      </c>
      <c r="G27">
        <v>430</v>
      </c>
      <c r="H27">
        <v>162</v>
      </c>
      <c r="I27">
        <v>140</v>
      </c>
      <c r="J27">
        <v>162</v>
      </c>
      <c r="K27">
        <v>329</v>
      </c>
      <c r="L27">
        <v>162</v>
      </c>
      <c r="M27">
        <v>140</v>
      </c>
      <c r="N27">
        <v>430</v>
      </c>
      <c r="O27">
        <v>83</v>
      </c>
      <c r="P27">
        <v>142</v>
      </c>
    </row>
    <row r="28" spans="1:16">
      <c r="A28">
        <v>329</v>
      </c>
      <c r="B28">
        <v>203</v>
      </c>
      <c r="C28">
        <v>162</v>
      </c>
      <c r="D28">
        <v>329</v>
      </c>
      <c r="E28">
        <v>83</v>
      </c>
      <c r="F28">
        <v>204</v>
      </c>
      <c r="G28">
        <v>162</v>
      </c>
      <c r="H28">
        <v>163</v>
      </c>
      <c r="I28">
        <v>430</v>
      </c>
      <c r="J28">
        <v>230</v>
      </c>
      <c r="K28">
        <v>223</v>
      </c>
      <c r="L28">
        <v>162</v>
      </c>
      <c r="M28">
        <v>230</v>
      </c>
      <c r="N28">
        <v>329</v>
      </c>
      <c r="O28">
        <v>204</v>
      </c>
      <c r="P28">
        <v>162</v>
      </c>
    </row>
    <row r="29" spans="1:16">
      <c r="A29">
        <v>230</v>
      </c>
      <c r="B29">
        <v>240</v>
      </c>
      <c r="C29">
        <v>223</v>
      </c>
      <c r="D29">
        <v>84</v>
      </c>
      <c r="E29">
        <v>162</v>
      </c>
      <c r="F29">
        <v>163</v>
      </c>
      <c r="G29">
        <v>240</v>
      </c>
      <c r="H29">
        <v>430</v>
      </c>
      <c r="I29">
        <v>162</v>
      </c>
      <c r="J29">
        <v>329</v>
      </c>
      <c r="K29">
        <v>83</v>
      </c>
      <c r="L29">
        <v>223</v>
      </c>
      <c r="M29">
        <v>240</v>
      </c>
      <c r="N29">
        <v>203</v>
      </c>
      <c r="O29">
        <v>329</v>
      </c>
      <c r="P29">
        <v>84</v>
      </c>
    </row>
    <row r="30" spans="1:16">
      <c r="A30">
        <v>204</v>
      </c>
      <c r="B30">
        <v>223</v>
      </c>
      <c r="C30">
        <v>329</v>
      </c>
      <c r="D30">
        <v>204</v>
      </c>
      <c r="E30">
        <v>329</v>
      </c>
      <c r="F30">
        <v>430</v>
      </c>
      <c r="G30">
        <v>140</v>
      </c>
      <c r="H30">
        <v>430</v>
      </c>
      <c r="I30">
        <v>162</v>
      </c>
      <c r="J30">
        <v>140</v>
      </c>
      <c r="K30">
        <v>430</v>
      </c>
      <c r="L30">
        <v>230</v>
      </c>
      <c r="M30">
        <v>223</v>
      </c>
      <c r="N30">
        <v>329</v>
      </c>
      <c r="O30">
        <v>203</v>
      </c>
      <c r="P30">
        <v>140</v>
      </c>
    </row>
    <row r="31" spans="1:16">
      <c r="A31">
        <v>223</v>
      </c>
      <c r="B31">
        <v>162</v>
      </c>
      <c r="C31">
        <v>204</v>
      </c>
      <c r="D31">
        <v>329</v>
      </c>
      <c r="E31">
        <v>329</v>
      </c>
      <c r="F31">
        <v>204</v>
      </c>
      <c r="G31">
        <v>140</v>
      </c>
      <c r="H31">
        <v>142</v>
      </c>
      <c r="I31">
        <v>203</v>
      </c>
      <c r="J31">
        <v>204</v>
      </c>
      <c r="K31">
        <v>140</v>
      </c>
      <c r="L31">
        <v>140</v>
      </c>
      <c r="M31">
        <v>162</v>
      </c>
      <c r="N31">
        <v>162</v>
      </c>
      <c r="O31">
        <v>204</v>
      </c>
      <c r="P31">
        <v>240</v>
      </c>
    </row>
    <row r="32" spans="1:16">
      <c r="A32">
        <v>223</v>
      </c>
      <c r="B32">
        <v>203</v>
      </c>
      <c r="C32">
        <v>204</v>
      </c>
      <c r="D32">
        <v>84</v>
      </c>
      <c r="E32">
        <v>204</v>
      </c>
      <c r="F32">
        <v>142</v>
      </c>
      <c r="G32">
        <v>230</v>
      </c>
      <c r="H32">
        <v>140</v>
      </c>
      <c r="I32">
        <v>142</v>
      </c>
      <c r="J32">
        <v>203</v>
      </c>
      <c r="K32">
        <v>163</v>
      </c>
      <c r="L32">
        <v>84</v>
      </c>
      <c r="M32">
        <v>204</v>
      </c>
      <c r="N32">
        <v>430</v>
      </c>
      <c r="O32">
        <v>142</v>
      </c>
      <c r="P32">
        <v>140</v>
      </c>
    </row>
    <row r="33" spans="1:16">
      <c r="A33">
        <v>83</v>
      </c>
      <c r="B33">
        <v>84</v>
      </c>
      <c r="C33">
        <v>223</v>
      </c>
      <c r="D33">
        <v>430</v>
      </c>
      <c r="E33">
        <v>203</v>
      </c>
      <c r="F33">
        <v>329</v>
      </c>
      <c r="G33">
        <v>83</v>
      </c>
      <c r="H33">
        <v>142</v>
      </c>
      <c r="I33">
        <v>230</v>
      </c>
      <c r="J33">
        <v>204</v>
      </c>
      <c r="K33">
        <v>83</v>
      </c>
      <c r="L33">
        <v>204</v>
      </c>
      <c r="M33">
        <v>329</v>
      </c>
      <c r="N33">
        <v>83</v>
      </c>
      <c r="O33">
        <v>162</v>
      </c>
      <c r="P33">
        <v>140</v>
      </c>
    </row>
    <row r="34" spans="1:16">
      <c r="A34">
        <v>83</v>
      </c>
      <c r="B34">
        <v>84</v>
      </c>
      <c r="C34">
        <v>240</v>
      </c>
      <c r="D34">
        <v>163</v>
      </c>
      <c r="E34">
        <v>240</v>
      </c>
      <c r="F34">
        <v>329</v>
      </c>
      <c r="G34">
        <v>329</v>
      </c>
      <c r="H34">
        <v>162</v>
      </c>
      <c r="I34">
        <v>223</v>
      </c>
      <c r="J34">
        <v>223</v>
      </c>
      <c r="K34">
        <v>329</v>
      </c>
      <c r="L34">
        <v>140</v>
      </c>
      <c r="M34">
        <v>163</v>
      </c>
      <c r="N34">
        <v>162</v>
      </c>
      <c r="O34">
        <v>163</v>
      </c>
      <c r="P34">
        <v>142</v>
      </c>
    </row>
    <row r="35" spans="1:16">
      <c r="A35">
        <v>84</v>
      </c>
      <c r="B35">
        <v>240</v>
      </c>
      <c r="C35">
        <v>203</v>
      </c>
      <c r="D35">
        <v>204</v>
      </c>
      <c r="E35">
        <v>140</v>
      </c>
      <c r="F35">
        <v>430</v>
      </c>
      <c r="G35">
        <v>140</v>
      </c>
      <c r="H35">
        <v>163</v>
      </c>
      <c r="I35">
        <v>230</v>
      </c>
      <c r="J35">
        <v>204</v>
      </c>
      <c r="K35">
        <v>140</v>
      </c>
      <c r="L35">
        <v>84</v>
      </c>
      <c r="M35">
        <v>140</v>
      </c>
      <c r="N35">
        <v>204</v>
      </c>
      <c r="O35">
        <v>329</v>
      </c>
      <c r="P35">
        <v>140</v>
      </c>
    </row>
    <row r="36" spans="1:16">
      <c r="A36">
        <v>142</v>
      </c>
      <c r="B36">
        <v>430</v>
      </c>
      <c r="C36">
        <v>223</v>
      </c>
      <c r="D36">
        <v>329</v>
      </c>
      <c r="E36">
        <v>162</v>
      </c>
      <c r="F36">
        <v>140</v>
      </c>
      <c r="G36">
        <v>203</v>
      </c>
      <c r="H36">
        <v>230</v>
      </c>
      <c r="I36">
        <v>140</v>
      </c>
      <c r="J36">
        <v>142</v>
      </c>
      <c r="K36">
        <v>204</v>
      </c>
      <c r="L36">
        <v>204</v>
      </c>
      <c r="M36">
        <v>163</v>
      </c>
      <c r="N36">
        <v>329</v>
      </c>
      <c r="O36">
        <v>430</v>
      </c>
      <c r="P36">
        <v>430</v>
      </c>
    </row>
    <row r="37" spans="1:16">
      <c r="A37">
        <v>140</v>
      </c>
      <c r="B37">
        <v>329</v>
      </c>
      <c r="C37">
        <v>230</v>
      </c>
      <c r="D37">
        <v>163</v>
      </c>
      <c r="E37">
        <v>83</v>
      </c>
      <c r="F37">
        <v>83</v>
      </c>
      <c r="G37">
        <v>203</v>
      </c>
      <c r="H37">
        <v>329</v>
      </c>
      <c r="I37">
        <v>162</v>
      </c>
      <c r="J37">
        <v>140</v>
      </c>
      <c r="K37">
        <v>223</v>
      </c>
      <c r="L37">
        <v>84</v>
      </c>
      <c r="M37">
        <v>430</v>
      </c>
      <c r="N37">
        <v>430</v>
      </c>
      <c r="O37">
        <v>140</v>
      </c>
      <c r="P37">
        <v>162</v>
      </c>
    </row>
    <row r="38" spans="1:16">
      <c r="A38">
        <v>329</v>
      </c>
      <c r="B38">
        <v>329</v>
      </c>
      <c r="C38">
        <v>163</v>
      </c>
      <c r="D38">
        <v>204</v>
      </c>
      <c r="E38">
        <v>203</v>
      </c>
      <c r="F38">
        <v>223</v>
      </c>
      <c r="G38">
        <v>83</v>
      </c>
      <c r="H38">
        <v>230</v>
      </c>
      <c r="I38">
        <v>430</v>
      </c>
      <c r="J38">
        <v>329</v>
      </c>
      <c r="K38">
        <v>140</v>
      </c>
      <c r="L38">
        <v>140</v>
      </c>
      <c r="M38">
        <v>329</v>
      </c>
      <c r="N38">
        <v>203</v>
      </c>
      <c r="O38">
        <v>230</v>
      </c>
      <c r="P38">
        <v>163</v>
      </c>
    </row>
    <row r="39" spans="1:16">
      <c r="A39">
        <v>223</v>
      </c>
      <c r="B39">
        <v>163</v>
      </c>
      <c r="C39">
        <v>140</v>
      </c>
      <c r="D39">
        <v>83</v>
      </c>
      <c r="E39">
        <v>329</v>
      </c>
      <c r="F39">
        <v>430</v>
      </c>
      <c r="G39">
        <v>203</v>
      </c>
      <c r="H39">
        <v>83</v>
      </c>
      <c r="I39">
        <v>204</v>
      </c>
      <c r="J39">
        <v>203</v>
      </c>
      <c r="K39">
        <v>230</v>
      </c>
      <c r="L39">
        <v>204</v>
      </c>
      <c r="M39">
        <v>223</v>
      </c>
      <c r="N39">
        <v>430</v>
      </c>
      <c r="O39">
        <v>223</v>
      </c>
      <c r="P39">
        <v>203</v>
      </c>
    </row>
    <row r="40" spans="1:16">
      <c r="A40">
        <v>240</v>
      </c>
      <c r="B40">
        <v>329</v>
      </c>
      <c r="C40">
        <v>163</v>
      </c>
      <c r="D40">
        <v>230</v>
      </c>
      <c r="E40">
        <v>329</v>
      </c>
      <c r="F40">
        <v>430</v>
      </c>
      <c r="G40">
        <v>329</v>
      </c>
      <c r="H40">
        <v>162</v>
      </c>
      <c r="I40">
        <v>203</v>
      </c>
      <c r="J40">
        <v>162</v>
      </c>
      <c r="K40">
        <v>430</v>
      </c>
      <c r="L40">
        <v>204</v>
      </c>
      <c r="M40">
        <v>163</v>
      </c>
      <c r="N40">
        <v>140</v>
      </c>
      <c r="O40">
        <v>230</v>
      </c>
      <c r="P40">
        <v>163</v>
      </c>
    </row>
    <row r="41" spans="1:16">
      <c r="A41">
        <v>140</v>
      </c>
      <c r="B41">
        <v>162</v>
      </c>
      <c r="C41">
        <v>140</v>
      </c>
      <c r="D41">
        <v>223</v>
      </c>
      <c r="E41">
        <v>83</v>
      </c>
      <c r="F41">
        <v>162</v>
      </c>
      <c r="G41">
        <v>163</v>
      </c>
      <c r="H41">
        <v>142</v>
      </c>
      <c r="I41">
        <v>329</v>
      </c>
      <c r="J41">
        <v>223</v>
      </c>
      <c r="K41">
        <v>140</v>
      </c>
      <c r="L41">
        <v>430</v>
      </c>
      <c r="M41">
        <v>162</v>
      </c>
      <c r="N41">
        <v>162</v>
      </c>
      <c r="O41">
        <v>230</v>
      </c>
      <c r="P41">
        <v>240</v>
      </c>
    </row>
    <row r="42" spans="1:16">
      <c r="A42">
        <v>223</v>
      </c>
      <c r="B42">
        <v>84</v>
      </c>
      <c r="C42">
        <v>204</v>
      </c>
      <c r="D42">
        <v>430</v>
      </c>
      <c r="E42">
        <v>162</v>
      </c>
      <c r="F42">
        <v>142</v>
      </c>
      <c r="G42">
        <v>140</v>
      </c>
      <c r="H42">
        <v>329</v>
      </c>
      <c r="I42">
        <v>329</v>
      </c>
      <c r="J42">
        <v>329</v>
      </c>
      <c r="K42">
        <v>430</v>
      </c>
      <c r="L42">
        <v>142</v>
      </c>
      <c r="M42">
        <v>223</v>
      </c>
      <c r="N42">
        <v>83</v>
      </c>
      <c r="O42">
        <v>84</v>
      </c>
      <c r="P42">
        <v>240</v>
      </c>
    </row>
    <row r="43" spans="1:16">
      <c r="A43">
        <v>162</v>
      </c>
      <c r="B43">
        <v>204</v>
      </c>
      <c r="C43">
        <v>204</v>
      </c>
      <c r="D43">
        <v>162</v>
      </c>
      <c r="E43">
        <v>430</v>
      </c>
      <c r="F43">
        <v>162</v>
      </c>
      <c r="G43">
        <v>203</v>
      </c>
      <c r="H43">
        <v>84</v>
      </c>
      <c r="I43">
        <v>223</v>
      </c>
      <c r="J43">
        <v>163</v>
      </c>
      <c r="K43">
        <v>83</v>
      </c>
      <c r="L43">
        <v>140</v>
      </c>
      <c r="M43">
        <v>203</v>
      </c>
      <c r="N43">
        <v>163</v>
      </c>
      <c r="O43">
        <v>163</v>
      </c>
      <c r="P43">
        <v>140</v>
      </c>
    </row>
    <row r="44" spans="1:16">
      <c r="A44">
        <v>240</v>
      </c>
      <c r="B44">
        <v>83</v>
      </c>
      <c r="C44">
        <v>203</v>
      </c>
      <c r="D44">
        <v>203</v>
      </c>
      <c r="E44">
        <v>223</v>
      </c>
      <c r="F44">
        <v>163</v>
      </c>
      <c r="G44">
        <v>329</v>
      </c>
      <c r="H44">
        <v>430</v>
      </c>
      <c r="I44">
        <v>83</v>
      </c>
      <c r="J44">
        <v>140</v>
      </c>
      <c r="K44">
        <v>329</v>
      </c>
      <c r="L44">
        <v>204</v>
      </c>
      <c r="M44">
        <v>142</v>
      </c>
      <c r="N44">
        <v>140</v>
      </c>
      <c r="O44">
        <v>162</v>
      </c>
      <c r="P44">
        <v>140</v>
      </c>
    </row>
    <row r="45" spans="1:16">
      <c r="A45">
        <v>140</v>
      </c>
      <c r="B45">
        <v>84</v>
      </c>
      <c r="C45">
        <v>140</v>
      </c>
      <c r="D45">
        <v>223</v>
      </c>
      <c r="E45">
        <v>430</v>
      </c>
      <c r="F45">
        <v>140</v>
      </c>
      <c r="G45">
        <v>329</v>
      </c>
      <c r="H45">
        <v>203</v>
      </c>
      <c r="I45">
        <v>140</v>
      </c>
      <c r="J45">
        <v>84</v>
      </c>
      <c r="K45">
        <v>162</v>
      </c>
      <c r="L45">
        <v>163</v>
      </c>
      <c r="M45">
        <v>162</v>
      </c>
      <c r="N45">
        <v>163</v>
      </c>
      <c r="O45">
        <v>162</v>
      </c>
      <c r="P45">
        <v>142</v>
      </c>
    </row>
    <row r="46" spans="1:16">
      <c r="A46">
        <v>203</v>
      </c>
      <c r="B46">
        <v>223</v>
      </c>
      <c r="C46">
        <v>162</v>
      </c>
      <c r="D46">
        <v>83</v>
      </c>
      <c r="E46">
        <v>430</v>
      </c>
      <c r="F46">
        <v>140</v>
      </c>
      <c r="G46">
        <v>329</v>
      </c>
      <c r="H46">
        <v>140</v>
      </c>
      <c r="I46">
        <v>230</v>
      </c>
      <c r="J46">
        <v>204</v>
      </c>
      <c r="K46">
        <v>203</v>
      </c>
      <c r="L46">
        <v>329</v>
      </c>
      <c r="M46">
        <v>430</v>
      </c>
      <c r="N46">
        <v>162</v>
      </c>
      <c r="O46">
        <v>140</v>
      </c>
      <c r="P46">
        <v>203</v>
      </c>
    </row>
    <row r="47" spans="1:16">
      <c r="A47">
        <v>329</v>
      </c>
      <c r="B47">
        <v>203</v>
      </c>
      <c r="C47">
        <v>163</v>
      </c>
      <c r="D47">
        <v>84</v>
      </c>
      <c r="E47">
        <v>230</v>
      </c>
      <c r="F47">
        <v>84</v>
      </c>
      <c r="G47">
        <v>84</v>
      </c>
      <c r="H47">
        <v>223</v>
      </c>
      <c r="I47">
        <v>142</v>
      </c>
      <c r="J47">
        <v>84</v>
      </c>
      <c r="K47">
        <v>140</v>
      </c>
      <c r="L47">
        <v>240</v>
      </c>
      <c r="M47">
        <v>240</v>
      </c>
      <c r="N47">
        <v>163</v>
      </c>
      <c r="O47">
        <v>84</v>
      </c>
      <c r="P47">
        <v>230</v>
      </c>
    </row>
    <row r="48" spans="1:16">
      <c r="A48">
        <v>84</v>
      </c>
      <c r="B48">
        <v>84</v>
      </c>
      <c r="C48">
        <v>163</v>
      </c>
      <c r="D48">
        <v>240</v>
      </c>
      <c r="E48">
        <v>84</v>
      </c>
      <c r="F48">
        <v>204</v>
      </c>
      <c r="G48">
        <v>163</v>
      </c>
      <c r="H48">
        <v>163</v>
      </c>
      <c r="I48">
        <v>329</v>
      </c>
      <c r="J48">
        <v>230</v>
      </c>
      <c r="K48">
        <v>83</v>
      </c>
      <c r="L48">
        <v>140</v>
      </c>
      <c r="M48">
        <v>329</v>
      </c>
      <c r="N48">
        <v>203</v>
      </c>
      <c r="O48">
        <v>204</v>
      </c>
      <c r="P48">
        <v>204</v>
      </c>
    </row>
    <row r="49" spans="1:16">
      <c r="A49">
        <v>162</v>
      </c>
      <c r="B49">
        <v>223</v>
      </c>
      <c r="C49">
        <v>203</v>
      </c>
      <c r="D49">
        <v>163</v>
      </c>
      <c r="E49">
        <v>329</v>
      </c>
      <c r="F49">
        <v>230</v>
      </c>
      <c r="G49">
        <v>203</v>
      </c>
      <c r="H49">
        <v>203</v>
      </c>
      <c r="I49">
        <v>140</v>
      </c>
      <c r="J49">
        <v>329</v>
      </c>
      <c r="K49">
        <v>83</v>
      </c>
      <c r="L49">
        <v>84</v>
      </c>
      <c r="M49">
        <v>240</v>
      </c>
      <c r="N49">
        <v>140</v>
      </c>
      <c r="O49">
        <v>83</v>
      </c>
      <c r="P49">
        <v>162</v>
      </c>
    </row>
    <row r="50" spans="1:16">
      <c r="A50">
        <v>230</v>
      </c>
      <c r="B50">
        <v>83</v>
      </c>
      <c r="C50">
        <v>83</v>
      </c>
      <c r="D50">
        <v>204</v>
      </c>
      <c r="E50">
        <v>329</v>
      </c>
      <c r="F50">
        <v>329</v>
      </c>
      <c r="G50">
        <v>230</v>
      </c>
      <c r="H50">
        <v>140</v>
      </c>
      <c r="I50">
        <v>83</v>
      </c>
      <c r="J50">
        <v>203</v>
      </c>
      <c r="K50">
        <v>204</v>
      </c>
      <c r="L50">
        <v>203</v>
      </c>
      <c r="M50">
        <v>430</v>
      </c>
      <c r="N50">
        <v>329</v>
      </c>
      <c r="O50">
        <v>329</v>
      </c>
      <c r="P50">
        <v>140</v>
      </c>
    </row>
    <row r="51" spans="1:16">
      <c r="A51">
        <v>240</v>
      </c>
      <c r="B51">
        <v>162</v>
      </c>
      <c r="C51">
        <v>84</v>
      </c>
      <c r="D51">
        <v>223</v>
      </c>
      <c r="E51">
        <v>142</v>
      </c>
      <c r="F51">
        <v>140</v>
      </c>
      <c r="G51">
        <v>162</v>
      </c>
      <c r="H51">
        <v>203</v>
      </c>
      <c r="I51">
        <v>162</v>
      </c>
      <c r="J51">
        <v>84</v>
      </c>
      <c r="K51">
        <v>162</v>
      </c>
      <c r="L51">
        <v>140</v>
      </c>
      <c r="M51">
        <v>223</v>
      </c>
      <c r="N51">
        <v>329</v>
      </c>
      <c r="O51">
        <v>204</v>
      </c>
      <c r="P51">
        <v>430</v>
      </c>
    </row>
    <row r="52" spans="1:16">
      <c r="A52">
        <v>140</v>
      </c>
      <c r="B52">
        <v>329</v>
      </c>
      <c r="C52">
        <v>162</v>
      </c>
      <c r="D52">
        <v>84</v>
      </c>
      <c r="E52">
        <v>163</v>
      </c>
      <c r="F52">
        <v>430</v>
      </c>
      <c r="G52">
        <v>163</v>
      </c>
      <c r="H52">
        <v>203</v>
      </c>
      <c r="I52">
        <v>83</v>
      </c>
      <c r="J52">
        <v>140</v>
      </c>
      <c r="K52">
        <v>204</v>
      </c>
      <c r="L52">
        <v>162</v>
      </c>
      <c r="M52">
        <v>83</v>
      </c>
      <c r="N52">
        <v>84</v>
      </c>
      <c r="O52">
        <v>162</v>
      </c>
      <c r="P52">
        <v>84</v>
      </c>
    </row>
    <row r="53" spans="1:16">
      <c r="A53">
        <v>204</v>
      </c>
      <c r="B53">
        <v>430</v>
      </c>
      <c r="C53">
        <v>329</v>
      </c>
      <c r="D53">
        <v>142</v>
      </c>
      <c r="E53">
        <v>329</v>
      </c>
      <c r="F53">
        <v>223</v>
      </c>
      <c r="G53">
        <v>163</v>
      </c>
      <c r="H53">
        <v>230</v>
      </c>
      <c r="I53">
        <v>142</v>
      </c>
      <c r="J53">
        <v>84</v>
      </c>
      <c r="K53">
        <v>140</v>
      </c>
      <c r="L53">
        <v>204</v>
      </c>
      <c r="M53">
        <v>204</v>
      </c>
      <c r="N53">
        <v>230</v>
      </c>
      <c r="O53">
        <v>163</v>
      </c>
      <c r="P53">
        <v>223</v>
      </c>
    </row>
    <row r="54" spans="1:16">
      <c r="A54">
        <v>142</v>
      </c>
      <c r="B54">
        <v>163</v>
      </c>
      <c r="C54">
        <v>230</v>
      </c>
      <c r="D54">
        <v>84</v>
      </c>
      <c r="E54">
        <v>84</v>
      </c>
      <c r="F54">
        <v>84</v>
      </c>
      <c r="G54">
        <v>163</v>
      </c>
      <c r="H54">
        <v>223</v>
      </c>
      <c r="I54">
        <v>430</v>
      </c>
      <c r="J54">
        <v>142</v>
      </c>
      <c r="K54">
        <v>223</v>
      </c>
      <c r="L54">
        <v>163</v>
      </c>
      <c r="M54">
        <v>140</v>
      </c>
      <c r="N54">
        <v>83</v>
      </c>
      <c r="O54">
        <v>240</v>
      </c>
      <c r="P54">
        <v>223</v>
      </c>
    </row>
    <row r="55" spans="1:16">
      <c r="A55">
        <v>140</v>
      </c>
      <c r="B55">
        <v>204</v>
      </c>
      <c r="C55">
        <v>223</v>
      </c>
      <c r="D55">
        <v>240</v>
      </c>
      <c r="E55">
        <v>430</v>
      </c>
      <c r="F55">
        <v>84</v>
      </c>
      <c r="G55">
        <v>230</v>
      </c>
      <c r="H55">
        <v>84</v>
      </c>
      <c r="I55">
        <v>140</v>
      </c>
      <c r="J55">
        <v>140</v>
      </c>
      <c r="K55">
        <v>140</v>
      </c>
      <c r="L55">
        <v>163</v>
      </c>
      <c r="M55">
        <v>203</v>
      </c>
      <c r="N55">
        <v>162</v>
      </c>
      <c r="O55">
        <v>204</v>
      </c>
      <c r="P55">
        <v>203</v>
      </c>
    </row>
    <row r="56" spans="1:16">
      <c r="A56">
        <v>163</v>
      </c>
      <c r="B56">
        <v>83</v>
      </c>
      <c r="C56">
        <v>162</v>
      </c>
      <c r="D56">
        <v>240</v>
      </c>
      <c r="E56">
        <v>223</v>
      </c>
      <c r="F56">
        <v>329</v>
      </c>
      <c r="G56">
        <v>230</v>
      </c>
      <c r="H56">
        <v>329</v>
      </c>
      <c r="I56">
        <v>140</v>
      </c>
      <c r="J56">
        <v>230</v>
      </c>
      <c r="K56">
        <v>83</v>
      </c>
      <c r="L56">
        <v>204</v>
      </c>
      <c r="M56">
        <v>329</v>
      </c>
      <c r="N56">
        <v>230</v>
      </c>
      <c r="O56">
        <v>162</v>
      </c>
      <c r="P56">
        <v>223</v>
      </c>
    </row>
    <row r="57" spans="1:16">
      <c r="A57">
        <v>142</v>
      </c>
      <c r="B57">
        <v>223</v>
      </c>
      <c r="C57">
        <v>223</v>
      </c>
      <c r="D57">
        <v>204</v>
      </c>
      <c r="E57">
        <v>140</v>
      </c>
      <c r="F57">
        <v>203</v>
      </c>
      <c r="G57">
        <v>142</v>
      </c>
      <c r="H57">
        <v>240</v>
      </c>
      <c r="I57">
        <v>329</v>
      </c>
      <c r="J57">
        <v>163</v>
      </c>
      <c r="K57">
        <v>162</v>
      </c>
      <c r="L57">
        <v>84</v>
      </c>
      <c r="M57">
        <v>142</v>
      </c>
      <c r="N57">
        <v>140</v>
      </c>
      <c r="O57">
        <v>430</v>
      </c>
      <c r="P57">
        <v>240</v>
      </c>
    </row>
    <row r="58" spans="1:16">
      <c r="A58">
        <v>140</v>
      </c>
      <c r="B58">
        <v>140</v>
      </c>
      <c r="C58">
        <v>430</v>
      </c>
      <c r="D58">
        <v>203</v>
      </c>
      <c r="E58">
        <v>140</v>
      </c>
      <c r="F58">
        <v>162</v>
      </c>
      <c r="G58">
        <v>230</v>
      </c>
      <c r="H58">
        <v>230</v>
      </c>
      <c r="I58">
        <v>140</v>
      </c>
      <c r="J58">
        <v>329</v>
      </c>
      <c r="K58">
        <v>223</v>
      </c>
      <c r="L58">
        <v>162</v>
      </c>
      <c r="M58">
        <v>240</v>
      </c>
      <c r="N58">
        <v>83</v>
      </c>
      <c r="O58">
        <v>163</v>
      </c>
      <c r="P58">
        <v>162</v>
      </c>
    </row>
    <row r="59" spans="1:16">
      <c r="A59">
        <v>162</v>
      </c>
      <c r="B59">
        <v>140</v>
      </c>
      <c r="C59">
        <v>204</v>
      </c>
      <c r="D59">
        <v>204</v>
      </c>
      <c r="E59">
        <v>83</v>
      </c>
      <c r="F59">
        <v>142</v>
      </c>
      <c r="G59">
        <v>223</v>
      </c>
      <c r="H59">
        <v>140</v>
      </c>
      <c r="I59">
        <v>230</v>
      </c>
      <c r="J59">
        <v>329</v>
      </c>
      <c r="K59">
        <v>329</v>
      </c>
      <c r="L59">
        <v>204</v>
      </c>
      <c r="M59">
        <v>84</v>
      </c>
      <c r="N59">
        <v>162</v>
      </c>
      <c r="O59">
        <v>430</v>
      </c>
      <c r="P59">
        <v>163</v>
      </c>
    </row>
    <row r="60" spans="1:16">
      <c r="A60">
        <v>140</v>
      </c>
      <c r="B60">
        <v>329</v>
      </c>
      <c r="C60">
        <v>430</v>
      </c>
      <c r="D60">
        <v>204</v>
      </c>
      <c r="E60">
        <v>142</v>
      </c>
      <c r="F60">
        <v>203</v>
      </c>
      <c r="G60">
        <v>230</v>
      </c>
      <c r="H60">
        <v>203</v>
      </c>
      <c r="I60">
        <v>203</v>
      </c>
      <c r="J60">
        <v>140</v>
      </c>
      <c r="K60">
        <v>162</v>
      </c>
      <c r="L60">
        <v>140</v>
      </c>
      <c r="M60">
        <v>162</v>
      </c>
      <c r="N60">
        <v>83</v>
      </c>
      <c r="O60">
        <v>163</v>
      </c>
      <c r="P60">
        <v>84</v>
      </c>
    </row>
    <row r="61" spans="1:16">
      <c r="A61">
        <v>84</v>
      </c>
      <c r="B61">
        <v>84</v>
      </c>
      <c r="C61">
        <v>203</v>
      </c>
      <c r="D61">
        <v>142</v>
      </c>
      <c r="E61">
        <v>204</v>
      </c>
      <c r="F61">
        <v>162</v>
      </c>
      <c r="G61">
        <v>223</v>
      </c>
      <c r="H61">
        <v>430</v>
      </c>
      <c r="I61">
        <v>329</v>
      </c>
      <c r="J61">
        <v>430</v>
      </c>
      <c r="K61">
        <v>204</v>
      </c>
      <c r="L61">
        <v>204</v>
      </c>
      <c r="M61">
        <v>329</v>
      </c>
      <c r="N61">
        <v>140</v>
      </c>
      <c r="O61">
        <v>83</v>
      </c>
      <c r="P61">
        <v>230</v>
      </c>
    </row>
    <row r="62" spans="1:16">
      <c r="A62">
        <v>223</v>
      </c>
      <c r="B62">
        <v>83</v>
      </c>
      <c r="C62">
        <v>163</v>
      </c>
      <c r="D62">
        <v>84</v>
      </c>
      <c r="E62">
        <v>140</v>
      </c>
      <c r="F62">
        <v>203</v>
      </c>
      <c r="G62">
        <v>329</v>
      </c>
      <c r="H62">
        <v>84</v>
      </c>
      <c r="I62">
        <v>163</v>
      </c>
      <c r="J62">
        <v>223</v>
      </c>
      <c r="K62">
        <v>162</v>
      </c>
      <c r="L62">
        <v>203</v>
      </c>
      <c r="M62">
        <v>430</v>
      </c>
      <c r="N62">
        <v>84</v>
      </c>
      <c r="O62">
        <v>329</v>
      </c>
      <c r="P62">
        <v>162</v>
      </c>
    </row>
    <row r="63" spans="1:16">
      <c r="A63">
        <v>329</v>
      </c>
      <c r="B63">
        <v>204</v>
      </c>
      <c r="C63">
        <v>84</v>
      </c>
      <c r="D63">
        <v>162</v>
      </c>
      <c r="E63">
        <v>140</v>
      </c>
      <c r="F63">
        <v>140</v>
      </c>
      <c r="G63">
        <v>162</v>
      </c>
      <c r="H63">
        <v>140</v>
      </c>
      <c r="I63">
        <v>230</v>
      </c>
      <c r="J63">
        <v>240</v>
      </c>
      <c r="K63">
        <v>142</v>
      </c>
      <c r="L63">
        <v>142</v>
      </c>
      <c r="M63">
        <v>162</v>
      </c>
      <c r="N63">
        <v>140</v>
      </c>
      <c r="O63">
        <v>223</v>
      </c>
      <c r="P63">
        <v>162</v>
      </c>
    </row>
    <row r="64" spans="1:16">
      <c r="A64">
        <v>430</v>
      </c>
      <c r="B64">
        <v>329</v>
      </c>
      <c r="C64">
        <v>83</v>
      </c>
      <c r="D64">
        <v>430</v>
      </c>
      <c r="E64">
        <v>240</v>
      </c>
      <c r="F64">
        <v>142</v>
      </c>
      <c r="G64">
        <v>203</v>
      </c>
      <c r="H64">
        <v>223</v>
      </c>
      <c r="I64">
        <v>140</v>
      </c>
      <c r="J64">
        <v>162</v>
      </c>
      <c r="K64">
        <v>329</v>
      </c>
      <c r="L64">
        <v>142</v>
      </c>
      <c r="M64">
        <v>240</v>
      </c>
      <c r="N64">
        <v>140</v>
      </c>
      <c r="O64">
        <v>84</v>
      </c>
      <c r="P64">
        <v>203</v>
      </c>
    </row>
    <row r="65" spans="1:16">
      <c r="A65">
        <v>203</v>
      </c>
      <c r="B65">
        <v>230</v>
      </c>
      <c r="C65">
        <v>430</v>
      </c>
      <c r="D65">
        <v>162</v>
      </c>
      <c r="E65">
        <v>230</v>
      </c>
      <c r="F65">
        <v>84</v>
      </c>
      <c r="G65">
        <v>329</v>
      </c>
      <c r="H65">
        <v>84</v>
      </c>
      <c r="I65">
        <v>204</v>
      </c>
      <c r="J65">
        <v>223</v>
      </c>
      <c r="K65">
        <v>204</v>
      </c>
      <c r="L65">
        <v>203</v>
      </c>
      <c r="M65">
        <v>204</v>
      </c>
      <c r="N65">
        <v>84</v>
      </c>
      <c r="O65">
        <v>204</v>
      </c>
      <c r="P65">
        <v>204</v>
      </c>
    </row>
    <row r="66" spans="1:16">
      <c r="A66">
        <v>329</v>
      </c>
      <c r="B66">
        <v>329</v>
      </c>
      <c r="C66">
        <v>329</v>
      </c>
      <c r="D66">
        <v>203</v>
      </c>
      <c r="E66">
        <v>162</v>
      </c>
      <c r="F66">
        <v>430</v>
      </c>
      <c r="G66">
        <v>162</v>
      </c>
      <c r="H66">
        <v>83</v>
      </c>
      <c r="I66">
        <v>84</v>
      </c>
      <c r="J66">
        <v>140</v>
      </c>
      <c r="K66">
        <v>240</v>
      </c>
      <c r="L66">
        <v>140</v>
      </c>
      <c r="M66">
        <v>430</v>
      </c>
      <c r="N66">
        <v>140</v>
      </c>
      <c r="O66">
        <v>84</v>
      </c>
      <c r="P66">
        <v>162</v>
      </c>
    </row>
    <row r="67" spans="1:16">
      <c r="A67">
        <v>203</v>
      </c>
      <c r="B67">
        <v>140</v>
      </c>
      <c r="C67">
        <v>329</v>
      </c>
      <c r="D67">
        <v>223</v>
      </c>
      <c r="E67">
        <v>84</v>
      </c>
      <c r="F67">
        <v>240</v>
      </c>
      <c r="G67">
        <v>329</v>
      </c>
      <c r="H67">
        <v>223</v>
      </c>
      <c r="I67">
        <v>430</v>
      </c>
      <c r="J67">
        <v>329</v>
      </c>
      <c r="K67">
        <v>140</v>
      </c>
      <c r="L67">
        <v>203</v>
      </c>
      <c r="M67">
        <v>162</v>
      </c>
      <c r="N67">
        <v>140</v>
      </c>
      <c r="O67">
        <v>162</v>
      </c>
      <c r="P67">
        <v>204</v>
      </c>
    </row>
    <row r="68" spans="1:16">
      <c r="A68">
        <v>204</v>
      </c>
      <c r="B68">
        <v>140</v>
      </c>
      <c r="C68">
        <v>329</v>
      </c>
      <c r="D68">
        <v>162</v>
      </c>
      <c r="E68">
        <v>140</v>
      </c>
      <c r="F68">
        <v>83</v>
      </c>
      <c r="G68">
        <v>83</v>
      </c>
      <c r="H68">
        <v>203</v>
      </c>
      <c r="I68">
        <v>83</v>
      </c>
      <c r="J68">
        <v>140</v>
      </c>
      <c r="K68">
        <v>140</v>
      </c>
      <c r="L68">
        <v>140</v>
      </c>
      <c r="M68">
        <v>329</v>
      </c>
      <c r="N68">
        <v>329</v>
      </c>
      <c r="O68">
        <v>140</v>
      </c>
      <c r="P68">
        <v>240</v>
      </c>
    </row>
    <row r="69" spans="1:16">
      <c r="A69">
        <v>140</v>
      </c>
      <c r="B69">
        <v>203</v>
      </c>
      <c r="C69">
        <v>240</v>
      </c>
      <c r="D69">
        <v>329</v>
      </c>
      <c r="E69">
        <v>142</v>
      </c>
      <c r="F69">
        <v>223</v>
      </c>
      <c r="G69">
        <v>329</v>
      </c>
      <c r="H69">
        <v>204</v>
      </c>
      <c r="I69">
        <v>223</v>
      </c>
      <c r="J69">
        <v>84</v>
      </c>
      <c r="K69">
        <v>163</v>
      </c>
      <c r="L69">
        <v>162</v>
      </c>
      <c r="M69">
        <v>203</v>
      </c>
      <c r="N69">
        <v>140</v>
      </c>
      <c r="O69">
        <v>203</v>
      </c>
      <c r="P69">
        <v>163</v>
      </c>
    </row>
    <row r="70" spans="1:16">
      <c r="A70">
        <v>142</v>
      </c>
      <c r="B70">
        <v>240</v>
      </c>
      <c r="C70">
        <v>329</v>
      </c>
      <c r="D70">
        <v>162</v>
      </c>
      <c r="E70">
        <v>84</v>
      </c>
      <c r="F70">
        <v>142</v>
      </c>
      <c r="G70">
        <v>240</v>
      </c>
      <c r="H70">
        <v>203</v>
      </c>
      <c r="I70">
        <v>203</v>
      </c>
      <c r="J70">
        <v>162</v>
      </c>
      <c r="K70">
        <v>163</v>
      </c>
      <c r="L70">
        <v>230</v>
      </c>
      <c r="M70">
        <v>140</v>
      </c>
      <c r="N70">
        <v>240</v>
      </c>
      <c r="O70">
        <v>83</v>
      </c>
      <c r="P70">
        <v>162</v>
      </c>
    </row>
    <row r="71" spans="1:16">
      <c r="A71">
        <v>329</v>
      </c>
      <c r="B71">
        <v>430</v>
      </c>
      <c r="C71">
        <v>329</v>
      </c>
      <c r="D71">
        <v>329</v>
      </c>
      <c r="E71">
        <v>140</v>
      </c>
      <c r="F71">
        <v>140</v>
      </c>
      <c r="G71">
        <v>140</v>
      </c>
      <c r="H71">
        <v>162</v>
      </c>
      <c r="I71">
        <v>223</v>
      </c>
      <c r="J71">
        <v>142</v>
      </c>
      <c r="K71">
        <v>140</v>
      </c>
      <c r="L71">
        <v>162</v>
      </c>
      <c r="M71">
        <v>162</v>
      </c>
      <c r="N71">
        <v>140</v>
      </c>
      <c r="O71">
        <v>240</v>
      </c>
      <c r="P71">
        <v>142</v>
      </c>
    </row>
    <row r="72" spans="1:16">
      <c r="A72">
        <v>329</v>
      </c>
      <c r="B72">
        <v>162</v>
      </c>
      <c r="C72">
        <v>203</v>
      </c>
      <c r="D72">
        <v>140</v>
      </c>
      <c r="E72">
        <v>140</v>
      </c>
      <c r="F72">
        <v>83</v>
      </c>
      <c r="G72">
        <v>204</v>
      </c>
      <c r="H72">
        <v>430</v>
      </c>
      <c r="I72">
        <v>162</v>
      </c>
      <c r="J72">
        <v>329</v>
      </c>
      <c r="K72">
        <v>203</v>
      </c>
      <c r="L72">
        <v>329</v>
      </c>
      <c r="M72">
        <v>223</v>
      </c>
      <c r="N72">
        <v>162</v>
      </c>
      <c r="O72">
        <v>203</v>
      </c>
      <c r="P72">
        <v>329</v>
      </c>
    </row>
    <row r="73" spans="1:16">
      <c r="A73">
        <v>203</v>
      </c>
      <c r="B73">
        <v>142</v>
      </c>
      <c r="C73">
        <v>203</v>
      </c>
      <c r="D73">
        <v>83</v>
      </c>
      <c r="E73">
        <v>162</v>
      </c>
      <c r="F73">
        <v>140</v>
      </c>
      <c r="G73">
        <v>230</v>
      </c>
      <c r="H73">
        <v>204</v>
      </c>
      <c r="I73">
        <v>230</v>
      </c>
      <c r="J73">
        <v>140</v>
      </c>
      <c r="K73">
        <v>223</v>
      </c>
      <c r="L73">
        <v>163</v>
      </c>
      <c r="M73">
        <v>142</v>
      </c>
      <c r="N73">
        <v>240</v>
      </c>
      <c r="O73">
        <v>83</v>
      </c>
      <c r="P73">
        <v>142</v>
      </c>
    </row>
    <row r="74" spans="1:16">
      <c r="A74">
        <v>240</v>
      </c>
      <c r="B74">
        <v>162</v>
      </c>
      <c r="C74">
        <v>142</v>
      </c>
      <c r="D74">
        <v>240</v>
      </c>
      <c r="E74">
        <v>204</v>
      </c>
      <c r="F74">
        <v>203</v>
      </c>
      <c r="G74">
        <v>140</v>
      </c>
      <c r="H74">
        <v>140</v>
      </c>
      <c r="I74">
        <v>140</v>
      </c>
      <c r="J74">
        <v>329</v>
      </c>
      <c r="K74">
        <v>240</v>
      </c>
      <c r="L74">
        <v>142</v>
      </c>
      <c r="M74">
        <v>203</v>
      </c>
      <c r="N74">
        <v>430</v>
      </c>
      <c r="O74">
        <v>84</v>
      </c>
      <c r="P74">
        <v>84</v>
      </c>
    </row>
    <row r="75" spans="1:16">
      <c r="A75">
        <v>84</v>
      </c>
      <c r="B75">
        <v>203</v>
      </c>
      <c r="C75">
        <v>203</v>
      </c>
      <c r="D75">
        <v>329</v>
      </c>
      <c r="E75">
        <v>140</v>
      </c>
      <c r="F75">
        <v>83</v>
      </c>
      <c r="G75">
        <v>84</v>
      </c>
      <c r="H75">
        <v>83</v>
      </c>
      <c r="I75">
        <v>162</v>
      </c>
      <c r="J75">
        <v>230</v>
      </c>
      <c r="K75">
        <v>84</v>
      </c>
      <c r="L75">
        <v>140</v>
      </c>
      <c r="M75">
        <v>163</v>
      </c>
      <c r="N75">
        <v>140</v>
      </c>
      <c r="O75">
        <v>223</v>
      </c>
      <c r="P75">
        <v>140</v>
      </c>
    </row>
    <row r="76" spans="1:16">
      <c r="A76">
        <v>162</v>
      </c>
      <c r="B76">
        <v>329</v>
      </c>
      <c r="C76">
        <v>83</v>
      </c>
      <c r="D76">
        <v>329</v>
      </c>
      <c r="E76">
        <v>329</v>
      </c>
      <c r="F76">
        <v>162</v>
      </c>
      <c r="G76">
        <v>203</v>
      </c>
      <c r="H76">
        <v>329</v>
      </c>
      <c r="I76">
        <v>203</v>
      </c>
      <c r="J76">
        <v>329</v>
      </c>
      <c r="K76">
        <v>84</v>
      </c>
      <c r="L76">
        <v>230</v>
      </c>
      <c r="M76">
        <v>240</v>
      </c>
      <c r="N76">
        <v>83</v>
      </c>
      <c r="O76">
        <v>162</v>
      </c>
      <c r="P76">
        <v>230</v>
      </c>
    </row>
    <row r="77" spans="1:16">
      <c r="A77">
        <v>329</v>
      </c>
      <c r="B77">
        <v>430</v>
      </c>
      <c r="C77">
        <v>83</v>
      </c>
      <c r="D77">
        <v>163</v>
      </c>
      <c r="E77">
        <v>329</v>
      </c>
      <c r="F77">
        <v>83</v>
      </c>
      <c r="G77">
        <v>140</v>
      </c>
      <c r="H77">
        <v>329</v>
      </c>
      <c r="I77">
        <v>203</v>
      </c>
      <c r="J77">
        <v>140</v>
      </c>
      <c r="K77">
        <v>162</v>
      </c>
      <c r="L77">
        <v>240</v>
      </c>
      <c r="M77">
        <v>430</v>
      </c>
      <c r="N77">
        <v>430</v>
      </c>
      <c r="O77">
        <v>329</v>
      </c>
      <c r="P77">
        <v>430</v>
      </c>
    </row>
    <row r="78" spans="1:16">
      <c r="A78">
        <v>162</v>
      </c>
      <c r="B78">
        <v>329</v>
      </c>
      <c r="C78">
        <v>204</v>
      </c>
      <c r="D78">
        <v>203</v>
      </c>
      <c r="E78">
        <v>223</v>
      </c>
      <c r="F78">
        <v>83</v>
      </c>
      <c r="G78">
        <v>142</v>
      </c>
      <c r="H78">
        <v>203</v>
      </c>
      <c r="I78">
        <v>162</v>
      </c>
      <c r="J78">
        <v>204</v>
      </c>
      <c r="K78">
        <v>230</v>
      </c>
      <c r="L78">
        <v>162</v>
      </c>
      <c r="M78">
        <v>84</v>
      </c>
      <c r="N78">
        <v>162</v>
      </c>
      <c r="O78">
        <v>140</v>
      </c>
      <c r="P78">
        <v>163</v>
      </c>
    </row>
    <row r="79" spans="1:16">
      <c r="A79">
        <v>140</v>
      </c>
      <c r="B79">
        <v>84</v>
      </c>
      <c r="C79">
        <v>83</v>
      </c>
      <c r="D79">
        <v>329</v>
      </c>
      <c r="E79">
        <v>203</v>
      </c>
      <c r="F79">
        <v>329</v>
      </c>
      <c r="G79">
        <v>140</v>
      </c>
      <c r="H79">
        <v>204</v>
      </c>
      <c r="I79">
        <v>329</v>
      </c>
      <c r="J79">
        <v>329</v>
      </c>
      <c r="K79">
        <v>329</v>
      </c>
      <c r="L79">
        <v>142</v>
      </c>
      <c r="M79">
        <v>203</v>
      </c>
      <c r="N79">
        <v>162</v>
      </c>
      <c r="O79">
        <v>140</v>
      </c>
      <c r="P79">
        <v>230</v>
      </c>
    </row>
    <row r="80" spans="1:16">
      <c r="A80">
        <v>142</v>
      </c>
      <c r="B80">
        <v>83</v>
      </c>
      <c r="C80">
        <v>84</v>
      </c>
      <c r="D80">
        <v>204</v>
      </c>
      <c r="E80">
        <v>83</v>
      </c>
      <c r="F80">
        <v>140</v>
      </c>
      <c r="G80">
        <v>84</v>
      </c>
      <c r="H80">
        <v>240</v>
      </c>
      <c r="I80">
        <v>140</v>
      </c>
      <c r="J80">
        <v>162</v>
      </c>
      <c r="K80">
        <v>84</v>
      </c>
      <c r="L80">
        <v>84</v>
      </c>
      <c r="M80">
        <v>430</v>
      </c>
      <c r="N80">
        <v>84</v>
      </c>
      <c r="O80">
        <v>204</v>
      </c>
      <c r="P80">
        <v>162</v>
      </c>
    </row>
    <row r="81" spans="1:16">
      <c r="A81">
        <v>84</v>
      </c>
      <c r="B81">
        <v>430</v>
      </c>
      <c r="C81">
        <v>430</v>
      </c>
      <c r="D81">
        <v>84</v>
      </c>
      <c r="E81">
        <v>203</v>
      </c>
      <c r="F81">
        <v>223</v>
      </c>
      <c r="G81">
        <v>140</v>
      </c>
      <c r="H81">
        <v>140</v>
      </c>
      <c r="I81">
        <v>140</v>
      </c>
      <c r="J81">
        <v>83</v>
      </c>
      <c r="K81">
        <v>163</v>
      </c>
      <c r="L81">
        <v>162</v>
      </c>
      <c r="M81">
        <v>83</v>
      </c>
      <c r="N81">
        <v>162</v>
      </c>
      <c r="O81">
        <v>162</v>
      </c>
      <c r="P81">
        <v>142</v>
      </c>
    </row>
    <row r="82" spans="1:16">
      <c r="A82">
        <v>140</v>
      </c>
      <c r="B82">
        <v>329</v>
      </c>
      <c r="C82">
        <v>163</v>
      </c>
      <c r="D82">
        <v>162</v>
      </c>
      <c r="E82">
        <v>163</v>
      </c>
      <c r="F82">
        <v>163</v>
      </c>
      <c r="G82">
        <v>329</v>
      </c>
      <c r="H82">
        <v>329</v>
      </c>
      <c r="I82">
        <v>162</v>
      </c>
      <c r="J82">
        <v>204</v>
      </c>
      <c r="K82">
        <v>83</v>
      </c>
      <c r="L82">
        <v>140</v>
      </c>
      <c r="M82">
        <v>204</v>
      </c>
      <c r="N82">
        <v>230</v>
      </c>
      <c r="O82">
        <v>204</v>
      </c>
      <c r="P82">
        <v>223</v>
      </c>
    </row>
    <row r="83" spans="1:16">
      <c r="A83">
        <v>204</v>
      </c>
      <c r="B83">
        <v>140</v>
      </c>
      <c r="C83">
        <v>162</v>
      </c>
      <c r="D83">
        <v>140</v>
      </c>
      <c r="E83">
        <v>223</v>
      </c>
      <c r="F83">
        <v>140</v>
      </c>
      <c r="G83">
        <v>142</v>
      </c>
      <c r="H83">
        <v>162</v>
      </c>
      <c r="I83">
        <v>329</v>
      </c>
      <c r="J83">
        <v>140</v>
      </c>
      <c r="K83">
        <v>163</v>
      </c>
      <c r="L83">
        <v>83</v>
      </c>
      <c r="M83">
        <v>83</v>
      </c>
      <c r="N83">
        <v>163</v>
      </c>
      <c r="O83">
        <v>240</v>
      </c>
      <c r="P83">
        <v>84</v>
      </c>
    </row>
    <row r="84" spans="1:16">
      <c r="A84">
        <v>140</v>
      </c>
      <c r="B84">
        <v>162</v>
      </c>
      <c r="C84">
        <v>329</v>
      </c>
      <c r="D84">
        <v>204</v>
      </c>
      <c r="E84">
        <v>162</v>
      </c>
      <c r="F84">
        <v>162</v>
      </c>
      <c r="G84">
        <v>140</v>
      </c>
      <c r="H84">
        <v>240</v>
      </c>
      <c r="I84">
        <v>203</v>
      </c>
      <c r="J84">
        <v>84</v>
      </c>
      <c r="K84">
        <v>204</v>
      </c>
      <c r="L84">
        <v>162</v>
      </c>
      <c r="M84">
        <v>329</v>
      </c>
      <c r="N84">
        <v>163</v>
      </c>
      <c r="O84">
        <v>329</v>
      </c>
      <c r="P84">
        <v>430</v>
      </c>
    </row>
    <row r="85" spans="1:16">
      <c r="A85">
        <v>329</v>
      </c>
      <c r="B85">
        <v>140</v>
      </c>
      <c r="C85">
        <v>203</v>
      </c>
      <c r="D85">
        <v>140</v>
      </c>
      <c r="E85">
        <v>204</v>
      </c>
      <c r="F85">
        <v>162</v>
      </c>
      <c r="G85">
        <v>329</v>
      </c>
      <c r="H85">
        <v>162</v>
      </c>
      <c r="I85">
        <v>162</v>
      </c>
      <c r="J85">
        <v>329</v>
      </c>
      <c r="K85">
        <v>142</v>
      </c>
      <c r="L85">
        <v>163</v>
      </c>
      <c r="M85">
        <v>84</v>
      </c>
      <c r="N85">
        <v>203</v>
      </c>
      <c r="O85">
        <v>83</v>
      </c>
      <c r="P85">
        <v>162</v>
      </c>
    </row>
    <row r="86" spans="1:16">
      <c r="A86">
        <v>162</v>
      </c>
      <c r="B86">
        <v>329</v>
      </c>
      <c r="C86">
        <v>162</v>
      </c>
      <c r="D86">
        <v>163</v>
      </c>
      <c r="E86">
        <v>204</v>
      </c>
      <c r="F86">
        <v>230</v>
      </c>
      <c r="G86">
        <v>162</v>
      </c>
      <c r="H86">
        <v>230</v>
      </c>
      <c r="I86">
        <v>162</v>
      </c>
      <c r="J86">
        <v>430</v>
      </c>
      <c r="K86">
        <v>329</v>
      </c>
      <c r="L86">
        <v>162</v>
      </c>
      <c r="M86">
        <v>329</v>
      </c>
      <c r="N86">
        <v>140</v>
      </c>
      <c r="O86">
        <v>223</v>
      </c>
      <c r="P86">
        <v>84</v>
      </c>
    </row>
    <row r="87" spans="1:16">
      <c r="A87">
        <v>329</v>
      </c>
      <c r="B87">
        <v>142</v>
      </c>
      <c r="C87">
        <v>142</v>
      </c>
      <c r="D87">
        <v>140</v>
      </c>
      <c r="E87">
        <v>84</v>
      </c>
      <c r="F87">
        <v>163</v>
      </c>
      <c r="G87">
        <v>223</v>
      </c>
      <c r="H87">
        <v>329</v>
      </c>
      <c r="I87">
        <v>142</v>
      </c>
      <c r="J87">
        <v>203</v>
      </c>
      <c r="K87">
        <v>329</v>
      </c>
      <c r="L87">
        <v>140</v>
      </c>
      <c r="M87">
        <v>140</v>
      </c>
      <c r="N87">
        <v>203</v>
      </c>
      <c r="O87">
        <v>240</v>
      </c>
      <c r="P87">
        <v>204</v>
      </c>
    </row>
    <row r="88" spans="1:16">
      <c r="A88">
        <v>84</v>
      </c>
      <c r="B88">
        <v>230</v>
      </c>
      <c r="C88">
        <v>140</v>
      </c>
      <c r="D88">
        <v>140</v>
      </c>
      <c r="E88">
        <v>329</v>
      </c>
      <c r="F88">
        <v>240</v>
      </c>
      <c r="G88">
        <v>83</v>
      </c>
      <c r="H88">
        <v>230</v>
      </c>
      <c r="I88">
        <v>204</v>
      </c>
      <c r="J88">
        <v>162</v>
      </c>
      <c r="K88">
        <v>430</v>
      </c>
      <c r="L88">
        <v>140</v>
      </c>
      <c r="M88">
        <v>162</v>
      </c>
      <c r="N88">
        <v>223</v>
      </c>
      <c r="O88">
        <v>163</v>
      </c>
      <c r="P88">
        <v>223</v>
      </c>
    </row>
    <row r="89" spans="1:16">
      <c r="A89">
        <v>140</v>
      </c>
      <c r="B89">
        <v>240</v>
      </c>
      <c r="C89">
        <v>140</v>
      </c>
      <c r="D89">
        <v>140</v>
      </c>
      <c r="E89">
        <v>223</v>
      </c>
      <c r="F89">
        <v>430</v>
      </c>
      <c r="G89">
        <v>140</v>
      </c>
      <c r="H89">
        <v>230</v>
      </c>
      <c r="I89">
        <v>329</v>
      </c>
      <c r="J89">
        <v>142</v>
      </c>
      <c r="K89">
        <v>142</v>
      </c>
      <c r="L89">
        <v>203</v>
      </c>
      <c r="M89">
        <v>329</v>
      </c>
      <c r="N89">
        <v>163</v>
      </c>
      <c r="O89">
        <v>83</v>
      </c>
      <c r="P89">
        <v>142</v>
      </c>
    </row>
    <row r="90" spans="1:16">
      <c r="A90">
        <v>140</v>
      </c>
      <c r="B90">
        <v>140</v>
      </c>
      <c r="C90">
        <v>204</v>
      </c>
      <c r="D90">
        <v>84</v>
      </c>
      <c r="E90">
        <v>430</v>
      </c>
      <c r="F90">
        <v>83</v>
      </c>
      <c r="G90">
        <v>230</v>
      </c>
      <c r="H90">
        <v>84</v>
      </c>
      <c r="I90">
        <v>223</v>
      </c>
      <c r="J90">
        <v>140</v>
      </c>
      <c r="K90">
        <v>204</v>
      </c>
      <c r="L90">
        <v>430</v>
      </c>
      <c r="M90">
        <v>83</v>
      </c>
      <c r="N90">
        <v>84</v>
      </c>
      <c r="O90">
        <v>140</v>
      </c>
      <c r="P90">
        <v>163</v>
      </c>
    </row>
    <row r="91" spans="1:16">
      <c r="A91">
        <v>84</v>
      </c>
      <c r="B91">
        <v>329</v>
      </c>
      <c r="C91">
        <v>203</v>
      </c>
      <c r="D91">
        <v>203</v>
      </c>
      <c r="E91">
        <v>203</v>
      </c>
      <c r="F91">
        <v>162</v>
      </c>
      <c r="G91">
        <v>329</v>
      </c>
      <c r="H91">
        <v>163</v>
      </c>
      <c r="I91">
        <v>83</v>
      </c>
      <c r="J91">
        <v>230</v>
      </c>
      <c r="K91">
        <v>329</v>
      </c>
      <c r="L91">
        <v>162</v>
      </c>
      <c r="M91">
        <v>84</v>
      </c>
      <c r="N91">
        <v>84</v>
      </c>
      <c r="O91">
        <v>162</v>
      </c>
      <c r="P91">
        <v>140</v>
      </c>
    </row>
    <row r="92" spans="1:16">
      <c r="A92">
        <v>230</v>
      </c>
      <c r="B92">
        <v>140</v>
      </c>
      <c r="C92">
        <v>84</v>
      </c>
      <c r="D92">
        <v>223</v>
      </c>
      <c r="E92">
        <v>204</v>
      </c>
      <c r="F92">
        <v>240</v>
      </c>
      <c r="G92">
        <v>204</v>
      </c>
      <c r="H92">
        <v>83</v>
      </c>
      <c r="I92">
        <v>163</v>
      </c>
      <c r="J92">
        <v>142</v>
      </c>
      <c r="K92">
        <v>329</v>
      </c>
      <c r="L92">
        <v>430</v>
      </c>
      <c r="M92">
        <v>223</v>
      </c>
      <c r="N92">
        <v>142</v>
      </c>
      <c r="O92">
        <v>140</v>
      </c>
      <c r="P92">
        <v>140</v>
      </c>
    </row>
    <row r="93" spans="1:16">
      <c r="A93">
        <v>430</v>
      </c>
      <c r="B93">
        <v>83</v>
      </c>
      <c r="C93">
        <v>204</v>
      </c>
      <c r="D93">
        <v>163</v>
      </c>
      <c r="E93">
        <v>83</v>
      </c>
      <c r="F93">
        <v>140</v>
      </c>
      <c r="G93">
        <v>140</v>
      </c>
      <c r="H93">
        <v>142</v>
      </c>
      <c r="I93">
        <v>162</v>
      </c>
      <c r="J93">
        <v>140</v>
      </c>
      <c r="K93">
        <v>430</v>
      </c>
      <c r="L93">
        <v>162</v>
      </c>
      <c r="M93">
        <v>140</v>
      </c>
      <c r="N93">
        <v>430</v>
      </c>
      <c r="O93">
        <v>162</v>
      </c>
      <c r="P93">
        <v>140</v>
      </c>
    </row>
    <row r="94" spans="1:16">
      <c r="A94">
        <v>83</v>
      </c>
      <c r="B94">
        <v>329</v>
      </c>
      <c r="C94">
        <v>140</v>
      </c>
      <c r="D94">
        <v>163</v>
      </c>
      <c r="E94">
        <v>142</v>
      </c>
      <c r="F94">
        <v>142</v>
      </c>
      <c r="G94">
        <v>140</v>
      </c>
      <c r="H94">
        <v>163</v>
      </c>
      <c r="I94">
        <v>163</v>
      </c>
      <c r="J94">
        <v>140</v>
      </c>
      <c r="K94">
        <v>203</v>
      </c>
      <c r="L94">
        <v>230</v>
      </c>
      <c r="M94">
        <v>430</v>
      </c>
      <c r="N94">
        <v>163</v>
      </c>
      <c r="O94">
        <v>142</v>
      </c>
      <c r="P94">
        <v>329</v>
      </c>
    </row>
    <row r="95" spans="1:16">
      <c r="A95">
        <v>329</v>
      </c>
      <c r="B95">
        <v>162</v>
      </c>
      <c r="C95">
        <v>430</v>
      </c>
      <c r="D95">
        <v>83</v>
      </c>
      <c r="E95">
        <v>240</v>
      </c>
      <c r="F95">
        <v>140</v>
      </c>
      <c r="G95">
        <v>142</v>
      </c>
      <c r="H95">
        <v>140</v>
      </c>
      <c r="I95">
        <v>223</v>
      </c>
      <c r="J95">
        <v>84</v>
      </c>
      <c r="K95">
        <v>162</v>
      </c>
      <c r="L95">
        <v>83</v>
      </c>
      <c r="M95">
        <v>329</v>
      </c>
      <c r="N95">
        <v>240</v>
      </c>
      <c r="O95">
        <v>140</v>
      </c>
      <c r="P95">
        <v>430</v>
      </c>
    </row>
    <row r="96" spans="1:16">
      <c r="A96">
        <v>84</v>
      </c>
      <c r="B96">
        <v>84</v>
      </c>
      <c r="C96">
        <v>430</v>
      </c>
      <c r="D96">
        <v>83</v>
      </c>
      <c r="E96">
        <v>140</v>
      </c>
      <c r="F96">
        <v>204</v>
      </c>
      <c r="G96">
        <v>162</v>
      </c>
      <c r="H96">
        <v>140</v>
      </c>
      <c r="I96">
        <v>430</v>
      </c>
      <c r="J96">
        <v>204</v>
      </c>
      <c r="K96">
        <v>163</v>
      </c>
      <c r="L96">
        <v>83</v>
      </c>
      <c r="M96">
        <v>430</v>
      </c>
      <c r="N96">
        <v>162</v>
      </c>
      <c r="O96">
        <v>140</v>
      </c>
      <c r="P96">
        <v>162</v>
      </c>
    </row>
    <row r="97" spans="1:16">
      <c r="A97">
        <v>204</v>
      </c>
      <c r="B97">
        <v>329</v>
      </c>
      <c r="C97">
        <v>140</v>
      </c>
      <c r="D97">
        <v>142</v>
      </c>
      <c r="E97">
        <v>430</v>
      </c>
      <c r="F97">
        <v>203</v>
      </c>
      <c r="G97">
        <v>163</v>
      </c>
      <c r="H97">
        <v>329</v>
      </c>
      <c r="I97">
        <v>240</v>
      </c>
      <c r="J97">
        <v>142</v>
      </c>
      <c r="K97">
        <v>329</v>
      </c>
      <c r="L97">
        <v>83</v>
      </c>
      <c r="M97">
        <v>163</v>
      </c>
      <c r="N97">
        <v>83</v>
      </c>
      <c r="O97">
        <v>140</v>
      </c>
      <c r="P97">
        <v>223</v>
      </c>
    </row>
    <row r="98" spans="1:16">
      <c r="A98">
        <v>84</v>
      </c>
      <c r="B98">
        <v>240</v>
      </c>
      <c r="C98">
        <v>83</v>
      </c>
      <c r="D98">
        <v>162</v>
      </c>
      <c r="E98">
        <v>163</v>
      </c>
      <c r="F98">
        <v>204</v>
      </c>
      <c r="G98">
        <v>430</v>
      </c>
      <c r="H98">
        <v>140</v>
      </c>
      <c r="I98">
        <v>140</v>
      </c>
      <c r="J98">
        <v>230</v>
      </c>
      <c r="K98">
        <v>240</v>
      </c>
      <c r="L98">
        <v>142</v>
      </c>
      <c r="M98">
        <v>329</v>
      </c>
      <c r="N98">
        <v>140</v>
      </c>
      <c r="O98">
        <v>329</v>
      </c>
      <c r="P98">
        <v>142</v>
      </c>
    </row>
    <row r="99" spans="1:16">
      <c r="A99">
        <v>204</v>
      </c>
      <c r="B99">
        <v>203</v>
      </c>
      <c r="C99">
        <v>162</v>
      </c>
      <c r="D99">
        <v>140</v>
      </c>
      <c r="E99">
        <v>223</v>
      </c>
      <c r="F99">
        <v>204</v>
      </c>
      <c r="G99">
        <v>204</v>
      </c>
      <c r="H99">
        <v>223</v>
      </c>
      <c r="I99">
        <v>230</v>
      </c>
      <c r="J99">
        <v>230</v>
      </c>
      <c r="K99">
        <v>84</v>
      </c>
      <c r="L99">
        <v>163</v>
      </c>
      <c r="M99">
        <v>329</v>
      </c>
      <c r="N99">
        <v>163</v>
      </c>
      <c r="O99">
        <v>84</v>
      </c>
      <c r="P99">
        <v>163</v>
      </c>
    </row>
    <row r="100" spans="1:16">
      <c r="A100">
        <v>162</v>
      </c>
      <c r="B100">
        <v>329</v>
      </c>
      <c r="C100">
        <v>230</v>
      </c>
      <c r="D100">
        <v>230</v>
      </c>
      <c r="E100">
        <v>329</v>
      </c>
      <c r="F100">
        <v>83</v>
      </c>
      <c r="G100">
        <v>83</v>
      </c>
      <c r="H100">
        <v>140</v>
      </c>
      <c r="I100">
        <v>329</v>
      </c>
      <c r="J100">
        <v>162</v>
      </c>
      <c r="K100">
        <v>142</v>
      </c>
      <c r="L100">
        <v>430</v>
      </c>
      <c r="M100">
        <v>140</v>
      </c>
      <c r="N100">
        <v>329</v>
      </c>
      <c r="O100">
        <v>140</v>
      </c>
      <c r="P100">
        <v>83</v>
      </c>
    </row>
    <row r="101" spans="1:16">
      <c r="A101">
        <v>204</v>
      </c>
      <c r="B101">
        <v>140</v>
      </c>
      <c r="C101">
        <v>329</v>
      </c>
      <c r="D101">
        <v>430</v>
      </c>
      <c r="E101">
        <v>329</v>
      </c>
      <c r="F101">
        <v>203</v>
      </c>
      <c r="G101">
        <v>83</v>
      </c>
      <c r="H101">
        <v>223</v>
      </c>
      <c r="I101">
        <v>204</v>
      </c>
      <c r="J101">
        <v>83</v>
      </c>
      <c r="K101">
        <v>142</v>
      </c>
      <c r="L101">
        <v>162</v>
      </c>
      <c r="M101">
        <v>430</v>
      </c>
      <c r="N101">
        <v>230</v>
      </c>
      <c r="O101">
        <v>430</v>
      </c>
      <c r="P101">
        <v>329</v>
      </c>
    </row>
    <row r="102" spans="1:16">
      <c r="A102">
        <v>142</v>
      </c>
      <c r="B102">
        <v>230</v>
      </c>
      <c r="C102">
        <v>162</v>
      </c>
      <c r="D102">
        <v>329</v>
      </c>
      <c r="E102">
        <v>203</v>
      </c>
      <c r="F102">
        <v>329</v>
      </c>
      <c r="G102">
        <v>223</v>
      </c>
      <c r="H102">
        <v>240</v>
      </c>
      <c r="I102">
        <v>203</v>
      </c>
      <c r="J102">
        <v>140</v>
      </c>
      <c r="K102">
        <v>163</v>
      </c>
      <c r="L102">
        <v>204</v>
      </c>
      <c r="M102">
        <v>430</v>
      </c>
      <c r="N102">
        <v>329</v>
      </c>
      <c r="O102">
        <v>240</v>
      </c>
      <c r="P102">
        <v>163</v>
      </c>
    </row>
    <row r="103" spans="1:16">
      <c r="A103">
        <v>163</v>
      </c>
      <c r="B103">
        <v>223</v>
      </c>
      <c r="C103">
        <v>430</v>
      </c>
      <c r="D103">
        <v>430</v>
      </c>
      <c r="E103">
        <v>329</v>
      </c>
      <c r="F103">
        <v>84</v>
      </c>
      <c r="G103">
        <v>163</v>
      </c>
      <c r="H103">
        <v>140</v>
      </c>
      <c r="I103">
        <v>140</v>
      </c>
      <c r="J103">
        <v>329</v>
      </c>
      <c r="K103">
        <v>163</v>
      </c>
      <c r="L103">
        <v>162</v>
      </c>
      <c r="M103">
        <v>142</v>
      </c>
      <c r="N103">
        <v>223</v>
      </c>
      <c r="O103">
        <v>430</v>
      </c>
      <c r="P103">
        <v>162</v>
      </c>
    </row>
    <row r="104" spans="1:16">
      <c r="A104">
        <v>162</v>
      </c>
      <c r="B104">
        <v>430</v>
      </c>
      <c r="C104">
        <v>329</v>
      </c>
      <c r="D104">
        <v>240</v>
      </c>
      <c r="E104">
        <v>140</v>
      </c>
      <c r="F104">
        <v>140</v>
      </c>
      <c r="G104">
        <v>83</v>
      </c>
      <c r="H104">
        <v>203</v>
      </c>
      <c r="I104">
        <v>140</v>
      </c>
      <c r="J104">
        <v>83</v>
      </c>
      <c r="K104">
        <v>329</v>
      </c>
      <c r="L104">
        <v>329</v>
      </c>
      <c r="M104">
        <v>163</v>
      </c>
      <c r="N104">
        <v>329</v>
      </c>
      <c r="O104">
        <v>329</v>
      </c>
      <c r="P104">
        <v>140</v>
      </c>
    </row>
    <row r="105" spans="1:16">
      <c r="A105">
        <v>140</v>
      </c>
      <c r="B105">
        <v>162</v>
      </c>
      <c r="C105">
        <v>329</v>
      </c>
      <c r="D105">
        <v>204</v>
      </c>
      <c r="E105">
        <v>223</v>
      </c>
      <c r="F105">
        <v>203</v>
      </c>
      <c r="G105">
        <v>430</v>
      </c>
      <c r="H105">
        <v>162</v>
      </c>
      <c r="I105">
        <v>140</v>
      </c>
      <c r="J105">
        <v>329</v>
      </c>
      <c r="K105">
        <v>329</v>
      </c>
      <c r="L105">
        <v>162</v>
      </c>
      <c r="M105">
        <v>83</v>
      </c>
      <c r="N105">
        <v>140</v>
      </c>
      <c r="O105">
        <v>140</v>
      </c>
      <c r="P105">
        <v>223</v>
      </c>
    </row>
    <row r="106" spans="1:16">
      <c r="A106">
        <v>162</v>
      </c>
      <c r="B106">
        <v>142</v>
      </c>
      <c r="C106">
        <v>162</v>
      </c>
      <c r="D106">
        <v>84</v>
      </c>
      <c r="E106">
        <v>84</v>
      </c>
      <c r="F106">
        <v>142</v>
      </c>
      <c r="G106">
        <v>430</v>
      </c>
      <c r="H106">
        <v>140</v>
      </c>
      <c r="I106">
        <v>329</v>
      </c>
      <c r="J106">
        <v>142</v>
      </c>
      <c r="K106">
        <v>223</v>
      </c>
      <c r="L106">
        <v>142</v>
      </c>
      <c r="M106">
        <v>223</v>
      </c>
      <c r="N106">
        <v>140</v>
      </c>
      <c r="O106">
        <v>329</v>
      </c>
      <c r="P106">
        <v>162</v>
      </c>
    </row>
    <row r="107" spans="1:16">
      <c r="A107">
        <v>329</v>
      </c>
      <c r="B107">
        <v>140</v>
      </c>
      <c r="C107">
        <v>329</v>
      </c>
      <c r="D107">
        <v>430</v>
      </c>
      <c r="E107">
        <v>203</v>
      </c>
      <c r="F107">
        <v>329</v>
      </c>
      <c r="G107">
        <v>162</v>
      </c>
      <c r="H107">
        <v>329</v>
      </c>
      <c r="I107">
        <v>84</v>
      </c>
      <c r="J107">
        <v>204</v>
      </c>
      <c r="K107">
        <v>329</v>
      </c>
      <c r="L107">
        <v>204</v>
      </c>
      <c r="M107">
        <v>140</v>
      </c>
      <c r="N107">
        <v>83</v>
      </c>
      <c r="O107">
        <v>142</v>
      </c>
      <c r="P107">
        <v>162</v>
      </c>
    </row>
    <row r="108" spans="1:16">
      <c r="A108">
        <v>230</v>
      </c>
      <c r="B108">
        <v>84</v>
      </c>
      <c r="C108">
        <v>83</v>
      </c>
      <c r="D108">
        <v>162</v>
      </c>
      <c r="E108">
        <v>140</v>
      </c>
      <c r="F108">
        <v>329</v>
      </c>
      <c r="G108">
        <v>329</v>
      </c>
      <c r="H108">
        <v>163</v>
      </c>
      <c r="I108">
        <v>240</v>
      </c>
      <c r="J108">
        <v>230</v>
      </c>
      <c r="K108">
        <v>329</v>
      </c>
      <c r="L108">
        <v>140</v>
      </c>
      <c r="M108">
        <v>204</v>
      </c>
      <c r="N108">
        <v>223</v>
      </c>
      <c r="O108">
        <v>142</v>
      </c>
      <c r="P108">
        <v>163</v>
      </c>
    </row>
    <row r="109" spans="1:16">
      <c r="A109">
        <v>142</v>
      </c>
      <c r="B109">
        <v>230</v>
      </c>
      <c r="C109">
        <v>142</v>
      </c>
      <c r="D109">
        <v>430</v>
      </c>
      <c r="E109">
        <v>83</v>
      </c>
      <c r="F109">
        <v>84</v>
      </c>
      <c r="G109">
        <v>329</v>
      </c>
      <c r="H109">
        <v>203</v>
      </c>
      <c r="I109">
        <v>329</v>
      </c>
      <c r="J109">
        <v>163</v>
      </c>
      <c r="K109">
        <v>140</v>
      </c>
      <c r="L109">
        <v>203</v>
      </c>
      <c r="M109">
        <v>142</v>
      </c>
      <c r="N109">
        <v>162</v>
      </c>
      <c r="O109">
        <v>240</v>
      </c>
      <c r="P109">
        <v>142</v>
      </c>
    </row>
    <row r="110" spans="1:16">
      <c r="A110">
        <v>140</v>
      </c>
      <c r="B110">
        <v>163</v>
      </c>
      <c r="C110">
        <v>329</v>
      </c>
      <c r="D110">
        <v>223</v>
      </c>
      <c r="E110">
        <v>163</v>
      </c>
      <c r="F110">
        <v>240</v>
      </c>
      <c r="G110">
        <v>204</v>
      </c>
      <c r="H110">
        <v>230</v>
      </c>
      <c r="I110">
        <v>142</v>
      </c>
      <c r="J110">
        <v>329</v>
      </c>
      <c r="K110">
        <v>140</v>
      </c>
      <c r="L110">
        <v>203</v>
      </c>
      <c r="M110">
        <v>140</v>
      </c>
      <c r="N110">
        <v>329</v>
      </c>
      <c r="O110">
        <v>84</v>
      </c>
      <c r="P110">
        <v>163</v>
      </c>
    </row>
    <row r="111" spans="1:16">
      <c r="A111">
        <v>162</v>
      </c>
      <c r="B111">
        <v>329</v>
      </c>
      <c r="C111">
        <v>84</v>
      </c>
      <c r="D111">
        <v>83</v>
      </c>
      <c r="E111">
        <v>142</v>
      </c>
      <c r="F111">
        <v>83</v>
      </c>
      <c r="G111">
        <v>230</v>
      </c>
      <c r="H111">
        <v>240</v>
      </c>
      <c r="I111">
        <v>329</v>
      </c>
      <c r="J111">
        <v>230</v>
      </c>
      <c r="K111">
        <v>329</v>
      </c>
      <c r="L111">
        <v>140</v>
      </c>
      <c r="M111">
        <v>240</v>
      </c>
      <c r="N111">
        <v>83</v>
      </c>
      <c r="O111">
        <v>240</v>
      </c>
      <c r="P111">
        <v>142</v>
      </c>
    </row>
    <row r="112" spans="1:16">
      <c r="A112">
        <v>162</v>
      </c>
      <c r="B112">
        <v>223</v>
      </c>
      <c r="C112">
        <v>162</v>
      </c>
      <c r="D112">
        <v>430</v>
      </c>
      <c r="E112">
        <v>240</v>
      </c>
      <c r="F112">
        <v>223</v>
      </c>
      <c r="G112">
        <v>329</v>
      </c>
      <c r="H112">
        <v>230</v>
      </c>
      <c r="I112">
        <v>329</v>
      </c>
      <c r="J112">
        <v>163</v>
      </c>
      <c r="K112">
        <v>204</v>
      </c>
      <c r="L112">
        <v>329</v>
      </c>
      <c r="M112">
        <v>140</v>
      </c>
      <c r="N112">
        <v>163</v>
      </c>
      <c r="O112">
        <v>430</v>
      </c>
      <c r="P112">
        <v>163</v>
      </c>
    </row>
    <row r="113" spans="1:16">
      <c r="A113">
        <v>140</v>
      </c>
      <c r="B113">
        <v>329</v>
      </c>
      <c r="C113">
        <v>162</v>
      </c>
      <c r="D113">
        <v>223</v>
      </c>
      <c r="E113">
        <v>162</v>
      </c>
      <c r="F113">
        <v>329</v>
      </c>
      <c r="G113">
        <v>240</v>
      </c>
      <c r="H113">
        <v>203</v>
      </c>
      <c r="I113">
        <v>162</v>
      </c>
      <c r="J113">
        <v>84</v>
      </c>
      <c r="K113">
        <v>140</v>
      </c>
      <c r="L113">
        <v>203</v>
      </c>
      <c r="M113">
        <v>329</v>
      </c>
      <c r="N113">
        <v>204</v>
      </c>
      <c r="O113">
        <v>83</v>
      </c>
      <c r="P113">
        <v>162</v>
      </c>
    </row>
    <row r="114" spans="1:16">
      <c r="A114">
        <v>84</v>
      </c>
      <c r="B114">
        <v>163</v>
      </c>
      <c r="C114">
        <v>329</v>
      </c>
      <c r="D114">
        <v>240</v>
      </c>
      <c r="E114">
        <v>203</v>
      </c>
      <c r="F114">
        <v>163</v>
      </c>
      <c r="G114">
        <v>430</v>
      </c>
      <c r="H114">
        <v>240</v>
      </c>
      <c r="I114">
        <v>83</v>
      </c>
      <c r="J114">
        <v>223</v>
      </c>
      <c r="K114">
        <v>203</v>
      </c>
      <c r="L114">
        <v>140</v>
      </c>
      <c r="M114">
        <v>240</v>
      </c>
      <c r="N114">
        <v>329</v>
      </c>
      <c r="O114">
        <v>84</v>
      </c>
      <c r="P114">
        <v>162</v>
      </c>
    </row>
    <row r="115" spans="1:16">
      <c r="A115">
        <v>163</v>
      </c>
      <c r="B115">
        <v>230</v>
      </c>
      <c r="C115">
        <v>204</v>
      </c>
      <c r="D115">
        <v>223</v>
      </c>
      <c r="E115">
        <v>240</v>
      </c>
      <c r="F115">
        <v>230</v>
      </c>
      <c r="G115">
        <v>329</v>
      </c>
      <c r="H115">
        <v>204</v>
      </c>
      <c r="I115">
        <v>140</v>
      </c>
      <c r="J115">
        <v>163</v>
      </c>
      <c r="K115">
        <v>203</v>
      </c>
      <c r="L115">
        <v>163</v>
      </c>
      <c r="M115">
        <v>430</v>
      </c>
      <c r="N115">
        <v>140</v>
      </c>
      <c r="O115">
        <v>204</v>
      </c>
      <c r="P115">
        <v>163</v>
      </c>
    </row>
    <row r="116" spans="1:16">
      <c r="A116">
        <v>329</v>
      </c>
      <c r="B116">
        <v>223</v>
      </c>
      <c r="C116">
        <v>329</v>
      </c>
      <c r="D116">
        <v>203</v>
      </c>
      <c r="E116">
        <v>83</v>
      </c>
      <c r="F116">
        <v>230</v>
      </c>
      <c r="G116">
        <v>84</v>
      </c>
      <c r="H116">
        <v>162</v>
      </c>
      <c r="I116">
        <v>230</v>
      </c>
      <c r="J116">
        <v>204</v>
      </c>
      <c r="K116">
        <v>240</v>
      </c>
      <c r="L116">
        <v>240</v>
      </c>
      <c r="M116">
        <v>329</v>
      </c>
      <c r="N116">
        <v>162</v>
      </c>
      <c r="O116">
        <v>430</v>
      </c>
      <c r="P116">
        <v>230</v>
      </c>
    </row>
    <row r="117" spans="1:16">
      <c r="A117">
        <v>430</v>
      </c>
      <c r="B117">
        <v>162</v>
      </c>
      <c r="C117">
        <v>223</v>
      </c>
      <c r="D117">
        <v>240</v>
      </c>
      <c r="E117">
        <v>230</v>
      </c>
      <c r="F117">
        <v>223</v>
      </c>
      <c r="G117">
        <v>329</v>
      </c>
      <c r="H117">
        <v>140</v>
      </c>
      <c r="I117">
        <v>142</v>
      </c>
      <c r="J117">
        <v>204</v>
      </c>
      <c r="K117">
        <v>204</v>
      </c>
      <c r="L117">
        <v>204</v>
      </c>
      <c r="M117">
        <v>142</v>
      </c>
      <c r="N117">
        <v>230</v>
      </c>
      <c r="O117">
        <v>163</v>
      </c>
      <c r="P117">
        <v>140</v>
      </c>
    </row>
    <row r="118" spans="1:16">
      <c r="A118">
        <v>203</v>
      </c>
      <c r="B118">
        <v>142</v>
      </c>
      <c r="C118">
        <v>329</v>
      </c>
      <c r="D118">
        <v>203</v>
      </c>
      <c r="E118">
        <v>204</v>
      </c>
      <c r="F118">
        <v>163</v>
      </c>
      <c r="G118">
        <v>162</v>
      </c>
      <c r="H118">
        <v>162</v>
      </c>
      <c r="I118">
        <v>162</v>
      </c>
      <c r="J118">
        <v>142</v>
      </c>
      <c r="K118">
        <v>203</v>
      </c>
      <c r="L118">
        <v>203</v>
      </c>
      <c r="M118">
        <v>84</v>
      </c>
      <c r="N118">
        <v>223</v>
      </c>
      <c r="O118">
        <v>84</v>
      </c>
      <c r="P118">
        <v>83</v>
      </c>
    </row>
    <row r="119" spans="1:16">
      <c r="A119">
        <v>223</v>
      </c>
      <c r="B119">
        <v>162</v>
      </c>
      <c r="C119">
        <v>83</v>
      </c>
      <c r="D119">
        <v>230</v>
      </c>
      <c r="E119">
        <v>430</v>
      </c>
      <c r="F119">
        <v>163</v>
      </c>
      <c r="G119">
        <v>140</v>
      </c>
      <c r="H119">
        <v>162</v>
      </c>
      <c r="I119">
        <v>230</v>
      </c>
      <c r="J119">
        <v>230</v>
      </c>
      <c r="K119">
        <v>142</v>
      </c>
      <c r="L119">
        <v>163</v>
      </c>
      <c r="M119">
        <v>162</v>
      </c>
      <c r="N119">
        <v>430</v>
      </c>
      <c r="O119">
        <v>83</v>
      </c>
      <c r="P119">
        <v>84</v>
      </c>
    </row>
    <row r="120" spans="1:16">
      <c r="A120">
        <v>223</v>
      </c>
      <c r="B120">
        <v>140</v>
      </c>
      <c r="C120">
        <v>140</v>
      </c>
      <c r="D120">
        <v>162</v>
      </c>
      <c r="E120">
        <v>83</v>
      </c>
      <c r="F120">
        <v>203</v>
      </c>
      <c r="G120">
        <v>204</v>
      </c>
      <c r="H120">
        <v>162</v>
      </c>
      <c r="I120">
        <v>142</v>
      </c>
      <c r="J120">
        <v>430</v>
      </c>
      <c r="K120">
        <v>329</v>
      </c>
      <c r="L120">
        <v>162</v>
      </c>
      <c r="M120">
        <v>162</v>
      </c>
      <c r="N120">
        <v>140</v>
      </c>
      <c r="O120">
        <v>430</v>
      </c>
      <c r="P120">
        <v>329</v>
      </c>
    </row>
    <row r="121" spans="1:16">
      <c r="A121">
        <v>430</v>
      </c>
      <c r="B121">
        <v>163</v>
      </c>
      <c r="C121">
        <v>140</v>
      </c>
      <c r="D121">
        <v>162</v>
      </c>
      <c r="E121">
        <v>84</v>
      </c>
      <c r="F121">
        <v>203</v>
      </c>
      <c r="G121">
        <v>140</v>
      </c>
      <c r="H121">
        <v>329</v>
      </c>
      <c r="I121">
        <v>162</v>
      </c>
      <c r="J121">
        <v>230</v>
      </c>
      <c r="K121">
        <v>140</v>
      </c>
      <c r="L121">
        <v>140</v>
      </c>
      <c r="M121">
        <v>204</v>
      </c>
      <c r="N121">
        <v>240</v>
      </c>
      <c r="O121">
        <v>203</v>
      </c>
      <c r="P121">
        <v>329</v>
      </c>
    </row>
    <row r="122" spans="1:16">
      <c r="A122">
        <v>430</v>
      </c>
      <c r="B122">
        <v>163</v>
      </c>
      <c r="C122">
        <v>430</v>
      </c>
      <c r="D122">
        <v>329</v>
      </c>
      <c r="E122">
        <v>142</v>
      </c>
      <c r="F122">
        <v>162</v>
      </c>
      <c r="G122">
        <v>142</v>
      </c>
      <c r="H122">
        <v>162</v>
      </c>
      <c r="I122">
        <v>203</v>
      </c>
      <c r="J122">
        <v>329</v>
      </c>
      <c r="K122">
        <v>329</v>
      </c>
      <c r="L122">
        <v>329</v>
      </c>
      <c r="M122">
        <v>230</v>
      </c>
      <c r="N122">
        <v>142</v>
      </c>
      <c r="O122">
        <v>140</v>
      </c>
      <c r="P122">
        <v>329</v>
      </c>
    </row>
    <row r="123" spans="1:16">
      <c r="A123">
        <v>329</v>
      </c>
      <c r="B123">
        <v>223</v>
      </c>
      <c r="C123">
        <v>162</v>
      </c>
      <c r="D123">
        <v>203</v>
      </c>
      <c r="E123">
        <v>230</v>
      </c>
      <c r="F123">
        <v>204</v>
      </c>
      <c r="G123">
        <v>329</v>
      </c>
      <c r="H123">
        <v>223</v>
      </c>
      <c r="I123">
        <v>162</v>
      </c>
      <c r="J123">
        <v>140</v>
      </c>
      <c r="K123">
        <v>140</v>
      </c>
      <c r="L123">
        <v>329</v>
      </c>
      <c r="M123">
        <v>142</v>
      </c>
      <c r="N123">
        <v>329</v>
      </c>
      <c r="O123">
        <v>140</v>
      </c>
      <c r="P123">
        <v>162</v>
      </c>
    </row>
    <row r="124" spans="1:16">
      <c r="A124">
        <v>140</v>
      </c>
      <c r="B124">
        <v>163</v>
      </c>
      <c r="C124">
        <v>240</v>
      </c>
      <c r="D124">
        <v>140</v>
      </c>
      <c r="E124">
        <v>84</v>
      </c>
      <c r="F124">
        <v>230</v>
      </c>
      <c r="G124">
        <v>84</v>
      </c>
      <c r="H124">
        <v>142</v>
      </c>
      <c r="I124">
        <v>223</v>
      </c>
      <c r="J124">
        <v>163</v>
      </c>
      <c r="K124">
        <v>140</v>
      </c>
      <c r="L124">
        <v>140</v>
      </c>
      <c r="M124">
        <v>230</v>
      </c>
      <c r="N124">
        <v>230</v>
      </c>
      <c r="O124">
        <v>162</v>
      </c>
      <c r="P124">
        <v>329</v>
      </c>
    </row>
    <row r="125" spans="1:16">
      <c r="A125">
        <v>223</v>
      </c>
      <c r="B125">
        <v>84</v>
      </c>
      <c r="C125">
        <v>140</v>
      </c>
      <c r="D125">
        <v>83</v>
      </c>
      <c r="E125">
        <v>163</v>
      </c>
      <c r="F125">
        <v>162</v>
      </c>
      <c r="G125">
        <v>83</v>
      </c>
      <c r="H125">
        <v>83</v>
      </c>
      <c r="I125">
        <v>430</v>
      </c>
      <c r="J125">
        <v>230</v>
      </c>
      <c r="K125">
        <v>84</v>
      </c>
      <c r="L125">
        <v>140</v>
      </c>
      <c r="M125">
        <v>163</v>
      </c>
      <c r="N125">
        <v>329</v>
      </c>
      <c r="O125">
        <v>329</v>
      </c>
      <c r="P125">
        <v>140</v>
      </c>
    </row>
    <row r="126" spans="1:16">
      <c r="A126">
        <v>430</v>
      </c>
      <c r="B126">
        <v>240</v>
      </c>
      <c r="C126">
        <v>204</v>
      </c>
      <c r="D126">
        <v>140</v>
      </c>
      <c r="E126">
        <v>163</v>
      </c>
      <c r="F126">
        <v>430</v>
      </c>
      <c r="G126">
        <v>83</v>
      </c>
      <c r="H126">
        <v>162</v>
      </c>
      <c r="I126">
        <v>430</v>
      </c>
      <c r="J126">
        <v>223</v>
      </c>
      <c r="K126">
        <v>203</v>
      </c>
      <c r="L126">
        <v>140</v>
      </c>
      <c r="M126">
        <v>230</v>
      </c>
      <c r="N126">
        <v>430</v>
      </c>
      <c r="O126">
        <v>223</v>
      </c>
      <c r="P126">
        <v>329</v>
      </c>
    </row>
    <row r="127" spans="1:16">
      <c r="A127">
        <v>83</v>
      </c>
      <c r="B127">
        <v>204</v>
      </c>
      <c r="C127">
        <v>142</v>
      </c>
      <c r="D127">
        <v>142</v>
      </c>
      <c r="E127">
        <v>140</v>
      </c>
      <c r="F127">
        <v>84</v>
      </c>
      <c r="G127">
        <v>430</v>
      </c>
      <c r="H127">
        <v>162</v>
      </c>
      <c r="I127">
        <v>162</v>
      </c>
      <c r="J127">
        <v>162</v>
      </c>
      <c r="K127">
        <v>83</v>
      </c>
      <c r="L127">
        <v>223</v>
      </c>
      <c r="M127">
        <v>230</v>
      </c>
      <c r="N127">
        <v>329</v>
      </c>
      <c r="O127">
        <v>329</v>
      </c>
      <c r="P127">
        <v>204</v>
      </c>
    </row>
    <row r="128" spans="1:16">
      <c r="A128">
        <v>430</v>
      </c>
      <c r="B128">
        <v>204</v>
      </c>
      <c r="C128">
        <v>162</v>
      </c>
      <c r="D128">
        <v>204</v>
      </c>
      <c r="E128">
        <v>163</v>
      </c>
      <c r="F128">
        <v>329</v>
      </c>
      <c r="G128">
        <v>230</v>
      </c>
      <c r="H128">
        <v>230</v>
      </c>
      <c r="I128">
        <v>84</v>
      </c>
      <c r="J128">
        <v>84</v>
      </c>
      <c r="K128">
        <v>84</v>
      </c>
      <c r="L128">
        <v>240</v>
      </c>
      <c r="M128">
        <v>329</v>
      </c>
      <c r="N128">
        <v>162</v>
      </c>
      <c r="O128">
        <v>203</v>
      </c>
      <c r="P128">
        <v>329</v>
      </c>
    </row>
    <row r="129" spans="1:16">
      <c r="A129">
        <v>162</v>
      </c>
      <c r="B129">
        <v>329</v>
      </c>
      <c r="C129">
        <v>329</v>
      </c>
      <c r="D129">
        <v>83</v>
      </c>
      <c r="E129">
        <v>162</v>
      </c>
      <c r="F129">
        <v>162</v>
      </c>
      <c r="G129">
        <v>203</v>
      </c>
      <c r="H129">
        <v>163</v>
      </c>
      <c r="I129">
        <v>204</v>
      </c>
      <c r="J129">
        <v>140</v>
      </c>
      <c r="K129">
        <v>162</v>
      </c>
      <c r="L129">
        <v>430</v>
      </c>
      <c r="M129">
        <v>430</v>
      </c>
      <c r="N129">
        <v>84</v>
      </c>
      <c r="O129">
        <v>223</v>
      </c>
      <c r="P129">
        <v>140</v>
      </c>
    </row>
    <row r="130" spans="1:16">
      <c r="A130">
        <v>140</v>
      </c>
      <c r="B130">
        <v>204</v>
      </c>
      <c r="C130">
        <v>163</v>
      </c>
      <c r="D130">
        <v>430</v>
      </c>
      <c r="E130">
        <v>140</v>
      </c>
      <c r="F130">
        <v>240</v>
      </c>
      <c r="G130">
        <v>329</v>
      </c>
      <c r="H130">
        <v>162</v>
      </c>
      <c r="I130">
        <v>83</v>
      </c>
      <c r="J130">
        <v>84</v>
      </c>
      <c r="K130">
        <v>223</v>
      </c>
      <c r="L130">
        <v>162</v>
      </c>
      <c r="M130">
        <v>162</v>
      </c>
      <c r="N130">
        <v>223</v>
      </c>
      <c r="O130">
        <v>163</v>
      </c>
      <c r="P130">
        <v>203</v>
      </c>
    </row>
    <row r="131" spans="1:16">
      <c r="A131">
        <v>204</v>
      </c>
      <c r="B131">
        <v>203</v>
      </c>
      <c r="C131">
        <v>162</v>
      </c>
      <c r="D131">
        <v>223</v>
      </c>
      <c r="E131">
        <v>84</v>
      </c>
      <c r="F131">
        <v>430</v>
      </c>
      <c r="G131">
        <v>84</v>
      </c>
      <c r="H131">
        <v>142</v>
      </c>
      <c r="I131">
        <v>140</v>
      </c>
      <c r="J131">
        <v>163</v>
      </c>
      <c r="K131">
        <v>84</v>
      </c>
      <c r="L131">
        <v>162</v>
      </c>
      <c r="M131">
        <v>203</v>
      </c>
      <c r="N131">
        <v>329</v>
      </c>
      <c r="O131">
        <v>430</v>
      </c>
      <c r="P131">
        <v>142</v>
      </c>
    </row>
    <row r="132" spans="1:16">
      <c r="A132">
        <v>84</v>
      </c>
      <c r="B132">
        <v>83</v>
      </c>
      <c r="C132">
        <v>162</v>
      </c>
      <c r="D132">
        <v>84</v>
      </c>
      <c r="E132">
        <v>83</v>
      </c>
      <c r="F132">
        <v>329</v>
      </c>
      <c r="G132">
        <v>162</v>
      </c>
      <c r="H132">
        <v>162</v>
      </c>
      <c r="I132">
        <v>240</v>
      </c>
      <c r="J132">
        <v>162</v>
      </c>
      <c r="K132">
        <v>223</v>
      </c>
      <c r="L132">
        <v>329</v>
      </c>
      <c r="M132">
        <v>163</v>
      </c>
      <c r="N132">
        <v>204</v>
      </c>
      <c r="O132">
        <v>162</v>
      </c>
      <c r="P132">
        <v>162</v>
      </c>
    </row>
    <row r="133" spans="1:16">
      <c r="A133">
        <v>240</v>
      </c>
      <c r="B133">
        <v>240</v>
      </c>
      <c r="C133">
        <v>163</v>
      </c>
      <c r="D133">
        <v>230</v>
      </c>
      <c r="E133">
        <v>142</v>
      </c>
      <c r="F133">
        <v>329</v>
      </c>
      <c r="G133">
        <v>140</v>
      </c>
      <c r="H133">
        <v>162</v>
      </c>
      <c r="I133">
        <v>329</v>
      </c>
      <c r="J133">
        <v>329</v>
      </c>
      <c r="K133">
        <v>230</v>
      </c>
      <c r="L133">
        <v>230</v>
      </c>
      <c r="M133">
        <v>163</v>
      </c>
      <c r="N133">
        <v>430</v>
      </c>
      <c r="O133">
        <v>430</v>
      </c>
      <c r="P133">
        <v>329</v>
      </c>
    </row>
    <row r="134" spans="1:16">
      <c r="A134">
        <v>223</v>
      </c>
      <c r="B134">
        <v>84</v>
      </c>
      <c r="C134">
        <v>140</v>
      </c>
      <c r="D134">
        <v>223</v>
      </c>
      <c r="E134">
        <v>223</v>
      </c>
      <c r="F134">
        <v>204</v>
      </c>
      <c r="G134">
        <v>240</v>
      </c>
      <c r="H134">
        <v>203</v>
      </c>
      <c r="I134">
        <v>203</v>
      </c>
      <c r="J134">
        <v>204</v>
      </c>
      <c r="K134">
        <v>83</v>
      </c>
      <c r="L134">
        <v>83</v>
      </c>
      <c r="M134">
        <v>162</v>
      </c>
      <c r="N134">
        <v>142</v>
      </c>
      <c r="O134">
        <v>223</v>
      </c>
      <c r="P134">
        <v>240</v>
      </c>
    </row>
    <row r="135" spans="1:16">
      <c r="A135">
        <v>329</v>
      </c>
      <c r="B135">
        <v>329</v>
      </c>
      <c r="C135">
        <v>163</v>
      </c>
      <c r="D135">
        <v>140</v>
      </c>
      <c r="E135">
        <v>162</v>
      </c>
      <c r="F135">
        <v>83</v>
      </c>
      <c r="G135">
        <v>142</v>
      </c>
      <c r="H135">
        <v>140</v>
      </c>
      <c r="I135">
        <v>329</v>
      </c>
      <c r="J135">
        <v>430</v>
      </c>
      <c r="K135">
        <v>240</v>
      </c>
      <c r="L135">
        <v>204</v>
      </c>
      <c r="M135">
        <v>162</v>
      </c>
      <c r="N135">
        <v>84</v>
      </c>
      <c r="O135">
        <v>230</v>
      </c>
      <c r="P135">
        <v>430</v>
      </c>
    </row>
    <row r="136" spans="1:16">
      <c r="A136">
        <v>140</v>
      </c>
      <c r="B136">
        <v>162</v>
      </c>
      <c r="C136">
        <v>329</v>
      </c>
      <c r="D136">
        <v>430</v>
      </c>
      <c r="E136">
        <v>162</v>
      </c>
      <c r="F136">
        <v>329</v>
      </c>
      <c r="G136">
        <v>83</v>
      </c>
      <c r="H136">
        <v>329</v>
      </c>
      <c r="I136">
        <v>223</v>
      </c>
      <c r="J136">
        <v>162</v>
      </c>
      <c r="K136">
        <v>163</v>
      </c>
      <c r="L136">
        <v>329</v>
      </c>
      <c r="M136">
        <v>84</v>
      </c>
      <c r="N136">
        <v>223</v>
      </c>
      <c r="O136">
        <v>430</v>
      </c>
      <c r="P136">
        <v>163</v>
      </c>
    </row>
    <row r="137" spans="1:16">
      <c r="A137">
        <v>84</v>
      </c>
      <c r="B137">
        <v>84</v>
      </c>
      <c r="C137">
        <v>240</v>
      </c>
      <c r="D137">
        <v>430</v>
      </c>
      <c r="E137">
        <v>223</v>
      </c>
      <c r="F137">
        <v>140</v>
      </c>
      <c r="G137">
        <v>83</v>
      </c>
      <c r="H137">
        <v>140</v>
      </c>
      <c r="I137">
        <v>203</v>
      </c>
      <c r="J137">
        <v>230</v>
      </c>
      <c r="K137">
        <v>230</v>
      </c>
      <c r="L137">
        <v>329</v>
      </c>
      <c r="M137">
        <v>142</v>
      </c>
      <c r="N137">
        <v>223</v>
      </c>
      <c r="O137">
        <v>162</v>
      </c>
      <c r="P137">
        <v>430</v>
      </c>
    </row>
    <row r="138" spans="1:16">
      <c r="A138">
        <v>142</v>
      </c>
      <c r="B138">
        <v>223</v>
      </c>
      <c r="C138">
        <v>329</v>
      </c>
      <c r="D138">
        <v>329</v>
      </c>
      <c r="E138">
        <v>163</v>
      </c>
      <c r="F138">
        <v>430</v>
      </c>
      <c r="G138">
        <v>163</v>
      </c>
      <c r="H138">
        <v>162</v>
      </c>
      <c r="I138">
        <v>329</v>
      </c>
      <c r="J138">
        <v>142</v>
      </c>
      <c r="K138">
        <v>163</v>
      </c>
      <c r="L138">
        <v>329</v>
      </c>
      <c r="M138">
        <v>142</v>
      </c>
      <c r="N138">
        <v>140</v>
      </c>
      <c r="O138">
        <v>430</v>
      </c>
      <c r="P138">
        <v>204</v>
      </c>
    </row>
    <row r="139" spans="1:16">
      <c r="A139">
        <v>230</v>
      </c>
      <c r="B139">
        <v>204</v>
      </c>
      <c r="C139">
        <v>203</v>
      </c>
      <c r="D139">
        <v>329</v>
      </c>
      <c r="E139">
        <v>83</v>
      </c>
      <c r="F139">
        <v>162</v>
      </c>
      <c r="G139">
        <v>329</v>
      </c>
      <c r="H139">
        <v>84</v>
      </c>
      <c r="I139">
        <v>163</v>
      </c>
      <c r="J139">
        <v>203</v>
      </c>
      <c r="K139">
        <v>240</v>
      </c>
      <c r="L139">
        <v>430</v>
      </c>
      <c r="M139">
        <v>140</v>
      </c>
      <c r="N139">
        <v>142</v>
      </c>
      <c r="O139">
        <v>204</v>
      </c>
      <c r="P139">
        <v>204</v>
      </c>
    </row>
    <row r="140" spans="1:16">
      <c r="A140">
        <v>163</v>
      </c>
      <c r="B140">
        <v>230</v>
      </c>
      <c r="C140">
        <v>230</v>
      </c>
      <c r="D140">
        <v>142</v>
      </c>
      <c r="E140">
        <v>142</v>
      </c>
      <c r="F140">
        <v>84</v>
      </c>
      <c r="G140">
        <v>84</v>
      </c>
      <c r="H140">
        <v>204</v>
      </c>
      <c r="I140">
        <v>204</v>
      </c>
      <c r="J140">
        <v>142</v>
      </c>
      <c r="K140">
        <v>203</v>
      </c>
      <c r="L140">
        <v>230</v>
      </c>
      <c r="M140">
        <v>162</v>
      </c>
      <c r="N140">
        <v>162</v>
      </c>
      <c r="O140">
        <v>162</v>
      </c>
      <c r="P140">
        <v>163</v>
      </c>
    </row>
    <row r="141" spans="1:16">
      <c r="A141">
        <v>142</v>
      </c>
      <c r="B141">
        <v>230</v>
      </c>
      <c r="C141">
        <v>240</v>
      </c>
      <c r="D141">
        <v>162</v>
      </c>
      <c r="E141">
        <v>84</v>
      </c>
      <c r="F141">
        <v>329</v>
      </c>
      <c r="G141">
        <v>430</v>
      </c>
      <c r="H141">
        <v>329</v>
      </c>
      <c r="I141">
        <v>142</v>
      </c>
      <c r="J141">
        <v>240</v>
      </c>
      <c r="K141">
        <v>203</v>
      </c>
      <c r="L141">
        <v>84</v>
      </c>
      <c r="M141">
        <v>223</v>
      </c>
      <c r="N141">
        <v>163</v>
      </c>
      <c r="O141">
        <v>140</v>
      </c>
      <c r="P141">
        <v>223</v>
      </c>
    </row>
    <row r="142" spans="1:16">
      <c r="A142">
        <v>204</v>
      </c>
      <c r="B142">
        <v>162</v>
      </c>
      <c r="C142">
        <v>162</v>
      </c>
      <c r="D142">
        <v>162</v>
      </c>
      <c r="E142">
        <v>430</v>
      </c>
      <c r="F142">
        <v>203</v>
      </c>
      <c r="G142">
        <v>329</v>
      </c>
      <c r="H142">
        <v>84</v>
      </c>
      <c r="I142">
        <v>140</v>
      </c>
      <c r="J142">
        <v>162</v>
      </c>
      <c r="K142">
        <v>84</v>
      </c>
      <c r="L142">
        <v>430</v>
      </c>
      <c r="M142">
        <v>430</v>
      </c>
      <c r="N142">
        <v>329</v>
      </c>
      <c r="O142">
        <v>162</v>
      </c>
      <c r="P142">
        <v>223</v>
      </c>
    </row>
    <row r="143" spans="1:16">
      <c r="A143">
        <v>84</v>
      </c>
      <c r="B143">
        <v>204</v>
      </c>
      <c r="C143">
        <v>162</v>
      </c>
      <c r="D143">
        <v>430</v>
      </c>
      <c r="E143">
        <v>230</v>
      </c>
      <c r="F143">
        <v>329</v>
      </c>
      <c r="G143">
        <v>142</v>
      </c>
      <c r="H143">
        <v>140</v>
      </c>
      <c r="I143">
        <v>203</v>
      </c>
      <c r="J143">
        <v>230</v>
      </c>
      <c r="K143">
        <v>240</v>
      </c>
      <c r="L143">
        <v>329</v>
      </c>
      <c r="M143">
        <v>162</v>
      </c>
      <c r="N143">
        <v>162</v>
      </c>
      <c r="O143">
        <v>203</v>
      </c>
      <c r="P143">
        <v>140</v>
      </c>
    </row>
    <row r="144" spans="1:16">
      <c r="A144">
        <v>329</v>
      </c>
      <c r="B144">
        <v>204</v>
      </c>
      <c r="C144">
        <v>430</v>
      </c>
      <c r="D144">
        <v>223</v>
      </c>
      <c r="E144">
        <v>223</v>
      </c>
      <c r="F144">
        <v>162</v>
      </c>
      <c r="G144">
        <v>162</v>
      </c>
      <c r="H144">
        <v>163</v>
      </c>
      <c r="I144">
        <v>329</v>
      </c>
      <c r="J144">
        <v>230</v>
      </c>
      <c r="K144">
        <v>162</v>
      </c>
      <c r="L144">
        <v>140</v>
      </c>
      <c r="M144">
        <v>84</v>
      </c>
      <c r="N144">
        <v>142</v>
      </c>
      <c r="O144">
        <v>142</v>
      </c>
      <c r="P144">
        <v>162</v>
      </c>
    </row>
    <row r="145" spans="1:16">
      <c r="A145">
        <v>329</v>
      </c>
      <c r="B145">
        <v>329</v>
      </c>
      <c r="C145">
        <v>83</v>
      </c>
      <c r="D145">
        <v>223</v>
      </c>
      <c r="E145">
        <v>83</v>
      </c>
      <c r="F145">
        <v>162</v>
      </c>
      <c r="G145">
        <v>223</v>
      </c>
      <c r="H145">
        <v>140</v>
      </c>
      <c r="I145">
        <v>140</v>
      </c>
      <c r="J145">
        <v>140</v>
      </c>
      <c r="K145">
        <v>140</v>
      </c>
      <c r="L145">
        <v>83</v>
      </c>
      <c r="M145">
        <v>203</v>
      </c>
      <c r="N145">
        <v>329</v>
      </c>
      <c r="O145">
        <v>83</v>
      </c>
      <c r="P145">
        <v>163</v>
      </c>
    </row>
    <row r="146" spans="1:16">
      <c r="A146">
        <v>223</v>
      </c>
      <c r="B146">
        <v>329</v>
      </c>
      <c r="C146">
        <v>140</v>
      </c>
      <c r="D146">
        <v>204</v>
      </c>
      <c r="E146">
        <v>329</v>
      </c>
      <c r="F146">
        <v>162</v>
      </c>
      <c r="G146">
        <v>223</v>
      </c>
      <c r="H146">
        <v>240</v>
      </c>
      <c r="I146">
        <v>203</v>
      </c>
      <c r="J146">
        <v>203</v>
      </c>
      <c r="K146">
        <v>83</v>
      </c>
      <c r="L146">
        <v>204</v>
      </c>
      <c r="M146">
        <v>204</v>
      </c>
      <c r="N146">
        <v>163</v>
      </c>
      <c r="O146">
        <v>329</v>
      </c>
      <c r="P146">
        <v>84</v>
      </c>
    </row>
    <row r="147" spans="1:16">
      <c r="A147">
        <v>203</v>
      </c>
      <c r="B147">
        <v>223</v>
      </c>
      <c r="C147">
        <v>329</v>
      </c>
      <c r="D147">
        <v>84</v>
      </c>
      <c r="E147">
        <v>329</v>
      </c>
      <c r="F147">
        <v>162</v>
      </c>
      <c r="G147">
        <v>329</v>
      </c>
      <c r="H147">
        <v>162</v>
      </c>
      <c r="I147">
        <v>240</v>
      </c>
      <c r="J147">
        <v>204</v>
      </c>
      <c r="K147">
        <v>240</v>
      </c>
      <c r="L147">
        <v>162</v>
      </c>
      <c r="M147">
        <v>162</v>
      </c>
      <c r="N147">
        <v>162</v>
      </c>
      <c r="O147">
        <v>223</v>
      </c>
      <c r="P147">
        <v>84</v>
      </c>
    </row>
    <row r="148" spans="1:16">
      <c r="A148">
        <v>203</v>
      </c>
      <c r="B148">
        <v>142</v>
      </c>
      <c r="C148">
        <v>329</v>
      </c>
      <c r="D148">
        <v>240</v>
      </c>
      <c r="E148">
        <v>240</v>
      </c>
      <c r="F148">
        <v>230</v>
      </c>
      <c r="G148">
        <v>230</v>
      </c>
      <c r="H148">
        <v>84</v>
      </c>
      <c r="I148">
        <v>162</v>
      </c>
      <c r="J148">
        <v>223</v>
      </c>
      <c r="K148">
        <v>329</v>
      </c>
      <c r="L148">
        <v>240</v>
      </c>
      <c r="M148">
        <v>230</v>
      </c>
      <c r="N148">
        <v>142</v>
      </c>
      <c r="O148">
        <v>140</v>
      </c>
      <c r="P148">
        <v>162</v>
      </c>
    </row>
    <row r="149" spans="1:16">
      <c r="A149">
        <v>329</v>
      </c>
      <c r="B149">
        <v>162</v>
      </c>
      <c r="C149">
        <v>223</v>
      </c>
      <c r="D149">
        <v>142</v>
      </c>
      <c r="E149">
        <v>230</v>
      </c>
      <c r="F149">
        <v>163</v>
      </c>
      <c r="G149">
        <v>163</v>
      </c>
      <c r="H149">
        <v>203</v>
      </c>
      <c r="I149">
        <v>140</v>
      </c>
      <c r="J149">
        <v>84</v>
      </c>
      <c r="K149">
        <v>142</v>
      </c>
      <c r="L149">
        <v>230</v>
      </c>
      <c r="M149">
        <v>140</v>
      </c>
      <c r="N149">
        <v>329</v>
      </c>
      <c r="O149">
        <v>140</v>
      </c>
      <c r="P149">
        <v>162</v>
      </c>
    </row>
    <row r="150" spans="1:16">
      <c r="A150">
        <v>204</v>
      </c>
      <c r="B150">
        <v>230</v>
      </c>
      <c r="C150">
        <v>83</v>
      </c>
      <c r="D150">
        <v>162</v>
      </c>
      <c r="E150">
        <v>203</v>
      </c>
      <c r="F150">
        <v>240</v>
      </c>
      <c r="G150">
        <v>203</v>
      </c>
      <c r="H150">
        <v>140</v>
      </c>
      <c r="I150">
        <v>140</v>
      </c>
      <c r="J150">
        <v>203</v>
      </c>
      <c r="K150">
        <v>223</v>
      </c>
      <c r="L150">
        <v>140</v>
      </c>
      <c r="M150">
        <v>204</v>
      </c>
      <c r="N150">
        <v>162</v>
      </c>
      <c r="O150">
        <v>230</v>
      </c>
      <c r="P150">
        <v>430</v>
      </c>
    </row>
    <row r="151" spans="1:16">
      <c r="A151">
        <v>223</v>
      </c>
      <c r="B151">
        <v>162</v>
      </c>
      <c r="C151">
        <v>203</v>
      </c>
      <c r="D151">
        <v>223</v>
      </c>
      <c r="E151">
        <v>162</v>
      </c>
      <c r="F151">
        <v>140</v>
      </c>
      <c r="G151">
        <v>163</v>
      </c>
      <c r="H151">
        <v>230</v>
      </c>
      <c r="I151">
        <v>329</v>
      </c>
      <c r="J151">
        <v>162</v>
      </c>
      <c r="K151">
        <v>329</v>
      </c>
      <c r="L151">
        <v>240</v>
      </c>
      <c r="M151">
        <v>230</v>
      </c>
      <c r="N151">
        <v>142</v>
      </c>
      <c r="O151">
        <v>83</v>
      </c>
      <c r="P151">
        <v>162</v>
      </c>
    </row>
    <row r="152" spans="1:16">
      <c r="A152">
        <v>203</v>
      </c>
      <c r="B152">
        <v>140</v>
      </c>
      <c r="C152">
        <v>140</v>
      </c>
      <c r="D152">
        <v>203</v>
      </c>
      <c r="E152">
        <v>163</v>
      </c>
      <c r="F152">
        <v>140</v>
      </c>
      <c r="G152">
        <v>83</v>
      </c>
      <c r="H152">
        <v>162</v>
      </c>
      <c r="I152">
        <v>162</v>
      </c>
      <c r="J152">
        <v>430</v>
      </c>
      <c r="K152">
        <v>142</v>
      </c>
      <c r="L152">
        <v>84</v>
      </c>
      <c r="M152">
        <v>162</v>
      </c>
      <c r="N152">
        <v>230</v>
      </c>
      <c r="O152">
        <v>162</v>
      </c>
      <c r="P152">
        <v>329</v>
      </c>
    </row>
    <row r="153" spans="1:16">
      <c r="A153">
        <v>83</v>
      </c>
      <c r="B153">
        <v>140</v>
      </c>
      <c r="C153">
        <v>163</v>
      </c>
      <c r="D153">
        <v>203</v>
      </c>
      <c r="E153">
        <v>83</v>
      </c>
      <c r="F153">
        <v>162</v>
      </c>
      <c r="G153">
        <v>162</v>
      </c>
      <c r="H153">
        <v>140</v>
      </c>
      <c r="I153">
        <v>223</v>
      </c>
      <c r="J153">
        <v>329</v>
      </c>
      <c r="K153">
        <v>83</v>
      </c>
      <c r="L153">
        <v>140</v>
      </c>
      <c r="M153">
        <v>240</v>
      </c>
      <c r="N153">
        <v>142</v>
      </c>
      <c r="O153">
        <v>142</v>
      </c>
      <c r="P153">
        <v>162</v>
      </c>
    </row>
    <row r="154" spans="1:16">
      <c r="A154">
        <v>230</v>
      </c>
      <c r="B154">
        <v>329</v>
      </c>
      <c r="C154">
        <v>84</v>
      </c>
      <c r="D154">
        <v>142</v>
      </c>
      <c r="E154">
        <v>223</v>
      </c>
      <c r="F154">
        <v>203</v>
      </c>
      <c r="G154">
        <v>84</v>
      </c>
      <c r="H154">
        <v>162</v>
      </c>
      <c r="I154">
        <v>162</v>
      </c>
      <c r="J154">
        <v>163</v>
      </c>
      <c r="K154">
        <v>142</v>
      </c>
      <c r="L154">
        <v>204</v>
      </c>
      <c r="M154">
        <v>223</v>
      </c>
      <c r="N154">
        <v>84</v>
      </c>
      <c r="O154">
        <v>204</v>
      </c>
      <c r="P154">
        <v>162</v>
      </c>
    </row>
    <row r="155" spans="1:16">
      <c r="A155">
        <v>142</v>
      </c>
      <c r="B155">
        <v>230</v>
      </c>
      <c r="C155">
        <v>162</v>
      </c>
      <c r="D155">
        <v>162</v>
      </c>
      <c r="E155">
        <v>240</v>
      </c>
      <c r="F155">
        <v>204</v>
      </c>
      <c r="G155">
        <v>430</v>
      </c>
      <c r="H155">
        <v>329</v>
      </c>
      <c r="I155">
        <v>140</v>
      </c>
      <c r="J155">
        <v>329</v>
      </c>
      <c r="K155">
        <v>430</v>
      </c>
      <c r="L155">
        <v>204</v>
      </c>
      <c r="M155">
        <v>230</v>
      </c>
      <c r="N155">
        <v>230</v>
      </c>
      <c r="O155">
        <v>203</v>
      </c>
      <c r="P155">
        <v>203</v>
      </c>
    </row>
    <row r="156" spans="1:16">
      <c r="A156">
        <v>430</v>
      </c>
      <c r="B156">
        <v>83</v>
      </c>
      <c r="C156">
        <v>223</v>
      </c>
      <c r="D156">
        <v>84</v>
      </c>
      <c r="E156">
        <v>329</v>
      </c>
      <c r="F156">
        <v>140</v>
      </c>
      <c r="G156">
        <v>329</v>
      </c>
      <c r="H156">
        <v>142</v>
      </c>
      <c r="I156">
        <v>430</v>
      </c>
      <c r="J156">
        <v>329</v>
      </c>
      <c r="K156">
        <v>142</v>
      </c>
      <c r="L156">
        <v>329</v>
      </c>
      <c r="M156">
        <v>329</v>
      </c>
      <c r="N156">
        <v>329</v>
      </c>
      <c r="O156">
        <v>163</v>
      </c>
      <c r="P156">
        <v>162</v>
      </c>
    </row>
    <row r="157" spans="1:16">
      <c r="A157">
        <v>230</v>
      </c>
      <c r="B157">
        <v>140</v>
      </c>
      <c r="C157">
        <v>140</v>
      </c>
      <c r="D157">
        <v>162</v>
      </c>
      <c r="E157">
        <v>84</v>
      </c>
      <c r="F157">
        <v>142</v>
      </c>
      <c r="G157">
        <v>223</v>
      </c>
      <c r="H157">
        <v>329</v>
      </c>
      <c r="I157">
        <v>142</v>
      </c>
      <c r="J157">
        <v>223</v>
      </c>
      <c r="K157">
        <v>163</v>
      </c>
      <c r="L157">
        <v>223</v>
      </c>
      <c r="M157">
        <v>162</v>
      </c>
      <c r="N157">
        <v>142</v>
      </c>
      <c r="O157">
        <v>140</v>
      </c>
      <c r="P157">
        <v>223</v>
      </c>
    </row>
    <row r="158" spans="1:16">
      <c r="A158">
        <v>230</v>
      </c>
      <c r="B158">
        <v>84</v>
      </c>
      <c r="C158">
        <v>204</v>
      </c>
      <c r="D158">
        <v>204</v>
      </c>
      <c r="E158">
        <v>203</v>
      </c>
      <c r="F158">
        <v>204</v>
      </c>
      <c r="G158">
        <v>430</v>
      </c>
      <c r="H158">
        <v>83</v>
      </c>
      <c r="I158">
        <v>83</v>
      </c>
      <c r="J158">
        <v>329</v>
      </c>
      <c r="K158">
        <v>83</v>
      </c>
      <c r="L158">
        <v>329</v>
      </c>
      <c r="M158">
        <v>83</v>
      </c>
      <c r="N158">
        <v>162</v>
      </c>
      <c r="O158">
        <v>140</v>
      </c>
      <c r="P158">
        <v>162</v>
      </c>
    </row>
    <row r="159" spans="1:16">
      <c r="A159">
        <v>230</v>
      </c>
      <c r="B159">
        <v>162</v>
      </c>
      <c r="C159">
        <v>329</v>
      </c>
      <c r="D159">
        <v>163</v>
      </c>
      <c r="E159">
        <v>140</v>
      </c>
      <c r="F159">
        <v>329</v>
      </c>
      <c r="G159">
        <v>329</v>
      </c>
      <c r="H159">
        <v>230</v>
      </c>
      <c r="I159">
        <v>162</v>
      </c>
      <c r="J159">
        <v>162</v>
      </c>
      <c r="K159">
        <v>140</v>
      </c>
      <c r="L159">
        <v>84</v>
      </c>
      <c r="M159">
        <v>430</v>
      </c>
      <c r="N159">
        <v>83</v>
      </c>
      <c r="O159">
        <v>140</v>
      </c>
      <c r="P159">
        <v>84</v>
      </c>
    </row>
    <row r="160" spans="1:16">
      <c r="A160">
        <v>140</v>
      </c>
      <c r="B160">
        <v>204</v>
      </c>
      <c r="C160">
        <v>140</v>
      </c>
      <c r="D160">
        <v>142</v>
      </c>
      <c r="E160">
        <v>163</v>
      </c>
      <c r="F160">
        <v>223</v>
      </c>
      <c r="G160">
        <v>162</v>
      </c>
      <c r="H160">
        <v>203</v>
      </c>
      <c r="I160">
        <v>162</v>
      </c>
      <c r="J160">
        <v>223</v>
      </c>
      <c r="K160">
        <v>203</v>
      </c>
      <c r="L160">
        <v>204</v>
      </c>
      <c r="M160">
        <v>329</v>
      </c>
      <c r="N160">
        <v>204</v>
      </c>
      <c r="O160">
        <v>162</v>
      </c>
      <c r="P160">
        <v>204</v>
      </c>
    </row>
    <row r="161" spans="1:16">
      <c r="A161">
        <v>163</v>
      </c>
      <c r="B161">
        <v>163</v>
      </c>
      <c r="C161">
        <v>223</v>
      </c>
      <c r="D161">
        <v>140</v>
      </c>
      <c r="E161">
        <v>230</v>
      </c>
      <c r="F161">
        <v>162</v>
      </c>
      <c r="G161">
        <v>162</v>
      </c>
      <c r="H161">
        <v>223</v>
      </c>
      <c r="I161">
        <v>163</v>
      </c>
      <c r="J161">
        <v>162</v>
      </c>
      <c r="K161">
        <v>84</v>
      </c>
      <c r="L161">
        <v>162</v>
      </c>
      <c r="M161">
        <v>163</v>
      </c>
      <c r="N161">
        <v>140</v>
      </c>
      <c r="O161">
        <v>329</v>
      </c>
      <c r="P161">
        <v>162</v>
      </c>
    </row>
    <row r="162" spans="1:16">
      <c r="A162">
        <v>329</v>
      </c>
      <c r="B162">
        <v>430</v>
      </c>
      <c r="C162">
        <v>203</v>
      </c>
      <c r="D162">
        <v>83</v>
      </c>
      <c r="E162">
        <v>223</v>
      </c>
      <c r="F162">
        <v>203</v>
      </c>
      <c r="G162">
        <v>142</v>
      </c>
      <c r="H162">
        <v>430</v>
      </c>
      <c r="I162">
        <v>240</v>
      </c>
      <c r="J162">
        <v>84</v>
      </c>
      <c r="K162">
        <v>203</v>
      </c>
      <c r="L162">
        <v>162</v>
      </c>
      <c r="M162">
        <v>223</v>
      </c>
      <c r="N162">
        <v>162</v>
      </c>
      <c r="O162">
        <v>142</v>
      </c>
      <c r="P162">
        <v>163</v>
      </c>
    </row>
    <row r="163" spans="1:16">
      <c r="A163">
        <v>162</v>
      </c>
      <c r="B163">
        <v>163</v>
      </c>
      <c r="C163">
        <v>223</v>
      </c>
      <c r="D163">
        <v>230</v>
      </c>
      <c r="E163">
        <v>162</v>
      </c>
      <c r="F163">
        <v>329</v>
      </c>
      <c r="G163">
        <v>142</v>
      </c>
      <c r="H163">
        <v>140</v>
      </c>
      <c r="I163">
        <v>140</v>
      </c>
      <c r="J163">
        <v>203</v>
      </c>
      <c r="K163">
        <v>142</v>
      </c>
      <c r="L163">
        <v>142</v>
      </c>
      <c r="M163">
        <v>162</v>
      </c>
      <c r="N163">
        <v>162</v>
      </c>
      <c r="O163">
        <v>142</v>
      </c>
      <c r="P163">
        <v>162</v>
      </c>
    </row>
    <row r="164" spans="1:16">
      <c r="A164">
        <v>240</v>
      </c>
      <c r="B164">
        <v>240</v>
      </c>
      <c r="C164">
        <v>230</v>
      </c>
      <c r="D164">
        <v>140</v>
      </c>
      <c r="E164">
        <v>240</v>
      </c>
      <c r="F164">
        <v>163</v>
      </c>
      <c r="G164">
        <v>230</v>
      </c>
      <c r="H164">
        <v>162</v>
      </c>
      <c r="I164">
        <v>230</v>
      </c>
      <c r="J164">
        <v>140</v>
      </c>
      <c r="K164">
        <v>162</v>
      </c>
      <c r="L164">
        <v>203</v>
      </c>
      <c r="M164">
        <v>162</v>
      </c>
      <c r="N164">
        <v>140</v>
      </c>
      <c r="O164">
        <v>329</v>
      </c>
      <c r="P164">
        <v>329</v>
      </c>
    </row>
    <row r="165" spans="1:16">
      <c r="A165">
        <v>240</v>
      </c>
      <c r="B165">
        <v>240</v>
      </c>
      <c r="C165">
        <v>223</v>
      </c>
      <c r="D165">
        <v>162</v>
      </c>
      <c r="E165">
        <v>329</v>
      </c>
      <c r="F165">
        <v>329</v>
      </c>
      <c r="G165">
        <v>430</v>
      </c>
      <c r="H165">
        <v>203</v>
      </c>
      <c r="I165">
        <v>84</v>
      </c>
      <c r="J165">
        <v>162</v>
      </c>
      <c r="K165">
        <v>203</v>
      </c>
      <c r="L165">
        <v>142</v>
      </c>
      <c r="M165">
        <v>140</v>
      </c>
      <c r="N165">
        <v>83</v>
      </c>
      <c r="O165">
        <v>84</v>
      </c>
      <c r="P165">
        <v>162</v>
      </c>
    </row>
    <row r="166" spans="1:16">
      <c r="A166">
        <v>203</v>
      </c>
      <c r="B166">
        <v>430</v>
      </c>
      <c r="C166">
        <v>162</v>
      </c>
      <c r="D166">
        <v>230</v>
      </c>
      <c r="E166">
        <v>230</v>
      </c>
      <c r="F166">
        <v>163</v>
      </c>
      <c r="G166">
        <v>223</v>
      </c>
      <c r="H166">
        <v>430</v>
      </c>
      <c r="I166">
        <v>329</v>
      </c>
      <c r="J166">
        <v>230</v>
      </c>
      <c r="K166">
        <v>240</v>
      </c>
      <c r="L166">
        <v>329</v>
      </c>
      <c r="M166">
        <v>162</v>
      </c>
      <c r="N166">
        <v>83</v>
      </c>
      <c r="O166">
        <v>162</v>
      </c>
      <c r="P166">
        <v>163</v>
      </c>
    </row>
    <row r="167" spans="1:16">
      <c r="A167">
        <v>430</v>
      </c>
      <c r="B167">
        <v>140</v>
      </c>
      <c r="C167">
        <v>83</v>
      </c>
      <c r="D167">
        <v>162</v>
      </c>
      <c r="E167">
        <v>163</v>
      </c>
      <c r="F167">
        <v>430</v>
      </c>
      <c r="G167">
        <v>230</v>
      </c>
      <c r="H167">
        <v>240</v>
      </c>
      <c r="I167">
        <v>162</v>
      </c>
      <c r="J167">
        <v>162</v>
      </c>
      <c r="K167">
        <v>83</v>
      </c>
      <c r="L167">
        <v>163</v>
      </c>
      <c r="M167">
        <v>223</v>
      </c>
      <c r="N167">
        <v>140</v>
      </c>
      <c r="O167">
        <v>162</v>
      </c>
      <c r="P167">
        <v>142</v>
      </c>
    </row>
    <row r="168" spans="1:16">
      <c r="A168">
        <v>329</v>
      </c>
      <c r="B168">
        <v>430</v>
      </c>
      <c r="C168">
        <v>84</v>
      </c>
      <c r="D168">
        <v>84</v>
      </c>
      <c r="E168">
        <v>204</v>
      </c>
      <c r="F168">
        <v>223</v>
      </c>
      <c r="G168">
        <v>240</v>
      </c>
      <c r="H168">
        <v>204</v>
      </c>
      <c r="I168">
        <v>203</v>
      </c>
      <c r="J168">
        <v>84</v>
      </c>
      <c r="K168">
        <v>142</v>
      </c>
      <c r="L168">
        <v>83</v>
      </c>
      <c r="M168">
        <v>142</v>
      </c>
      <c r="N168">
        <v>430</v>
      </c>
      <c r="O168">
        <v>223</v>
      </c>
      <c r="P168">
        <v>83</v>
      </c>
    </row>
    <row r="169" spans="1:16">
      <c r="A169">
        <v>329</v>
      </c>
      <c r="B169">
        <v>329</v>
      </c>
      <c r="C169">
        <v>329</v>
      </c>
      <c r="D169">
        <v>203</v>
      </c>
      <c r="E169">
        <v>83</v>
      </c>
      <c r="F169">
        <v>204</v>
      </c>
      <c r="G169">
        <v>203</v>
      </c>
      <c r="H169">
        <v>140</v>
      </c>
      <c r="I169">
        <v>142</v>
      </c>
      <c r="J169">
        <v>223</v>
      </c>
      <c r="K169">
        <v>223</v>
      </c>
      <c r="L169">
        <v>84</v>
      </c>
      <c r="M169">
        <v>84</v>
      </c>
      <c r="N169">
        <v>83</v>
      </c>
      <c r="O169">
        <v>84</v>
      </c>
      <c r="P169">
        <v>430</v>
      </c>
    </row>
    <row r="170" spans="1:16">
      <c r="A170">
        <v>203</v>
      </c>
      <c r="B170">
        <v>140</v>
      </c>
      <c r="C170">
        <v>240</v>
      </c>
      <c r="D170">
        <v>223</v>
      </c>
      <c r="E170">
        <v>223</v>
      </c>
      <c r="F170">
        <v>240</v>
      </c>
      <c r="G170">
        <v>203</v>
      </c>
      <c r="H170">
        <v>329</v>
      </c>
      <c r="I170">
        <v>203</v>
      </c>
      <c r="J170">
        <v>203</v>
      </c>
      <c r="K170">
        <v>430</v>
      </c>
      <c r="L170">
        <v>163</v>
      </c>
      <c r="M170">
        <v>240</v>
      </c>
      <c r="N170">
        <v>204</v>
      </c>
      <c r="O170">
        <v>162</v>
      </c>
      <c r="P170">
        <v>240</v>
      </c>
    </row>
    <row r="171" spans="1:16">
      <c r="A171">
        <v>163</v>
      </c>
      <c r="B171">
        <v>142</v>
      </c>
      <c r="C171">
        <v>230</v>
      </c>
      <c r="D171">
        <v>203</v>
      </c>
      <c r="E171">
        <v>142</v>
      </c>
      <c r="F171">
        <v>203</v>
      </c>
      <c r="G171">
        <v>223</v>
      </c>
      <c r="H171">
        <v>204</v>
      </c>
      <c r="I171">
        <v>430</v>
      </c>
      <c r="J171">
        <v>204</v>
      </c>
      <c r="K171">
        <v>162</v>
      </c>
      <c r="L171">
        <v>223</v>
      </c>
      <c r="M171">
        <v>223</v>
      </c>
      <c r="N171">
        <v>430</v>
      </c>
      <c r="O171">
        <v>140</v>
      </c>
      <c r="P171">
        <v>204</v>
      </c>
    </row>
    <row r="172" spans="1:16">
      <c r="A172">
        <v>163</v>
      </c>
      <c r="B172">
        <v>329</v>
      </c>
      <c r="C172">
        <v>142</v>
      </c>
      <c r="D172">
        <v>83</v>
      </c>
      <c r="E172">
        <v>84</v>
      </c>
      <c r="F172">
        <v>329</v>
      </c>
      <c r="G172">
        <v>83</v>
      </c>
      <c r="H172">
        <v>240</v>
      </c>
      <c r="I172">
        <v>203</v>
      </c>
      <c r="J172">
        <v>162</v>
      </c>
      <c r="K172">
        <v>240</v>
      </c>
      <c r="L172">
        <v>204</v>
      </c>
      <c r="M172">
        <v>140</v>
      </c>
      <c r="N172">
        <v>162</v>
      </c>
      <c r="O172">
        <v>140</v>
      </c>
      <c r="P172">
        <v>140</v>
      </c>
    </row>
    <row r="173" spans="1:16">
      <c r="A173">
        <v>162</v>
      </c>
      <c r="B173">
        <v>84</v>
      </c>
      <c r="C173">
        <v>329</v>
      </c>
      <c r="D173">
        <v>162</v>
      </c>
      <c r="E173">
        <v>329</v>
      </c>
      <c r="F173">
        <v>204</v>
      </c>
      <c r="G173">
        <v>140</v>
      </c>
      <c r="H173">
        <v>84</v>
      </c>
      <c r="I173">
        <v>163</v>
      </c>
      <c r="J173">
        <v>83</v>
      </c>
      <c r="K173">
        <v>83</v>
      </c>
      <c r="L173">
        <v>162</v>
      </c>
      <c r="M173">
        <v>240</v>
      </c>
      <c r="N173">
        <v>83</v>
      </c>
      <c r="O173">
        <v>163</v>
      </c>
      <c r="P173">
        <v>83</v>
      </c>
    </row>
    <row r="174" spans="1:16">
      <c r="A174">
        <v>203</v>
      </c>
      <c r="B174">
        <v>84</v>
      </c>
      <c r="C174">
        <v>204</v>
      </c>
      <c r="D174">
        <v>162</v>
      </c>
      <c r="E174">
        <v>203</v>
      </c>
      <c r="F174">
        <v>223</v>
      </c>
      <c r="G174">
        <v>329</v>
      </c>
      <c r="H174">
        <v>430</v>
      </c>
      <c r="I174">
        <v>329</v>
      </c>
      <c r="J174">
        <v>142</v>
      </c>
      <c r="K174">
        <v>203</v>
      </c>
      <c r="L174">
        <v>329</v>
      </c>
      <c r="M174">
        <v>230</v>
      </c>
      <c r="N174">
        <v>204</v>
      </c>
      <c r="O174">
        <v>204</v>
      </c>
      <c r="P174">
        <v>329</v>
      </c>
    </row>
    <row r="175" spans="1:16">
      <c r="A175">
        <v>203</v>
      </c>
      <c r="B175">
        <v>162</v>
      </c>
      <c r="C175">
        <v>83</v>
      </c>
      <c r="D175">
        <v>329</v>
      </c>
      <c r="E175">
        <v>329</v>
      </c>
      <c r="F175">
        <v>204</v>
      </c>
      <c r="G175">
        <v>223</v>
      </c>
      <c r="H175">
        <v>240</v>
      </c>
      <c r="I175">
        <v>204</v>
      </c>
      <c r="J175">
        <v>163</v>
      </c>
      <c r="K175">
        <v>240</v>
      </c>
      <c r="L175">
        <v>84</v>
      </c>
      <c r="M175">
        <v>230</v>
      </c>
      <c r="N175">
        <v>230</v>
      </c>
      <c r="O175">
        <v>140</v>
      </c>
      <c r="P175">
        <v>223</v>
      </c>
    </row>
    <row r="176" spans="1:16">
      <c r="A176">
        <v>204</v>
      </c>
      <c r="B176">
        <v>163</v>
      </c>
      <c r="C176">
        <v>223</v>
      </c>
      <c r="D176">
        <v>162</v>
      </c>
      <c r="E176">
        <v>204</v>
      </c>
      <c r="F176">
        <v>83</v>
      </c>
      <c r="G176">
        <v>230</v>
      </c>
      <c r="H176">
        <v>140</v>
      </c>
      <c r="I176">
        <v>329</v>
      </c>
      <c r="J176">
        <v>140</v>
      </c>
      <c r="K176">
        <v>329</v>
      </c>
      <c r="L176">
        <v>223</v>
      </c>
      <c r="M176">
        <v>240</v>
      </c>
      <c r="N176">
        <v>163</v>
      </c>
      <c r="O176">
        <v>140</v>
      </c>
      <c r="P176">
        <v>142</v>
      </c>
    </row>
    <row r="177" spans="1:16">
      <c r="A177">
        <v>204</v>
      </c>
      <c r="B177">
        <v>329</v>
      </c>
      <c r="C177">
        <v>203</v>
      </c>
      <c r="D177">
        <v>223</v>
      </c>
      <c r="E177">
        <v>430</v>
      </c>
      <c r="F177">
        <v>329</v>
      </c>
      <c r="G177">
        <v>203</v>
      </c>
      <c r="H177">
        <v>430</v>
      </c>
      <c r="I177">
        <v>240</v>
      </c>
      <c r="J177">
        <v>203</v>
      </c>
      <c r="K177">
        <v>140</v>
      </c>
      <c r="L177">
        <v>163</v>
      </c>
      <c r="M177">
        <v>240</v>
      </c>
      <c r="N177">
        <v>204</v>
      </c>
      <c r="O177">
        <v>140</v>
      </c>
      <c r="P177">
        <v>240</v>
      </c>
    </row>
    <row r="178" spans="1:16">
      <c r="A178">
        <v>329</v>
      </c>
      <c r="B178">
        <v>430</v>
      </c>
      <c r="C178">
        <v>83</v>
      </c>
      <c r="D178">
        <v>230</v>
      </c>
      <c r="E178">
        <v>162</v>
      </c>
      <c r="F178">
        <v>142</v>
      </c>
      <c r="G178">
        <v>204</v>
      </c>
      <c r="H178">
        <v>223</v>
      </c>
      <c r="I178">
        <v>162</v>
      </c>
      <c r="J178">
        <v>204</v>
      </c>
      <c r="K178">
        <v>240</v>
      </c>
      <c r="L178">
        <v>163</v>
      </c>
      <c r="M178">
        <v>140</v>
      </c>
      <c r="N178">
        <v>140</v>
      </c>
      <c r="O178">
        <v>84</v>
      </c>
      <c r="P178">
        <v>204</v>
      </c>
    </row>
    <row r="179" spans="1:16">
      <c r="A179">
        <v>203</v>
      </c>
      <c r="B179">
        <v>240</v>
      </c>
      <c r="C179">
        <v>204</v>
      </c>
      <c r="D179">
        <v>203</v>
      </c>
      <c r="E179">
        <v>430</v>
      </c>
      <c r="F179">
        <v>142</v>
      </c>
      <c r="G179">
        <v>203</v>
      </c>
      <c r="H179">
        <v>329</v>
      </c>
      <c r="I179">
        <v>84</v>
      </c>
      <c r="J179">
        <v>230</v>
      </c>
      <c r="K179">
        <v>162</v>
      </c>
      <c r="L179">
        <v>430</v>
      </c>
      <c r="M179">
        <v>83</v>
      </c>
      <c r="N179">
        <v>230</v>
      </c>
      <c r="O179">
        <v>223</v>
      </c>
      <c r="P179">
        <v>430</v>
      </c>
    </row>
    <row r="180" spans="1:16">
      <c r="A180">
        <v>83</v>
      </c>
      <c r="B180">
        <v>203</v>
      </c>
      <c r="C180">
        <v>240</v>
      </c>
      <c r="D180">
        <v>84</v>
      </c>
      <c r="E180">
        <v>204</v>
      </c>
      <c r="F180">
        <v>204</v>
      </c>
      <c r="G180">
        <v>329</v>
      </c>
      <c r="H180">
        <v>240</v>
      </c>
      <c r="I180">
        <v>230</v>
      </c>
      <c r="J180">
        <v>142</v>
      </c>
      <c r="K180">
        <v>140</v>
      </c>
      <c r="L180">
        <v>84</v>
      </c>
      <c r="M180">
        <v>84</v>
      </c>
      <c r="N180">
        <v>204</v>
      </c>
      <c r="O180">
        <v>329</v>
      </c>
      <c r="P180">
        <v>223</v>
      </c>
    </row>
    <row r="181" spans="1:16">
      <c r="A181">
        <v>329</v>
      </c>
      <c r="B181">
        <v>203</v>
      </c>
      <c r="C181">
        <v>230</v>
      </c>
      <c r="D181">
        <v>162</v>
      </c>
      <c r="E181">
        <v>140</v>
      </c>
      <c r="F181">
        <v>230</v>
      </c>
      <c r="G181">
        <v>203</v>
      </c>
      <c r="H181">
        <v>204</v>
      </c>
      <c r="I181">
        <v>223</v>
      </c>
      <c r="J181">
        <v>230</v>
      </c>
      <c r="K181">
        <v>163</v>
      </c>
      <c r="L181">
        <v>83</v>
      </c>
      <c r="M181">
        <v>329</v>
      </c>
      <c r="N181">
        <v>140</v>
      </c>
      <c r="O181">
        <v>240</v>
      </c>
      <c r="P181">
        <v>84</v>
      </c>
    </row>
    <row r="182" spans="1:16">
      <c r="A182">
        <v>140</v>
      </c>
      <c r="B182">
        <v>203</v>
      </c>
      <c r="C182">
        <v>162</v>
      </c>
      <c r="D182">
        <v>162</v>
      </c>
      <c r="E182">
        <v>163</v>
      </c>
      <c r="F182">
        <v>140</v>
      </c>
      <c r="G182">
        <v>140</v>
      </c>
      <c r="H182">
        <v>142</v>
      </c>
      <c r="I182">
        <v>329</v>
      </c>
      <c r="J182">
        <v>163</v>
      </c>
      <c r="K182">
        <v>162</v>
      </c>
      <c r="L182">
        <v>142</v>
      </c>
      <c r="M182">
        <v>140</v>
      </c>
      <c r="N182">
        <v>162</v>
      </c>
      <c r="O182">
        <v>84</v>
      </c>
      <c r="P182">
        <v>223</v>
      </c>
    </row>
    <row r="183" spans="1:16">
      <c r="A183">
        <v>142</v>
      </c>
      <c r="B183">
        <v>329</v>
      </c>
      <c r="C183">
        <v>329</v>
      </c>
      <c r="D183">
        <v>162</v>
      </c>
      <c r="E183">
        <v>230</v>
      </c>
      <c r="F183">
        <v>223</v>
      </c>
      <c r="G183">
        <v>430</v>
      </c>
      <c r="H183">
        <v>162</v>
      </c>
      <c r="I183">
        <v>142</v>
      </c>
      <c r="J183">
        <v>430</v>
      </c>
      <c r="K183">
        <v>140</v>
      </c>
      <c r="L183">
        <v>140</v>
      </c>
      <c r="M183">
        <v>163</v>
      </c>
      <c r="N183">
        <v>203</v>
      </c>
      <c r="O183">
        <v>162</v>
      </c>
      <c r="P183">
        <v>230</v>
      </c>
    </row>
    <row r="184" spans="1:16">
      <c r="A184">
        <v>162</v>
      </c>
      <c r="B184">
        <v>430</v>
      </c>
      <c r="C184">
        <v>203</v>
      </c>
      <c r="D184">
        <v>230</v>
      </c>
      <c r="E184">
        <v>329</v>
      </c>
      <c r="F184">
        <v>329</v>
      </c>
      <c r="G184">
        <v>140</v>
      </c>
      <c r="H184">
        <v>230</v>
      </c>
      <c r="I184">
        <v>204</v>
      </c>
      <c r="J184">
        <v>142</v>
      </c>
      <c r="K184">
        <v>140</v>
      </c>
      <c r="L184">
        <v>223</v>
      </c>
      <c r="M184">
        <v>142</v>
      </c>
      <c r="N184">
        <v>430</v>
      </c>
      <c r="O184">
        <v>162</v>
      </c>
      <c r="P184">
        <v>329</v>
      </c>
    </row>
    <row r="185" spans="1:16">
      <c r="A185">
        <v>230</v>
      </c>
      <c r="B185">
        <v>240</v>
      </c>
      <c r="C185">
        <v>84</v>
      </c>
      <c r="D185">
        <v>162</v>
      </c>
      <c r="E185">
        <v>329</v>
      </c>
      <c r="F185">
        <v>329</v>
      </c>
      <c r="G185">
        <v>163</v>
      </c>
      <c r="H185">
        <v>162</v>
      </c>
      <c r="I185">
        <v>203</v>
      </c>
      <c r="J185">
        <v>329</v>
      </c>
      <c r="K185">
        <v>329</v>
      </c>
      <c r="L185">
        <v>430</v>
      </c>
      <c r="M185">
        <v>162</v>
      </c>
      <c r="N185">
        <v>142</v>
      </c>
      <c r="O185">
        <v>230</v>
      </c>
      <c r="P185">
        <v>240</v>
      </c>
    </row>
    <row r="186" spans="1:16">
      <c r="A186">
        <v>230</v>
      </c>
      <c r="B186">
        <v>223</v>
      </c>
      <c r="C186">
        <v>223</v>
      </c>
      <c r="D186">
        <v>140</v>
      </c>
      <c r="E186">
        <v>84</v>
      </c>
      <c r="F186">
        <v>140</v>
      </c>
      <c r="G186">
        <v>329</v>
      </c>
      <c r="H186">
        <v>203</v>
      </c>
      <c r="I186">
        <v>230</v>
      </c>
      <c r="J186">
        <v>204</v>
      </c>
      <c r="K186">
        <v>240</v>
      </c>
      <c r="L186">
        <v>83</v>
      </c>
      <c r="M186">
        <v>83</v>
      </c>
      <c r="N186">
        <v>162</v>
      </c>
      <c r="O186">
        <v>204</v>
      </c>
      <c r="P186">
        <v>204</v>
      </c>
    </row>
    <row r="187" spans="1:16">
      <c r="A187">
        <v>240</v>
      </c>
      <c r="B187">
        <v>223</v>
      </c>
      <c r="C187">
        <v>223</v>
      </c>
      <c r="D187">
        <v>230</v>
      </c>
      <c r="E187">
        <v>430</v>
      </c>
      <c r="F187">
        <v>230</v>
      </c>
      <c r="G187">
        <v>162</v>
      </c>
      <c r="H187">
        <v>83</v>
      </c>
      <c r="I187">
        <v>230</v>
      </c>
      <c r="J187">
        <v>142</v>
      </c>
      <c r="K187">
        <v>204</v>
      </c>
      <c r="L187">
        <v>142</v>
      </c>
      <c r="M187">
        <v>83</v>
      </c>
      <c r="N187">
        <v>240</v>
      </c>
      <c r="O187">
        <v>329</v>
      </c>
      <c r="P187">
        <v>84</v>
      </c>
    </row>
    <row r="188" spans="1:16">
      <c r="A188">
        <v>430</v>
      </c>
      <c r="B188">
        <v>162</v>
      </c>
      <c r="C188">
        <v>203</v>
      </c>
      <c r="D188">
        <v>84</v>
      </c>
      <c r="E188">
        <v>204</v>
      </c>
      <c r="F188">
        <v>163</v>
      </c>
      <c r="G188">
        <v>240</v>
      </c>
      <c r="H188">
        <v>162</v>
      </c>
      <c r="I188">
        <v>240</v>
      </c>
      <c r="J188">
        <v>163</v>
      </c>
      <c r="K188">
        <v>142</v>
      </c>
      <c r="L188">
        <v>162</v>
      </c>
      <c r="M188">
        <v>163</v>
      </c>
      <c r="N188">
        <v>140</v>
      </c>
      <c r="O188">
        <v>203</v>
      </c>
      <c r="P188">
        <v>83</v>
      </c>
    </row>
    <row r="189" spans="1:16">
      <c r="A189">
        <v>230</v>
      </c>
      <c r="B189">
        <v>162</v>
      </c>
      <c r="C189">
        <v>430</v>
      </c>
      <c r="D189">
        <v>223</v>
      </c>
      <c r="E189">
        <v>84</v>
      </c>
      <c r="F189">
        <v>223</v>
      </c>
      <c r="G189">
        <v>240</v>
      </c>
      <c r="H189">
        <v>203</v>
      </c>
      <c r="I189">
        <v>140</v>
      </c>
      <c r="J189">
        <v>240</v>
      </c>
      <c r="K189">
        <v>230</v>
      </c>
      <c r="L189">
        <v>84</v>
      </c>
      <c r="M189">
        <v>329</v>
      </c>
      <c r="N189">
        <v>142</v>
      </c>
      <c r="O189">
        <v>223</v>
      </c>
      <c r="P189">
        <v>140</v>
      </c>
    </row>
    <row r="190" spans="1:16">
      <c r="A190">
        <v>223</v>
      </c>
      <c r="B190">
        <v>162</v>
      </c>
      <c r="C190">
        <v>430</v>
      </c>
      <c r="D190">
        <v>204</v>
      </c>
      <c r="E190">
        <v>83</v>
      </c>
      <c r="F190">
        <v>162</v>
      </c>
      <c r="G190">
        <v>329</v>
      </c>
      <c r="H190">
        <v>329</v>
      </c>
      <c r="I190">
        <v>430</v>
      </c>
      <c r="J190">
        <v>83</v>
      </c>
      <c r="K190">
        <v>240</v>
      </c>
      <c r="L190">
        <v>430</v>
      </c>
      <c r="M190">
        <v>162</v>
      </c>
      <c r="N190">
        <v>162</v>
      </c>
      <c r="O190">
        <v>223</v>
      </c>
      <c r="P190">
        <v>223</v>
      </c>
    </row>
    <row r="191" spans="1:16">
      <c r="A191">
        <v>162</v>
      </c>
      <c r="B191">
        <v>140</v>
      </c>
      <c r="C191">
        <v>83</v>
      </c>
      <c r="D191">
        <v>83</v>
      </c>
      <c r="E191">
        <v>329</v>
      </c>
      <c r="F191">
        <v>142</v>
      </c>
      <c r="G191">
        <v>140</v>
      </c>
      <c r="H191">
        <v>142</v>
      </c>
      <c r="I191">
        <v>162</v>
      </c>
      <c r="J191">
        <v>203</v>
      </c>
      <c r="K191">
        <v>203</v>
      </c>
      <c r="L191">
        <v>84</v>
      </c>
      <c r="M191">
        <v>430</v>
      </c>
      <c r="N191">
        <v>162</v>
      </c>
      <c r="O191">
        <v>162</v>
      </c>
      <c r="P191">
        <v>240</v>
      </c>
    </row>
    <row r="192" spans="1:16">
      <c r="A192">
        <v>162</v>
      </c>
      <c r="B192">
        <v>140</v>
      </c>
      <c r="C192">
        <v>162</v>
      </c>
      <c r="D192">
        <v>240</v>
      </c>
      <c r="E192">
        <v>142</v>
      </c>
      <c r="F192">
        <v>329</v>
      </c>
      <c r="G192">
        <v>140</v>
      </c>
      <c r="H192">
        <v>223</v>
      </c>
      <c r="I192">
        <v>329</v>
      </c>
      <c r="J192">
        <v>430</v>
      </c>
      <c r="K192">
        <v>140</v>
      </c>
      <c r="L192">
        <v>140</v>
      </c>
      <c r="M192">
        <v>204</v>
      </c>
      <c r="N192">
        <v>84</v>
      </c>
      <c r="O192">
        <v>203</v>
      </c>
      <c r="P192">
        <v>140</v>
      </c>
    </row>
    <row r="193" spans="1:16">
      <c r="A193">
        <v>329</v>
      </c>
      <c r="B193">
        <v>162</v>
      </c>
      <c r="C193">
        <v>203</v>
      </c>
      <c r="D193">
        <v>140</v>
      </c>
      <c r="E193">
        <v>240</v>
      </c>
      <c r="F193">
        <v>162</v>
      </c>
      <c r="G193">
        <v>240</v>
      </c>
      <c r="H193">
        <v>142</v>
      </c>
      <c r="I193">
        <v>163</v>
      </c>
      <c r="J193">
        <v>203</v>
      </c>
      <c r="K193">
        <v>140</v>
      </c>
      <c r="L193">
        <v>230</v>
      </c>
      <c r="M193">
        <v>162</v>
      </c>
      <c r="N193">
        <v>329</v>
      </c>
      <c r="O193">
        <v>203</v>
      </c>
      <c r="P193">
        <v>329</v>
      </c>
    </row>
    <row r="194" spans="1:16">
      <c r="A194">
        <v>140</v>
      </c>
      <c r="B194">
        <v>84</v>
      </c>
      <c r="C194">
        <v>140</v>
      </c>
      <c r="D194">
        <v>329</v>
      </c>
      <c r="E194">
        <v>140</v>
      </c>
      <c r="F194">
        <v>430</v>
      </c>
      <c r="G194">
        <v>162</v>
      </c>
      <c r="H194">
        <v>329</v>
      </c>
      <c r="I194">
        <v>240</v>
      </c>
      <c r="J194">
        <v>240</v>
      </c>
      <c r="K194">
        <v>223</v>
      </c>
      <c r="L194">
        <v>203</v>
      </c>
      <c r="M194">
        <v>84</v>
      </c>
      <c r="N194">
        <v>203</v>
      </c>
      <c r="O194">
        <v>329</v>
      </c>
      <c r="P194">
        <v>83</v>
      </c>
    </row>
    <row r="195" spans="1:16">
      <c r="A195">
        <v>203</v>
      </c>
      <c r="B195">
        <v>162</v>
      </c>
      <c r="C195">
        <v>84</v>
      </c>
      <c r="D195">
        <v>329</v>
      </c>
      <c r="E195">
        <v>84</v>
      </c>
      <c r="F195">
        <v>142</v>
      </c>
      <c r="G195">
        <v>140</v>
      </c>
      <c r="H195">
        <v>162</v>
      </c>
      <c r="I195">
        <v>83</v>
      </c>
      <c r="J195">
        <v>162</v>
      </c>
      <c r="K195">
        <v>83</v>
      </c>
      <c r="L195">
        <v>140</v>
      </c>
      <c r="M195">
        <v>162</v>
      </c>
      <c r="N195">
        <v>203</v>
      </c>
      <c r="O195">
        <v>83</v>
      </c>
      <c r="P195">
        <v>203</v>
      </c>
    </row>
    <row r="196" spans="1:16">
      <c r="A196">
        <v>163</v>
      </c>
      <c r="B196">
        <v>204</v>
      </c>
      <c r="C196">
        <v>84</v>
      </c>
      <c r="D196">
        <v>83</v>
      </c>
      <c r="E196">
        <v>230</v>
      </c>
      <c r="F196">
        <v>329</v>
      </c>
      <c r="G196">
        <v>142</v>
      </c>
      <c r="H196">
        <v>140</v>
      </c>
      <c r="I196">
        <v>163</v>
      </c>
      <c r="J196">
        <v>240</v>
      </c>
      <c r="K196">
        <v>203</v>
      </c>
      <c r="L196">
        <v>84</v>
      </c>
      <c r="M196">
        <v>162</v>
      </c>
      <c r="N196">
        <v>204</v>
      </c>
      <c r="O196">
        <v>203</v>
      </c>
      <c r="P196">
        <v>329</v>
      </c>
    </row>
    <row r="197" spans="1:16">
      <c r="A197">
        <v>163</v>
      </c>
      <c r="B197">
        <v>84</v>
      </c>
      <c r="C197">
        <v>223</v>
      </c>
      <c r="D197">
        <v>162</v>
      </c>
      <c r="E197">
        <v>430</v>
      </c>
      <c r="F197">
        <v>203</v>
      </c>
      <c r="G197">
        <v>162</v>
      </c>
      <c r="H197">
        <v>203</v>
      </c>
      <c r="I197">
        <v>142</v>
      </c>
      <c r="J197">
        <v>329</v>
      </c>
      <c r="K197">
        <v>162</v>
      </c>
      <c r="L197">
        <v>163</v>
      </c>
      <c r="M197">
        <v>163</v>
      </c>
      <c r="N197">
        <v>162</v>
      </c>
      <c r="O197">
        <v>329</v>
      </c>
      <c r="P197">
        <v>430</v>
      </c>
    </row>
    <row r="198" spans="1:16">
      <c r="A198">
        <v>140</v>
      </c>
      <c r="B198">
        <v>142</v>
      </c>
      <c r="C198">
        <v>329</v>
      </c>
      <c r="D198">
        <v>430</v>
      </c>
      <c r="E198">
        <v>142</v>
      </c>
      <c r="F198">
        <v>163</v>
      </c>
      <c r="G198">
        <v>162</v>
      </c>
      <c r="H198">
        <v>223</v>
      </c>
      <c r="I198">
        <v>142</v>
      </c>
      <c r="J198">
        <v>240</v>
      </c>
      <c r="K198">
        <v>163</v>
      </c>
      <c r="L198">
        <v>223</v>
      </c>
      <c r="M198">
        <v>329</v>
      </c>
      <c r="N198">
        <v>329</v>
      </c>
      <c r="O198">
        <v>329</v>
      </c>
      <c r="P198">
        <v>223</v>
      </c>
    </row>
    <row r="199" spans="1:16">
      <c r="A199">
        <v>203</v>
      </c>
      <c r="B199">
        <v>430</v>
      </c>
      <c r="C199">
        <v>84</v>
      </c>
      <c r="D199">
        <v>140</v>
      </c>
      <c r="E199">
        <v>230</v>
      </c>
      <c r="F199">
        <v>329</v>
      </c>
      <c r="G199">
        <v>223</v>
      </c>
      <c r="H199">
        <v>203</v>
      </c>
      <c r="I199">
        <v>140</v>
      </c>
      <c r="J199">
        <v>84</v>
      </c>
      <c r="K199">
        <v>162</v>
      </c>
      <c r="L199">
        <v>329</v>
      </c>
      <c r="M199">
        <v>163</v>
      </c>
      <c r="N199">
        <v>329</v>
      </c>
      <c r="O199">
        <v>430</v>
      </c>
      <c r="P199">
        <v>230</v>
      </c>
    </row>
    <row r="200" spans="1:16">
      <c r="A200">
        <v>140</v>
      </c>
      <c r="B200">
        <v>240</v>
      </c>
      <c r="C200">
        <v>140</v>
      </c>
      <c r="D200">
        <v>223</v>
      </c>
      <c r="E200">
        <v>430</v>
      </c>
      <c r="F200">
        <v>329</v>
      </c>
      <c r="G200">
        <v>84</v>
      </c>
      <c r="H200">
        <v>230</v>
      </c>
      <c r="I200">
        <v>83</v>
      </c>
      <c r="J200">
        <v>430</v>
      </c>
      <c r="K200">
        <v>329</v>
      </c>
      <c r="L200">
        <v>163</v>
      </c>
      <c r="M200">
        <v>163</v>
      </c>
      <c r="N200">
        <v>84</v>
      </c>
      <c r="O200">
        <v>140</v>
      </c>
      <c r="P200">
        <v>163</v>
      </c>
    </row>
    <row r="201" spans="1:16">
      <c r="A201">
        <v>162</v>
      </c>
      <c r="B201">
        <v>204</v>
      </c>
      <c r="C201">
        <v>329</v>
      </c>
      <c r="D201">
        <v>83</v>
      </c>
      <c r="E201">
        <v>140</v>
      </c>
      <c r="F201">
        <v>163</v>
      </c>
      <c r="G201">
        <v>140</v>
      </c>
      <c r="H201">
        <v>223</v>
      </c>
      <c r="I201">
        <v>140</v>
      </c>
      <c r="J201">
        <v>140</v>
      </c>
      <c r="K201">
        <v>83</v>
      </c>
      <c r="L201">
        <v>430</v>
      </c>
      <c r="M201">
        <v>230</v>
      </c>
      <c r="N201">
        <v>329</v>
      </c>
      <c r="O201">
        <v>162</v>
      </c>
      <c r="P201">
        <v>430</v>
      </c>
    </row>
    <row r="202" spans="1:16">
      <c r="A202">
        <v>84</v>
      </c>
      <c r="B202">
        <v>83</v>
      </c>
      <c r="C202">
        <v>142</v>
      </c>
      <c r="D202">
        <v>162</v>
      </c>
      <c r="E202">
        <v>329</v>
      </c>
      <c r="F202">
        <v>223</v>
      </c>
      <c r="G202">
        <v>83</v>
      </c>
      <c r="H202">
        <v>329</v>
      </c>
      <c r="I202">
        <v>162</v>
      </c>
      <c r="J202">
        <v>162</v>
      </c>
      <c r="K202">
        <v>140</v>
      </c>
      <c r="L202">
        <v>430</v>
      </c>
      <c r="M202">
        <v>140</v>
      </c>
      <c r="N202">
        <v>162</v>
      </c>
      <c r="O202">
        <v>430</v>
      </c>
      <c r="P202">
        <v>162</v>
      </c>
    </row>
    <row r="203" spans="1:16">
      <c r="A203">
        <v>430</v>
      </c>
      <c r="B203">
        <v>230</v>
      </c>
      <c r="C203">
        <v>329</v>
      </c>
      <c r="D203">
        <v>223</v>
      </c>
      <c r="E203">
        <v>163</v>
      </c>
      <c r="F203">
        <v>140</v>
      </c>
      <c r="G203">
        <v>203</v>
      </c>
      <c r="H203">
        <v>329</v>
      </c>
      <c r="I203">
        <v>83</v>
      </c>
      <c r="J203">
        <v>162</v>
      </c>
      <c r="K203">
        <v>230</v>
      </c>
      <c r="L203">
        <v>203</v>
      </c>
      <c r="M203">
        <v>329</v>
      </c>
      <c r="N203">
        <v>223</v>
      </c>
      <c r="O203">
        <v>163</v>
      </c>
      <c r="P203">
        <v>83</v>
      </c>
    </row>
    <row r="204" spans="1:16">
      <c r="A204">
        <v>83</v>
      </c>
      <c r="B204">
        <v>140</v>
      </c>
      <c r="C204">
        <v>329</v>
      </c>
      <c r="D204">
        <v>140</v>
      </c>
      <c r="E204">
        <v>230</v>
      </c>
      <c r="F204">
        <v>140</v>
      </c>
      <c r="G204">
        <v>162</v>
      </c>
      <c r="H204">
        <v>142</v>
      </c>
      <c r="I204">
        <v>204</v>
      </c>
      <c r="J204">
        <v>240</v>
      </c>
      <c r="K204">
        <v>329</v>
      </c>
      <c r="L204">
        <v>203</v>
      </c>
      <c r="M204">
        <v>240</v>
      </c>
      <c r="N204">
        <v>163</v>
      </c>
      <c r="O204">
        <v>329</v>
      </c>
      <c r="P204">
        <v>240</v>
      </c>
    </row>
    <row r="205" spans="1:16">
      <c r="A205">
        <v>163</v>
      </c>
      <c r="B205">
        <v>329</v>
      </c>
      <c r="C205">
        <v>230</v>
      </c>
      <c r="D205">
        <v>240</v>
      </c>
      <c r="E205">
        <v>162</v>
      </c>
      <c r="F205">
        <v>230</v>
      </c>
      <c r="G205">
        <v>230</v>
      </c>
      <c r="H205">
        <v>140</v>
      </c>
      <c r="I205">
        <v>223</v>
      </c>
      <c r="J205">
        <v>162</v>
      </c>
      <c r="K205">
        <v>203</v>
      </c>
      <c r="L205">
        <v>140</v>
      </c>
      <c r="M205">
        <v>162</v>
      </c>
      <c r="N205">
        <v>163</v>
      </c>
      <c r="O205">
        <v>84</v>
      </c>
      <c r="P205">
        <v>162</v>
      </c>
    </row>
    <row r="206" spans="1:16">
      <c r="A206">
        <v>230</v>
      </c>
      <c r="B206">
        <v>162</v>
      </c>
      <c r="C206">
        <v>223</v>
      </c>
      <c r="D206">
        <v>204</v>
      </c>
      <c r="E206">
        <v>240</v>
      </c>
      <c r="F206">
        <v>430</v>
      </c>
      <c r="G206">
        <v>203</v>
      </c>
      <c r="H206">
        <v>240</v>
      </c>
      <c r="I206">
        <v>230</v>
      </c>
      <c r="J206">
        <v>140</v>
      </c>
      <c r="K206">
        <v>203</v>
      </c>
      <c r="L206">
        <v>140</v>
      </c>
      <c r="M206">
        <v>430</v>
      </c>
      <c r="N206">
        <v>162</v>
      </c>
      <c r="O206">
        <v>84</v>
      </c>
      <c r="P206">
        <v>430</v>
      </c>
    </row>
    <row r="207" spans="1:16">
      <c r="A207">
        <v>163</v>
      </c>
      <c r="B207">
        <v>329</v>
      </c>
      <c r="C207">
        <v>84</v>
      </c>
      <c r="D207">
        <v>84</v>
      </c>
      <c r="E207">
        <v>240</v>
      </c>
      <c r="F207">
        <v>329</v>
      </c>
      <c r="G207">
        <v>140</v>
      </c>
      <c r="H207">
        <v>240</v>
      </c>
      <c r="I207">
        <v>430</v>
      </c>
      <c r="J207">
        <v>329</v>
      </c>
      <c r="K207">
        <v>142</v>
      </c>
      <c r="L207">
        <v>240</v>
      </c>
      <c r="M207">
        <v>203</v>
      </c>
      <c r="N207">
        <v>162</v>
      </c>
      <c r="O207">
        <v>140</v>
      </c>
      <c r="P207">
        <v>83</v>
      </c>
    </row>
    <row r="208" spans="1:16">
      <c r="A208">
        <v>223</v>
      </c>
      <c r="B208">
        <v>142</v>
      </c>
      <c r="C208">
        <v>162</v>
      </c>
      <c r="D208">
        <v>162</v>
      </c>
      <c r="E208">
        <v>140</v>
      </c>
      <c r="F208">
        <v>162</v>
      </c>
      <c r="G208">
        <v>203</v>
      </c>
      <c r="H208">
        <v>162</v>
      </c>
      <c r="I208">
        <v>142</v>
      </c>
      <c r="J208">
        <v>83</v>
      </c>
      <c r="K208">
        <v>142</v>
      </c>
      <c r="L208">
        <v>329</v>
      </c>
      <c r="M208">
        <v>140</v>
      </c>
      <c r="N208">
        <v>162</v>
      </c>
      <c r="O208">
        <v>140</v>
      </c>
      <c r="P208">
        <v>140</v>
      </c>
    </row>
    <row r="209" spans="1:16">
      <c r="A209">
        <v>329</v>
      </c>
      <c r="B209">
        <v>140</v>
      </c>
      <c r="C209">
        <v>223</v>
      </c>
      <c r="D209">
        <v>140</v>
      </c>
      <c r="E209">
        <v>140</v>
      </c>
      <c r="F209">
        <v>162</v>
      </c>
      <c r="G209">
        <v>223</v>
      </c>
      <c r="H209">
        <v>430</v>
      </c>
      <c r="I209">
        <v>142</v>
      </c>
      <c r="J209">
        <v>162</v>
      </c>
      <c r="K209">
        <v>140</v>
      </c>
      <c r="L209">
        <v>163</v>
      </c>
      <c r="M209">
        <v>223</v>
      </c>
      <c r="N209">
        <v>142</v>
      </c>
      <c r="O209">
        <v>204</v>
      </c>
      <c r="P209">
        <v>140</v>
      </c>
    </row>
    <row r="210" spans="1:16">
      <c r="A210">
        <v>230</v>
      </c>
      <c r="B210">
        <v>329</v>
      </c>
      <c r="C210">
        <v>329</v>
      </c>
      <c r="D210">
        <v>142</v>
      </c>
      <c r="E210">
        <v>203</v>
      </c>
      <c r="F210">
        <v>84</v>
      </c>
      <c r="G210">
        <v>329</v>
      </c>
      <c r="H210">
        <v>140</v>
      </c>
      <c r="I210">
        <v>83</v>
      </c>
      <c r="J210">
        <v>223</v>
      </c>
      <c r="K210">
        <v>204</v>
      </c>
      <c r="L210">
        <v>163</v>
      </c>
      <c r="M210">
        <v>329</v>
      </c>
      <c r="N210">
        <v>140</v>
      </c>
      <c r="O210">
        <v>203</v>
      </c>
      <c r="P210">
        <v>430</v>
      </c>
    </row>
    <row r="211" spans="1:16">
      <c r="A211">
        <v>140</v>
      </c>
      <c r="B211">
        <v>84</v>
      </c>
      <c r="C211">
        <v>162</v>
      </c>
      <c r="D211">
        <v>140</v>
      </c>
      <c r="E211">
        <v>162</v>
      </c>
      <c r="F211">
        <v>140</v>
      </c>
      <c r="G211">
        <v>223</v>
      </c>
      <c r="H211">
        <v>204</v>
      </c>
      <c r="I211">
        <v>223</v>
      </c>
      <c r="J211">
        <v>140</v>
      </c>
      <c r="K211">
        <v>162</v>
      </c>
      <c r="L211">
        <v>142</v>
      </c>
      <c r="M211">
        <v>140</v>
      </c>
      <c r="N211">
        <v>83</v>
      </c>
      <c r="O211">
        <v>430</v>
      </c>
      <c r="P211">
        <v>162</v>
      </c>
    </row>
    <row r="212" spans="1:16">
      <c r="A212">
        <v>140</v>
      </c>
      <c r="B212">
        <v>163</v>
      </c>
      <c r="C212">
        <v>223</v>
      </c>
      <c r="D212">
        <v>140</v>
      </c>
      <c r="E212">
        <v>240</v>
      </c>
      <c r="F212">
        <v>162</v>
      </c>
      <c r="G212">
        <v>163</v>
      </c>
      <c r="H212">
        <v>84</v>
      </c>
      <c r="I212">
        <v>230</v>
      </c>
      <c r="J212">
        <v>140</v>
      </c>
      <c r="K212">
        <v>162</v>
      </c>
      <c r="L212">
        <v>162</v>
      </c>
      <c r="M212">
        <v>163</v>
      </c>
      <c r="N212">
        <v>163</v>
      </c>
      <c r="O212">
        <v>142</v>
      </c>
      <c r="P212">
        <v>223</v>
      </c>
    </row>
    <row r="213" spans="1:16">
      <c r="A213">
        <v>162</v>
      </c>
      <c r="B213">
        <v>203</v>
      </c>
      <c r="C213">
        <v>162</v>
      </c>
      <c r="D213">
        <v>230</v>
      </c>
      <c r="E213">
        <v>163</v>
      </c>
      <c r="F213">
        <v>162</v>
      </c>
      <c r="G213">
        <v>329</v>
      </c>
      <c r="H213">
        <v>230</v>
      </c>
      <c r="I213">
        <v>142</v>
      </c>
      <c r="J213">
        <v>140</v>
      </c>
      <c r="K213">
        <v>204</v>
      </c>
      <c r="L213">
        <v>240</v>
      </c>
      <c r="M213">
        <v>83</v>
      </c>
      <c r="N213">
        <v>83</v>
      </c>
      <c r="O213">
        <v>140</v>
      </c>
      <c r="P213">
        <v>140</v>
      </c>
    </row>
    <row r="214" spans="1:16">
      <c r="A214">
        <v>203</v>
      </c>
      <c r="B214">
        <v>140</v>
      </c>
      <c r="C214">
        <v>230</v>
      </c>
      <c r="D214">
        <v>83</v>
      </c>
      <c r="E214">
        <v>162</v>
      </c>
      <c r="F214">
        <v>329</v>
      </c>
      <c r="G214">
        <v>162</v>
      </c>
      <c r="H214">
        <v>329</v>
      </c>
      <c r="I214">
        <v>329</v>
      </c>
      <c r="J214">
        <v>230</v>
      </c>
      <c r="K214">
        <v>162</v>
      </c>
      <c r="L214">
        <v>140</v>
      </c>
      <c r="M214">
        <v>84</v>
      </c>
      <c r="N214">
        <v>140</v>
      </c>
      <c r="O214">
        <v>230</v>
      </c>
      <c r="P214">
        <v>140</v>
      </c>
    </row>
    <row r="215" spans="1:16">
      <c r="A215">
        <v>142</v>
      </c>
      <c r="B215">
        <v>140</v>
      </c>
      <c r="C215">
        <v>204</v>
      </c>
      <c r="D215">
        <v>240</v>
      </c>
      <c r="E215">
        <v>140</v>
      </c>
      <c r="F215">
        <v>329</v>
      </c>
      <c r="G215">
        <v>163</v>
      </c>
      <c r="H215">
        <v>140</v>
      </c>
      <c r="I215">
        <v>83</v>
      </c>
      <c r="J215">
        <v>223</v>
      </c>
      <c r="K215">
        <v>430</v>
      </c>
      <c r="L215">
        <v>329</v>
      </c>
      <c r="M215">
        <v>204</v>
      </c>
      <c r="N215">
        <v>140</v>
      </c>
      <c r="O215">
        <v>84</v>
      </c>
      <c r="P215">
        <v>240</v>
      </c>
    </row>
    <row r="216" spans="1:16">
      <c r="A216">
        <v>329</v>
      </c>
      <c r="B216">
        <v>203</v>
      </c>
      <c r="C216">
        <v>84</v>
      </c>
      <c r="D216">
        <v>84</v>
      </c>
      <c r="E216">
        <v>329</v>
      </c>
      <c r="F216">
        <v>230</v>
      </c>
      <c r="G216">
        <v>329</v>
      </c>
      <c r="H216">
        <v>142</v>
      </c>
      <c r="I216">
        <v>84</v>
      </c>
      <c r="J216">
        <v>140</v>
      </c>
      <c r="K216">
        <v>329</v>
      </c>
      <c r="L216">
        <v>162</v>
      </c>
      <c r="M216">
        <v>140</v>
      </c>
      <c r="N216">
        <v>240</v>
      </c>
      <c r="O216">
        <v>83</v>
      </c>
      <c r="P216">
        <v>240</v>
      </c>
    </row>
    <row r="217" spans="1:16">
      <c r="A217">
        <v>84</v>
      </c>
      <c r="B217">
        <v>140</v>
      </c>
      <c r="C217">
        <v>83</v>
      </c>
      <c r="D217">
        <v>163</v>
      </c>
      <c r="E217">
        <v>329</v>
      </c>
      <c r="F217">
        <v>162</v>
      </c>
      <c r="G217">
        <v>329</v>
      </c>
      <c r="H217">
        <v>140</v>
      </c>
      <c r="I217">
        <v>140</v>
      </c>
      <c r="J217">
        <v>204</v>
      </c>
      <c r="K217">
        <v>329</v>
      </c>
      <c r="L217">
        <v>84</v>
      </c>
      <c r="M217">
        <v>142</v>
      </c>
      <c r="N217">
        <v>240</v>
      </c>
      <c r="O217">
        <v>83</v>
      </c>
      <c r="P217">
        <v>83</v>
      </c>
    </row>
    <row r="218" spans="1:16">
      <c r="A218">
        <v>240</v>
      </c>
      <c r="B218">
        <v>84</v>
      </c>
      <c r="C218">
        <v>329</v>
      </c>
      <c r="D218">
        <v>430</v>
      </c>
      <c r="E218">
        <v>140</v>
      </c>
      <c r="F218">
        <v>230</v>
      </c>
      <c r="G218">
        <v>163</v>
      </c>
      <c r="H218">
        <v>140</v>
      </c>
      <c r="I218">
        <v>84</v>
      </c>
      <c r="J218">
        <v>230</v>
      </c>
      <c r="K218">
        <v>230</v>
      </c>
      <c r="L218">
        <v>329</v>
      </c>
      <c r="M218">
        <v>142</v>
      </c>
      <c r="N218">
        <v>140</v>
      </c>
      <c r="O218">
        <v>203</v>
      </c>
      <c r="P218">
        <v>223</v>
      </c>
    </row>
    <row r="219" spans="1:16">
      <c r="A219">
        <v>204</v>
      </c>
      <c r="B219">
        <v>140</v>
      </c>
      <c r="C219">
        <v>163</v>
      </c>
      <c r="D219">
        <v>204</v>
      </c>
      <c r="E219">
        <v>83</v>
      </c>
      <c r="F219">
        <v>162</v>
      </c>
      <c r="G219">
        <v>163</v>
      </c>
      <c r="H219">
        <v>142</v>
      </c>
      <c r="I219">
        <v>140</v>
      </c>
      <c r="J219">
        <v>240</v>
      </c>
      <c r="K219">
        <v>162</v>
      </c>
      <c r="L219">
        <v>203</v>
      </c>
      <c r="M219">
        <v>162</v>
      </c>
      <c r="N219">
        <v>230</v>
      </c>
      <c r="O219">
        <v>204</v>
      </c>
      <c r="P219">
        <v>223</v>
      </c>
    </row>
    <row r="220" spans="1:16">
      <c r="A220">
        <v>140</v>
      </c>
      <c r="B220">
        <v>329</v>
      </c>
      <c r="C220">
        <v>430</v>
      </c>
      <c r="D220">
        <v>240</v>
      </c>
      <c r="E220">
        <v>163</v>
      </c>
      <c r="F220">
        <v>204</v>
      </c>
      <c r="G220">
        <v>430</v>
      </c>
      <c r="H220">
        <v>240</v>
      </c>
      <c r="I220">
        <v>230</v>
      </c>
      <c r="J220">
        <v>329</v>
      </c>
      <c r="K220">
        <v>140</v>
      </c>
      <c r="L220">
        <v>223</v>
      </c>
      <c r="M220">
        <v>162</v>
      </c>
      <c r="N220">
        <v>162</v>
      </c>
      <c r="O220">
        <v>223</v>
      </c>
      <c r="P220">
        <v>142</v>
      </c>
    </row>
    <row r="221" spans="1:16">
      <c r="A221">
        <v>162</v>
      </c>
      <c r="B221">
        <v>204</v>
      </c>
      <c r="C221">
        <v>163</v>
      </c>
      <c r="D221">
        <v>430</v>
      </c>
      <c r="E221">
        <v>162</v>
      </c>
      <c r="F221">
        <v>329</v>
      </c>
      <c r="G221">
        <v>83</v>
      </c>
      <c r="H221">
        <v>329</v>
      </c>
      <c r="I221">
        <v>329</v>
      </c>
      <c r="J221">
        <v>162</v>
      </c>
      <c r="K221">
        <v>329</v>
      </c>
      <c r="L221">
        <v>223</v>
      </c>
      <c r="M221">
        <v>204</v>
      </c>
      <c r="N221">
        <v>84</v>
      </c>
      <c r="O221">
        <v>142</v>
      </c>
      <c r="P221">
        <v>142</v>
      </c>
    </row>
    <row r="222" spans="1:16">
      <c r="A222">
        <v>142</v>
      </c>
      <c r="B222">
        <v>240</v>
      </c>
      <c r="C222">
        <v>430</v>
      </c>
      <c r="D222">
        <v>204</v>
      </c>
      <c r="E222">
        <v>142</v>
      </c>
      <c r="F222">
        <v>329</v>
      </c>
      <c r="G222">
        <v>162</v>
      </c>
      <c r="H222">
        <v>430</v>
      </c>
      <c r="I222">
        <v>83</v>
      </c>
      <c r="J222">
        <v>140</v>
      </c>
      <c r="K222">
        <v>140</v>
      </c>
      <c r="L222">
        <v>430</v>
      </c>
      <c r="M222">
        <v>163</v>
      </c>
      <c r="N222">
        <v>142</v>
      </c>
      <c r="O222">
        <v>204</v>
      </c>
      <c r="P222">
        <v>223</v>
      </c>
    </row>
    <row r="223" spans="1:16">
      <c r="A223">
        <v>83</v>
      </c>
      <c r="B223">
        <v>240</v>
      </c>
      <c r="C223">
        <v>329</v>
      </c>
      <c r="D223">
        <v>204</v>
      </c>
      <c r="E223">
        <v>430</v>
      </c>
      <c r="F223">
        <v>329</v>
      </c>
      <c r="G223">
        <v>140</v>
      </c>
      <c r="H223">
        <v>204</v>
      </c>
      <c r="I223">
        <v>240</v>
      </c>
      <c r="J223">
        <v>163</v>
      </c>
      <c r="K223">
        <v>240</v>
      </c>
      <c r="L223">
        <v>329</v>
      </c>
      <c r="M223">
        <v>83</v>
      </c>
      <c r="N223">
        <v>230</v>
      </c>
      <c r="O223">
        <v>163</v>
      </c>
      <c r="P223">
        <v>142</v>
      </c>
    </row>
    <row r="224" spans="1:16">
      <c r="A224">
        <v>240</v>
      </c>
      <c r="B224">
        <v>142</v>
      </c>
      <c r="C224">
        <v>163</v>
      </c>
      <c r="D224">
        <v>140</v>
      </c>
      <c r="E224">
        <v>140</v>
      </c>
      <c r="F224">
        <v>204</v>
      </c>
      <c r="G224">
        <v>140</v>
      </c>
      <c r="H224">
        <v>230</v>
      </c>
      <c r="I224">
        <v>163</v>
      </c>
      <c r="J224">
        <v>142</v>
      </c>
      <c r="K224">
        <v>163</v>
      </c>
      <c r="L224">
        <v>204</v>
      </c>
      <c r="M224">
        <v>140</v>
      </c>
      <c r="N224">
        <v>140</v>
      </c>
      <c r="O224">
        <v>203</v>
      </c>
      <c r="P224">
        <v>140</v>
      </c>
    </row>
    <row r="225" spans="1:16">
      <c r="A225">
        <v>203</v>
      </c>
      <c r="B225">
        <v>203</v>
      </c>
      <c r="C225">
        <v>204</v>
      </c>
      <c r="D225">
        <v>223</v>
      </c>
      <c r="E225">
        <v>329</v>
      </c>
      <c r="F225">
        <v>203</v>
      </c>
      <c r="G225">
        <v>162</v>
      </c>
      <c r="H225">
        <v>203</v>
      </c>
      <c r="I225">
        <v>329</v>
      </c>
      <c r="J225">
        <v>84</v>
      </c>
      <c r="K225">
        <v>83</v>
      </c>
      <c r="L225">
        <v>329</v>
      </c>
      <c r="M225">
        <v>329</v>
      </c>
      <c r="N225">
        <v>162</v>
      </c>
      <c r="O225">
        <v>230</v>
      </c>
      <c r="P225">
        <v>230</v>
      </c>
    </row>
    <row r="226" spans="1:16">
      <c r="A226">
        <v>142</v>
      </c>
      <c r="B226">
        <v>240</v>
      </c>
      <c r="C226">
        <v>84</v>
      </c>
      <c r="D226">
        <v>142</v>
      </c>
      <c r="E226">
        <v>223</v>
      </c>
      <c r="F226">
        <v>84</v>
      </c>
      <c r="G226">
        <v>329</v>
      </c>
      <c r="H226">
        <v>142</v>
      </c>
      <c r="I226">
        <v>84</v>
      </c>
      <c r="J226">
        <v>329</v>
      </c>
      <c r="K226">
        <v>230</v>
      </c>
      <c r="L226">
        <v>163</v>
      </c>
      <c r="M226">
        <v>223</v>
      </c>
      <c r="N226">
        <v>83</v>
      </c>
      <c r="O226">
        <v>163</v>
      </c>
      <c r="P226">
        <v>84</v>
      </c>
    </row>
    <row r="227" spans="1:16">
      <c r="A227">
        <v>162</v>
      </c>
      <c r="B227">
        <v>240</v>
      </c>
      <c r="C227">
        <v>163</v>
      </c>
      <c r="D227">
        <v>83</v>
      </c>
      <c r="E227">
        <v>329</v>
      </c>
      <c r="F227">
        <v>84</v>
      </c>
      <c r="G227">
        <v>223</v>
      </c>
      <c r="H227">
        <v>162</v>
      </c>
      <c r="I227">
        <v>430</v>
      </c>
      <c r="J227">
        <v>140</v>
      </c>
      <c r="K227">
        <v>83</v>
      </c>
      <c r="L227">
        <v>204</v>
      </c>
      <c r="M227">
        <v>163</v>
      </c>
      <c r="N227">
        <v>230</v>
      </c>
      <c r="O227">
        <v>223</v>
      </c>
      <c r="P227">
        <v>230</v>
      </c>
    </row>
    <row r="228" spans="1:16">
      <c r="A228">
        <v>240</v>
      </c>
      <c r="B228">
        <v>230</v>
      </c>
      <c r="C228">
        <v>230</v>
      </c>
      <c r="D228">
        <v>163</v>
      </c>
      <c r="E228">
        <v>142</v>
      </c>
      <c r="F228">
        <v>240</v>
      </c>
      <c r="G228">
        <v>84</v>
      </c>
      <c r="H228">
        <v>430</v>
      </c>
      <c r="I228">
        <v>142</v>
      </c>
      <c r="J228">
        <v>203</v>
      </c>
      <c r="K228">
        <v>84</v>
      </c>
      <c r="L228">
        <v>203</v>
      </c>
      <c r="M228">
        <v>162</v>
      </c>
      <c r="N228">
        <v>140</v>
      </c>
      <c r="O228">
        <v>204</v>
      </c>
      <c r="P228">
        <v>162</v>
      </c>
    </row>
    <row r="229" spans="1:16">
      <c r="A229">
        <v>142</v>
      </c>
      <c r="B229">
        <v>163</v>
      </c>
      <c r="C229">
        <v>240</v>
      </c>
      <c r="D229">
        <v>329</v>
      </c>
      <c r="E229">
        <v>162</v>
      </c>
      <c r="F229">
        <v>163</v>
      </c>
      <c r="G229">
        <v>83</v>
      </c>
      <c r="H229">
        <v>140</v>
      </c>
      <c r="I229">
        <v>430</v>
      </c>
      <c r="J229">
        <v>329</v>
      </c>
      <c r="K229">
        <v>329</v>
      </c>
      <c r="L229">
        <v>230</v>
      </c>
      <c r="M229">
        <v>430</v>
      </c>
      <c r="N229">
        <v>329</v>
      </c>
      <c r="O229">
        <v>329</v>
      </c>
      <c r="P229">
        <v>203</v>
      </c>
    </row>
    <row r="230" spans="1:16">
      <c r="A230">
        <v>140</v>
      </c>
      <c r="B230">
        <v>430</v>
      </c>
      <c r="C230">
        <v>84</v>
      </c>
      <c r="D230">
        <v>162</v>
      </c>
      <c r="E230">
        <v>140</v>
      </c>
      <c r="F230">
        <v>329</v>
      </c>
      <c r="G230">
        <v>140</v>
      </c>
      <c r="H230">
        <v>230</v>
      </c>
      <c r="I230">
        <v>140</v>
      </c>
      <c r="J230">
        <v>142</v>
      </c>
      <c r="K230">
        <v>240</v>
      </c>
      <c r="L230">
        <v>162</v>
      </c>
      <c r="M230">
        <v>204</v>
      </c>
      <c r="N230">
        <v>162</v>
      </c>
      <c r="O230">
        <v>430</v>
      </c>
      <c r="P230">
        <v>230</v>
      </c>
    </row>
    <row r="231" spans="1:16">
      <c r="A231">
        <v>430</v>
      </c>
      <c r="B231">
        <v>83</v>
      </c>
      <c r="C231">
        <v>162</v>
      </c>
      <c r="D231">
        <v>329</v>
      </c>
      <c r="E231">
        <v>329</v>
      </c>
      <c r="F231">
        <v>140</v>
      </c>
      <c r="G231">
        <v>430</v>
      </c>
      <c r="H231">
        <v>223</v>
      </c>
      <c r="I231">
        <v>223</v>
      </c>
      <c r="J231">
        <v>230</v>
      </c>
      <c r="K231">
        <v>230</v>
      </c>
      <c r="L231">
        <v>230</v>
      </c>
      <c r="M231">
        <v>140</v>
      </c>
      <c r="N231">
        <v>203</v>
      </c>
      <c r="O231">
        <v>162</v>
      </c>
      <c r="P231">
        <v>203</v>
      </c>
    </row>
    <row r="232" spans="1:16">
      <c r="A232">
        <v>84</v>
      </c>
      <c r="B232">
        <v>84</v>
      </c>
      <c r="C232">
        <v>329</v>
      </c>
      <c r="D232">
        <v>329</v>
      </c>
      <c r="E232">
        <v>84</v>
      </c>
      <c r="F232">
        <v>84</v>
      </c>
      <c r="G232">
        <v>162</v>
      </c>
      <c r="H232">
        <v>329</v>
      </c>
      <c r="I232">
        <v>430</v>
      </c>
      <c r="J232">
        <v>329</v>
      </c>
      <c r="K232">
        <v>162</v>
      </c>
      <c r="L232">
        <v>142</v>
      </c>
      <c r="M232">
        <v>203</v>
      </c>
      <c r="N232">
        <v>162</v>
      </c>
      <c r="O232">
        <v>142</v>
      </c>
      <c r="P232">
        <v>230</v>
      </c>
    </row>
    <row r="233" spans="1:16">
      <c r="A233">
        <v>83</v>
      </c>
      <c r="B233">
        <v>223</v>
      </c>
      <c r="C233">
        <v>162</v>
      </c>
      <c r="D233">
        <v>163</v>
      </c>
      <c r="E233">
        <v>430</v>
      </c>
      <c r="F233">
        <v>430</v>
      </c>
      <c r="G233">
        <v>430</v>
      </c>
      <c r="H233">
        <v>230</v>
      </c>
      <c r="I233">
        <v>83</v>
      </c>
      <c r="J233">
        <v>140</v>
      </c>
      <c r="K233">
        <v>140</v>
      </c>
      <c r="L233">
        <v>83</v>
      </c>
      <c r="M233">
        <v>163</v>
      </c>
      <c r="N233">
        <v>162</v>
      </c>
      <c r="O233">
        <v>162</v>
      </c>
      <c r="P233">
        <v>240</v>
      </c>
    </row>
    <row r="234" spans="1:16">
      <c r="A234">
        <v>240</v>
      </c>
      <c r="B234">
        <v>84</v>
      </c>
      <c r="C234">
        <v>83</v>
      </c>
      <c r="D234">
        <v>140</v>
      </c>
      <c r="E234">
        <v>223</v>
      </c>
      <c r="F234">
        <v>204</v>
      </c>
      <c r="G234">
        <v>329</v>
      </c>
      <c r="H234">
        <v>142</v>
      </c>
      <c r="I234">
        <v>142</v>
      </c>
      <c r="J234">
        <v>163</v>
      </c>
      <c r="K234">
        <v>223</v>
      </c>
      <c r="L234">
        <v>162</v>
      </c>
      <c r="M234">
        <v>84</v>
      </c>
      <c r="N234">
        <v>162</v>
      </c>
      <c r="O234">
        <v>83</v>
      </c>
      <c r="P234">
        <v>223</v>
      </c>
    </row>
    <row r="235" spans="1:16">
      <c r="A235">
        <v>83</v>
      </c>
      <c r="B235">
        <v>142</v>
      </c>
      <c r="C235">
        <v>204</v>
      </c>
      <c r="D235">
        <v>329</v>
      </c>
      <c r="E235">
        <v>203</v>
      </c>
      <c r="F235">
        <v>223</v>
      </c>
      <c r="G235">
        <v>162</v>
      </c>
      <c r="H235">
        <v>204</v>
      </c>
      <c r="I235">
        <v>142</v>
      </c>
      <c r="J235">
        <v>84</v>
      </c>
      <c r="K235">
        <v>203</v>
      </c>
      <c r="L235">
        <v>142</v>
      </c>
      <c r="M235">
        <v>204</v>
      </c>
      <c r="N235">
        <v>162</v>
      </c>
      <c r="O235">
        <v>329</v>
      </c>
      <c r="P235">
        <v>142</v>
      </c>
    </row>
    <row r="236" spans="1:16">
      <c r="A236">
        <v>142</v>
      </c>
      <c r="B236">
        <v>162</v>
      </c>
      <c r="C236">
        <v>203</v>
      </c>
      <c r="D236">
        <v>204</v>
      </c>
      <c r="E236">
        <v>142</v>
      </c>
      <c r="F236">
        <v>223</v>
      </c>
      <c r="G236">
        <v>83</v>
      </c>
      <c r="H236">
        <v>140</v>
      </c>
      <c r="I236">
        <v>204</v>
      </c>
      <c r="J236">
        <v>240</v>
      </c>
      <c r="K236">
        <v>140</v>
      </c>
      <c r="L236">
        <v>230</v>
      </c>
      <c r="M236">
        <v>430</v>
      </c>
      <c r="N236">
        <v>329</v>
      </c>
      <c r="O236">
        <v>84</v>
      </c>
      <c r="P236">
        <v>329</v>
      </c>
    </row>
    <row r="237" spans="1:16">
      <c r="A237">
        <v>142</v>
      </c>
      <c r="B237">
        <v>240</v>
      </c>
      <c r="C237">
        <v>240</v>
      </c>
      <c r="D237">
        <v>329</v>
      </c>
      <c r="E237">
        <v>84</v>
      </c>
      <c r="F237">
        <v>204</v>
      </c>
      <c r="G237">
        <v>142</v>
      </c>
      <c r="H237">
        <v>430</v>
      </c>
      <c r="I237">
        <v>162</v>
      </c>
      <c r="J237">
        <v>230</v>
      </c>
      <c r="K237">
        <v>230</v>
      </c>
      <c r="L237">
        <v>204</v>
      </c>
      <c r="M237">
        <v>223</v>
      </c>
      <c r="N237">
        <v>162</v>
      </c>
      <c r="O237">
        <v>163</v>
      </c>
      <c r="P237">
        <v>163</v>
      </c>
    </row>
    <row r="238" spans="1:16">
      <c r="A238">
        <v>140</v>
      </c>
      <c r="B238">
        <v>329</v>
      </c>
      <c r="C238">
        <v>223</v>
      </c>
      <c r="D238">
        <v>163</v>
      </c>
      <c r="E238">
        <v>142</v>
      </c>
      <c r="F238">
        <v>162</v>
      </c>
      <c r="G238">
        <v>140</v>
      </c>
      <c r="H238">
        <v>142</v>
      </c>
      <c r="I238">
        <v>230</v>
      </c>
      <c r="J238">
        <v>430</v>
      </c>
      <c r="K238">
        <v>162</v>
      </c>
      <c r="L238">
        <v>223</v>
      </c>
      <c r="M238">
        <v>140</v>
      </c>
      <c r="N238">
        <v>430</v>
      </c>
      <c r="O238">
        <v>204</v>
      </c>
      <c r="P238">
        <v>329</v>
      </c>
    </row>
    <row r="239" spans="1:16">
      <c r="A239">
        <v>203</v>
      </c>
      <c r="B239">
        <v>140</v>
      </c>
      <c r="C239">
        <v>83</v>
      </c>
      <c r="D239">
        <v>329</v>
      </c>
      <c r="E239">
        <v>430</v>
      </c>
      <c r="F239">
        <v>430</v>
      </c>
      <c r="G239">
        <v>163</v>
      </c>
      <c r="H239">
        <v>430</v>
      </c>
      <c r="I239">
        <v>84</v>
      </c>
      <c r="J239">
        <v>203</v>
      </c>
      <c r="K239">
        <v>203</v>
      </c>
      <c r="L239">
        <v>230</v>
      </c>
      <c r="M239">
        <v>163</v>
      </c>
      <c r="N239">
        <v>140</v>
      </c>
      <c r="O239">
        <v>163</v>
      </c>
      <c r="P239">
        <v>203</v>
      </c>
    </row>
    <row r="240" spans="1:16">
      <c r="A240">
        <v>163</v>
      </c>
      <c r="B240">
        <v>140</v>
      </c>
      <c r="C240">
        <v>140</v>
      </c>
      <c r="D240">
        <v>142</v>
      </c>
      <c r="E240">
        <v>329</v>
      </c>
      <c r="F240">
        <v>430</v>
      </c>
      <c r="G240">
        <v>203</v>
      </c>
      <c r="H240">
        <v>203</v>
      </c>
      <c r="I240">
        <v>162</v>
      </c>
      <c r="J240">
        <v>203</v>
      </c>
      <c r="K240">
        <v>162</v>
      </c>
      <c r="L240">
        <v>162</v>
      </c>
      <c r="M240">
        <v>162</v>
      </c>
      <c r="N240">
        <v>329</v>
      </c>
      <c r="O240">
        <v>140</v>
      </c>
      <c r="P240">
        <v>223</v>
      </c>
    </row>
    <row r="241" spans="1:16">
      <c r="A241">
        <v>430</v>
      </c>
      <c r="B241">
        <v>162</v>
      </c>
      <c r="C241">
        <v>140</v>
      </c>
      <c r="D241">
        <v>142</v>
      </c>
      <c r="E241">
        <v>83</v>
      </c>
      <c r="F241">
        <v>162</v>
      </c>
      <c r="G241">
        <v>240</v>
      </c>
      <c r="H241">
        <v>329</v>
      </c>
      <c r="I241">
        <v>140</v>
      </c>
      <c r="J241">
        <v>140</v>
      </c>
      <c r="K241">
        <v>240</v>
      </c>
      <c r="L241">
        <v>140</v>
      </c>
      <c r="M241">
        <v>163</v>
      </c>
      <c r="N241">
        <v>140</v>
      </c>
      <c r="O241">
        <v>162</v>
      </c>
      <c r="P241">
        <v>430</v>
      </c>
    </row>
    <row r="242" spans="1:16">
      <c r="A242">
        <v>329</v>
      </c>
      <c r="B242">
        <v>329</v>
      </c>
      <c r="C242">
        <v>329</v>
      </c>
      <c r="D242">
        <v>230</v>
      </c>
      <c r="E242">
        <v>162</v>
      </c>
      <c r="F242">
        <v>223</v>
      </c>
      <c r="G242">
        <v>203</v>
      </c>
      <c r="H242">
        <v>162</v>
      </c>
      <c r="I242">
        <v>240</v>
      </c>
      <c r="J242">
        <v>162</v>
      </c>
      <c r="K242">
        <v>240</v>
      </c>
      <c r="L242">
        <v>162</v>
      </c>
      <c r="M242">
        <v>142</v>
      </c>
      <c r="N242">
        <v>140</v>
      </c>
      <c r="O242">
        <v>162</v>
      </c>
      <c r="P242">
        <v>430</v>
      </c>
    </row>
    <row r="243" spans="1:16">
      <c r="A243">
        <v>240</v>
      </c>
      <c r="B243">
        <v>204</v>
      </c>
      <c r="C243">
        <v>203</v>
      </c>
      <c r="D243">
        <v>203</v>
      </c>
      <c r="E243">
        <v>140</v>
      </c>
      <c r="F243">
        <v>204</v>
      </c>
      <c r="G243">
        <v>84</v>
      </c>
      <c r="H243">
        <v>230</v>
      </c>
      <c r="I243">
        <v>223</v>
      </c>
      <c r="J243">
        <v>142</v>
      </c>
      <c r="K243">
        <v>230</v>
      </c>
      <c r="L243">
        <v>84</v>
      </c>
      <c r="M243">
        <v>162</v>
      </c>
      <c r="N243">
        <v>204</v>
      </c>
      <c r="O243">
        <v>163</v>
      </c>
      <c r="P243">
        <v>142</v>
      </c>
    </row>
    <row r="244" spans="1:16">
      <c r="A244">
        <v>84</v>
      </c>
      <c r="B244">
        <v>84</v>
      </c>
      <c r="C244">
        <v>230</v>
      </c>
      <c r="D244">
        <v>163</v>
      </c>
      <c r="E244">
        <v>140</v>
      </c>
      <c r="F244">
        <v>204</v>
      </c>
      <c r="G244">
        <v>240</v>
      </c>
      <c r="H244">
        <v>162</v>
      </c>
      <c r="I244">
        <v>329</v>
      </c>
      <c r="J244">
        <v>204</v>
      </c>
      <c r="K244">
        <v>83</v>
      </c>
      <c r="L244">
        <v>203</v>
      </c>
      <c r="M244">
        <v>162</v>
      </c>
      <c r="N244">
        <v>140</v>
      </c>
      <c r="O244">
        <v>204</v>
      </c>
      <c r="P244">
        <v>83</v>
      </c>
    </row>
    <row r="245" spans="1:16">
      <c r="A245">
        <v>329</v>
      </c>
      <c r="B245">
        <v>223</v>
      </c>
      <c r="C245">
        <v>162</v>
      </c>
      <c r="D245">
        <v>329</v>
      </c>
      <c r="E245">
        <v>203</v>
      </c>
      <c r="F245">
        <v>83</v>
      </c>
      <c r="G245">
        <v>240</v>
      </c>
      <c r="H245">
        <v>163</v>
      </c>
      <c r="I245">
        <v>204</v>
      </c>
      <c r="J245">
        <v>142</v>
      </c>
      <c r="K245">
        <v>140</v>
      </c>
      <c r="L245">
        <v>329</v>
      </c>
      <c r="M245">
        <v>84</v>
      </c>
      <c r="N245">
        <v>84</v>
      </c>
      <c r="O245">
        <v>329</v>
      </c>
      <c r="P245">
        <v>203</v>
      </c>
    </row>
    <row r="246" spans="1:16">
      <c r="A246">
        <v>140</v>
      </c>
      <c r="B246">
        <v>204</v>
      </c>
      <c r="C246">
        <v>84</v>
      </c>
      <c r="D246">
        <v>230</v>
      </c>
      <c r="E246">
        <v>83</v>
      </c>
      <c r="F246">
        <v>430</v>
      </c>
      <c r="G246">
        <v>140</v>
      </c>
      <c r="H246">
        <v>223</v>
      </c>
      <c r="I246">
        <v>142</v>
      </c>
      <c r="J246">
        <v>430</v>
      </c>
      <c r="K246">
        <v>142</v>
      </c>
      <c r="L246">
        <v>142</v>
      </c>
      <c r="M246">
        <v>203</v>
      </c>
      <c r="N246">
        <v>203</v>
      </c>
      <c r="O246">
        <v>162</v>
      </c>
      <c r="P246">
        <v>430</v>
      </c>
    </row>
    <row r="247" spans="1:16">
      <c r="A247">
        <v>329</v>
      </c>
      <c r="B247">
        <v>203</v>
      </c>
      <c r="C247">
        <v>204</v>
      </c>
      <c r="D247">
        <v>329</v>
      </c>
      <c r="E247">
        <v>140</v>
      </c>
      <c r="F247">
        <v>140</v>
      </c>
      <c r="G247">
        <v>140</v>
      </c>
      <c r="H247">
        <v>142</v>
      </c>
      <c r="I247">
        <v>329</v>
      </c>
      <c r="J247">
        <v>329</v>
      </c>
      <c r="K247">
        <v>430</v>
      </c>
      <c r="L247">
        <v>84</v>
      </c>
      <c r="M247">
        <v>230</v>
      </c>
      <c r="N247">
        <v>84</v>
      </c>
      <c r="O247">
        <v>430</v>
      </c>
      <c r="P247">
        <v>163</v>
      </c>
    </row>
    <row r="248" spans="1:16">
      <c r="A248">
        <v>142</v>
      </c>
      <c r="B248">
        <v>162</v>
      </c>
      <c r="C248">
        <v>230</v>
      </c>
      <c r="D248">
        <v>329</v>
      </c>
      <c r="E248">
        <v>162</v>
      </c>
      <c r="F248">
        <v>329</v>
      </c>
      <c r="G248">
        <v>162</v>
      </c>
      <c r="H248">
        <v>162</v>
      </c>
      <c r="I248">
        <v>140</v>
      </c>
      <c r="J248">
        <v>203</v>
      </c>
      <c r="K248">
        <v>162</v>
      </c>
      <c r="L248">
        <v>230</v>
      </c>
      <c r="M248">
        <v>140</v>
      </c>
      <c r="N248">
        <v>162</v>
      </c>
      <c r="O248">
        <v>142</v>
      </c>
      <c r="P248">
        <v>230</v>
      </c>
    </row>
    <row r="249" spans="1:16">
      <c r="A249">
        <v>84</v>
      </c>
      <c r="B249">
        <v>83</v>
      </c>
      <c r="C249">
        <v>162</v>
      </c>
      <c r="D249">
        <v>203</v>
      </c>
      <c r="E249">
        <v>240</v>
      </c>
      <c r="F249">
        <v>140</v>
      </c>
      <c r="G249">
        <v>204</v>
      </c>
      <c r="H249">
        <v>162</v>
      </c>
      <c r="I249">
        <v>203</v>
      </c>
      <c r="J249">
        <v>162</v>
      </c>
      <c r="K249">
        <v>162</v>
      </c>
      <c r="L249">
        <v>140</v>
      </c>
      <c r="M249">
        <v>140</v>
      </c>
      <c r="N249">
        <v>142</v>
      </c>
      <c r="O249">
        <v>204</v>
      </c>
      <c r="P249">
        <v>84</v>
      </c>
    </row>
    <row r="250" spans="1:16">
      <c r="A250">
        <v>204</v>
      </c>
      <c r="B250">
        <v>329</v>
      </c>
      <c r="C250">
        <v>230</v>
      </c>
      <c r="D250">
        <v>140</v>
      </c>
      <c r="E250">
        <v>230</v>
      </c>
      <c r="F250">
        <v>163</v>
      </c>
      <c r="G250">
        <v>83</v>
      </c>
      <c r="H250">
        <v>329</v>
      </c>
      <c r="I250">
        <v>240</v>
      </c>
      <c r="J250">
        <v>329</v>
      </c>
      <c r="K250">
        <v>84</v>
      </c>
      <c r="L250">
        <v>329</v>
      </c>
      <c r="M250">
        <v>430</v>
      </c>
      <c r="N250">
        <v>204</v>
      </c>
      <c r="O250">
        <v>230</v>
      </c>
      <c r="P250">
        <v>142</v>
      </c>
    </row>
    <row r="251" spans="1:16">
      <c r="A251">
        <v>84</v>
      </c>
      <c r="B251">
        <v>142</v>
      </c>
      <c r="C251">
        <v>142</v>
      </c>
      <c r="D251">
        <v>163</v>
      </c>
      <c r="E251">
        <v>430</v>
      </c>
      <c r="F251">
        <v>203</v>
      </c>
      <c r="G251">
        <v>430</v>
      </c>
      <c r="H251">
        <v>329</v>
      </c>
      <c r="I251">
        <v>140</v>
      </c>
      <c r="J251">
        <v>430</v>
      </c>
      <c r="K251">
        <v>140</v>
      </c>
      <c r="L251">
        <v>84</v>
      </c>
      <c r="M251">
        <v>163</v>
      </c>
      <c r="N251">
        <v>223</v>
      </c>
      <c r="O251">
        <v>240</v>
      </c>
      <c r="P251">
        <v>203</v>
      </c>
    </row>
    <row r="252" spans="1:16">
      <c r="A252">
        <v>163</v>
      </c>
      <c r="B252">
        <v>84</v>
      </c>
      <c r="C252">
        <v>140</v>
      </c>
      <c r="D252">
        <v>203</v>
      </c>
      <c r="E252">
        <v>162</v>
      </c>
      <c r="F252">
        <v>204</v>
      </c>
      <c r="G252">
        <v>84</v>
      </c>
      <c r="H252">
        <v>329</v>
      </c>
      <c r="I252">
        <v>163</v>
      </c>
      <c r="J252">
        <v>203</v>
      </c>
      <c r="K252">
        <v>140</v>
      </c>
      <c r="L252">
        <v>142</v>
      </c>
      <c r="M252">
        <v>140</v>
      </c>
      <c r="N252">
        <v>203</v>
      </c>
      <c r="O252">
        <v>203</v>
      </c>
      <c r="P252">
        <v>240</v>
      </c>
    </row>
    <row r="253" spans="1:16">
      <c r="A253">
        <v>240</v>
      </c>
      <c r="B253">
        <v>329</v>
      </c>
      <c r="C253">
        <v>203</v>
      </c>
      <c r="D253">
        <v>163</v>
      </c>
      <c r="E253">
        <v>83</v>
      </c>
      <c r="F253">
        <v>240</v>
      </c>
      <c r="G253">
        <v>240</v>
      </c>
      <c r="H253">
        <v>329</v>
      </c>
      <c r="I253">
        <v>140</v>
      </c>
      <c r="J253">
        <v>84</v>
      </c>
      <c r="K253">
        <v>142</v>
      </c>
      <c r="L253">
        <v>163</v>
      </c>
      <c r="M253">
        <v>203</v>
      </c>
      <c r="N253">
        <v>142</v>
      </c>
      <c r="O253">
        <v>162</v>
      </c>
      <c r="P253">
        <v>203</v>
      </c>
    </row>
    <row r="254" spans="1:16">
      <c r="A254">
        <v>329</v>
      </c>
      <c r="B254">
        <v>140</v>
      </c>
      <c r="C254">
        <v>84</v>
      </c>
      <c r="D254">
        <v>230</v>
      </c>
      <c r="E254">
        <v>140</v>
      </c>
      <c r="F254">
        <v>430</v>
      </c>
      <c r="G254">
        <v>329</v>
      </c>
      <c r="H254">
        <v>162</v>
      </c>
      <c r="I254">
        <v>162</v>
      </c>
      <c r="J254">
        <v>430</v>
      </c>
      <c r="K254">
        <v>329</v>
      </c>
      <c r="L254">
        <v>203</v>
      </c>
      <c r="M254">
        <v>223</v>
      </c>
      <c r="N254">
        <v>329</v>
      </c>
      <c r="O254">
        <v>142</v>
      </c>
      <c r="P254">
        <v>329</v>
      </c>
    </row>
    <row r="255" spans="1:16">
      <c r="A255">
        <v>162</v>
      </c>
      <c r="B255">
        <v>230</v>
      </c>
      <c r="C255">
        <v>230</v>
      </c>
      <c r="D255">
        <v>223</v>
      </c>
      <c r="E255">
        <v>240</v>
      </c>
      <c r="F255">
        <v>83</v>
      </c>
      <c r="G255">
        <v>84</v>
      </c>
      <c r="H255">
        <v>163</v>
      </c>
      <c r="I255">
        <v>83</v>
      </c>
      <c r="J255">
        <v>84</v>
      </c>
      <c r="K255">
        <v>83</v>
      </c>
      <c r="L255">
        <v>329</v>
      </c>
      <c r="M255">
        <v>223</v>
      </c>
      <c r="N255">
        <v>329</v>
      </c>
      <c r="O255">
        <v>140</v>
      </c>
      <c r="P255">
        <v>204</v>
      </c>
    </row>
    <row r="256" spans="1:16">
      <c r="A256">
        <v>162</v>
      </c>
      <c r="B256">
        <v>140</v>
      </c>
      <c r="C256">
        <v>329</v>
      </c>
      <c r="D256">
        <v>240</v>
      </c>
      <c r="E256">
        <v>329</v>
      </c>
      <c r="F256">
        <v>142</v>
      </c>
      <c r="G256">
        <v>430</v>
      </c>
      <c r="H256">
        <v>84</v>
      </c>
      <c r="I256">
        <v>203</v>
      </c>
      <c r="J256">
        <v>140</v>
      </c>
      <c r="K256">
        <v>84</v>
      </c>
      <c r="L256">
        <v>163</v>
      </c>
      <c r="M256">
        <v>83</v>
      </c>
      <c r="N256">
        <v>204</v>
      </c>
      <c r="O256">
        <v>163</v>
      </c>
      <c r="P256">
        <v>84</v>
      </c>
    </row>
    <row r="257" spans="1:16">
      <c r="A257">
        <v>430</v>
      </c>
      <c r="B257">
        <v>203</v>
      </c>
      <c r="C257">
        <v>329</v>
      </c>
      <c r="D257">
        <v>163</v>
      </c>
      <c r="E257">
        <v>140</v>
      </c>
      <c r="F257">
        <v>142</v>
      </c>
      <c r="G257">
        <v>162</v>
      </c>
      <c r="H257">
        <v>329</v>
      </c>
      <c r="I257">
        <v>140</v>
      </c>
      <c r="J257">
        <v>162</v>
      </c>
      <c r="K257">
        <v>329</v>
      </c>
      <c r="L257">
        <v>140</v>
      </c>
      <c r="M257">
        <v>140</v>
      </c>
      <c r="N257">
        <v>329</v>
      </c>
      <c r="O257">
        <v>140</v>
      </c>
      <c r="P257">
        <v>163</v>
      </c>
    </row>
    <row r="258" spans="1:16">
      <c r="A258">
        <v>240</v>
      </c>
      <c r="B258">
        <v>203</v>
      </c>
      <c r="C258">
        <v>329</v>
      </c>
      <c r="D258">
        <v>329</v>
      </c>
      <c r="E258">
        <v>430</v>
      </c>
      <c r="F258">
        <v>83</v>
      </c>
      <c r="G258">
        <v>163</v>
      </c>
      <c r="H258">
        <v>162</v>
      </c>
      <c r="I258">
        <v>84</v>
      </c>
      <c r="J258">
        <v>223</v>
      </c>
      <c r="K258">
        <v>142</v>
      </c>
      <c r="L258">
        <v>223</v>
      </c>
      <c r="M258">
        <v>240</v>
      </c>
      <c r="N258">
        <v>430</v>
      </c>
      <c r="O258">
        <v>162</v>
      </c>
      <c r="P258">
        <v>140</v>
      </c>
    </row>
    <row r="259" spans="1:16">
      <c r="A259">
        <v>163</v>
      </c>
      <c r="B259">
        <v>230</v>
      </c>
      <c r="C259">
        <v>162</v>
      </c>
      <c r="D259">
        <v>240</v>
      </c>
      <c r="E259">
        <v>203</v>
      </c>
      <c r="F259">
        <v>329</v>
      </c>
      <c r="G259">
        <v>162</v>
      </c>
      <c r="H259">
        <v>162</v>
      </c>
      <c r="I259">
        <v>83</v>
      </c>
      <c r="J259">
        <v>162</v>
      </c>
      <c r="K259">
        <v>329</v>
      </c>
      <c r="L259">
        <v>223</v>
      </c>
      <c r="M259">
        <v>230</v>
      </c>
      <c r="N259">
        <v>430</v>
      </c>
      <c r="O259">
        <v>240</v>
      </c>
      <c r="P259">
        <v>430</v>
      </c>
    </row>
    <row r="260" spans="1:16">
      <c r="A260">
        <v>240</v>
      </c>
      <c r="B260">
        <v>163</v>
      </c>
      <c r="C260">
        <v>83</v>
      </c>
      <c r="D260">
        <v>162</v>
      </c>
      <c r="E260">
        <v>142</v>
      </c>
      <c r="F260">
        <v>84</v>
      </c>
      <c r="G260">
        <v>430</v>
      </c>
      <c r="H260">
        <v>203</v>
      </c>
      <c r="I260">
        <v>163</v>
      </c>
      <c r="J260">
        <v>329</v>
      </c>
      <c r="K260">
        <v>140</v>
      </c>
      <c r="L260">
        <v>142</v>
      </c>
      <c r="M260">
        <v>162</v>
      </c>
      <c r="N260">
        <v>142</v>
      </c>
      <c r="O260">
        <v>84</v>
      </c>
      <c r="P260">
        <v>329</v>
      </c>
    </row>
    <row r="261" spans="1:16">
      <c r="A261">
        <v>240</v>
      </c>
      <c r="B261">
        <v>162</v>
      </c>
      <c r="C261">
        <v>140</v>
      </c>
      <c r="D261">
        <v>162</v>
      </c>
      <c r="E261">
        <v>142</v>
      </c>
      <c r="F261">
        <v>203</v>
      </c>
      <c r="G261">
        <v>83</v>
      </c>
      <c r="H261">
        <v>84</v>
      </c>
      <c r="I261">
        <v>142</v>
      </c>
      <c r="J261">
        <v>140</v>
      </c>
      <c r="K261">
        <v>162</v>
      </c>
      <c r="L261">
        <v>203</v>
      </c>
      <c r="M261">
        <v>203</v>
      </c>
      <c r="N261">
        <v>240</v>
      </c>
      <c r="O261">
        <v>162</v>
      </c>
      <c r="P261">
        <v>162</v>
      </c>
    </row>
    <row r="262" spans="1:16">
      <c r="A262">
        <v>83</v>
      </c>
      <c r="B262">
        <v>240</v>
      </c>
      <c r="C262">
        <v>83</v>
      </c>
      <c r="D262">
        <v>240</v>
      </c>
      <c r="E262">
        <v>204</v>
      </c>
      <c r="F262">
        <v>142</v>
      </c>
      <c r="G262">
        <v>329</v>
      </c>
      <c r="H262">
        <v>230</v>
      </c>
      <c r="I262">
        <v>430</v>
      </c>
      <c r="J262">
        <v>329</v>
      </c>
      <c r="K262">
        <v>162</v>
      </c>
      <c r="L262">
        <v>329</v>
      </c>
      <c r="M262">
        <v>223</v>
      </c>
      <c r="N262">
        <v>163</v>
      </c>
      <c r="O262">
        <v>430</v>
      </c>
      <c r="P262">
        <v>329</v>
      </c>
    </row>
    <row r="263" spans="1:16">
      <c r="A263">
        <v>142</v>
      </c>
      <c r="B263">
        <v>162</v>
      </c>
      <c r="C263">
        <v>329</v>
      </c>
      <c r="D263">
        <v>162</v>
      </c>
      <c r="E263">
        <v>83</v>
      </c>
      <c r="F263">
        <v>230</v>
      </c>
      <c r="G263">
        <v>203</v>
      </c>
      <c r="H263">
        <v>204</v>
      </c>
      <c r="I263">
        <v>240</v>
      </c>
      <c r="J263">
        <v>163</v>
      </c>
      <c r="K263">
        <v>203</v>
      </c>
      <c r="L263">
        <v>84</v>
      </c>
      <c r="M263">
        <v>430</v>
      </c>
      <c r="N263">
        <v>140</v>
      </c>
      <c r="O263">
        <v>83</v>
      </c>
      <c r="P263">
        <v>142</v>
      </c>
    </row>
    <row r="264" spans="1:16">
      <c r="A264">
        <v>430</v>
      </c>
      <c r="B264">
        <v>329</v>
      </c>
      <c r="C264">
        <v>240</v>
      </c>
      <c r="D264">
        <v>84</v>
      </c>
      <c r="E264">
        <v>162</v>
      </c>
      <c r="F264">
        <v>223</v>
      </c>
      <c r="G264">
        <v>140</v>
      </c>
      <c r="H264">
        <v>329</v>
      </c>
      <c r="I264">
        <v>329</v>
      </c>
      <c r="J264">
        <v>140</v>
      </c>
      <c r="K264">
        <v>140</v>
      </c>
      <c r="L264">
        <v>162</v>
      </c>
      <c r="M264">
        <v>329</v>
      </c>
      <c r="N264">
        <v>204</v>
      </c>
      <c r="O264">
        <v>223</v>
      </c>
      <c r="P264">
        <v>240</v>
      </c>
    </row>
    <row r="265" spans="1:16">
      <c r="A265">
        <v>163</v>
      </c>
      <c r="B265">
        <v>83</v>
      </c>
      <c r="C265">
        <v>430</v>
      </c>
      <c r="D265">
        <v>162</v>
      </c>
      <c r="E265">
        <v>140</v>
      </c>
      <c r="F265">
        <v>162</v>
      </c>
      <c r="G265">
        <v>204</v>
      </c>
      <c r="H265">
        <v>83</v>
      </c>
      <c r="I265">
        <v>240</v>
      </c>
      <c r="J265">
        <v>430</v>
      </c>
      <c r="K265">
        <v>329</v>
      </c>
      <c r="L265">
        <v>140</v>
      </c>
      <c r="M265">
        <v>329</v>
      </c>
      <c r="N265">
        <v>204</v>
      </c>
      <c r="O265">
        <v>162</v>
      </c>
      <c r="P265">
        <v>142</v>
      </c>
    </row>
    <row r="266" spans="1:16">
      <c r="A266">
        <v>142</v>
      </c>
      <c r="B266">
        <v>140</v>
      </c>
      <c r="C266">
        <v>140</v>
      </c>
      <c r="D266">
        <v>204</v>
      </c>
      <c r="E266">
        <v>203</v>
      </c>
      <c r="F266">
        <v>240</v>
      </c>
      <c r="G266">
        <v>230</v>
      </c>
      <c r="H266">
        <v>223</v>
      </c>
      <c r="I266">
        <v>240</v>
      </c>
      <c r="J266">
        <v>223</v>
      </c>
      <c r="K266">
        <v>163</v>
      </c>
      <c r="L266">
        <v>204</v>
      </c>
      <c r="M266">
        <v>140</v>
      </c>
      <c r="N266">
        <v>140</v>
      </c>
      <c r="O266">
        <v>140</v>
      </c>
      <c r="P266">
        <v>162</v>
      </c>
    </row>
    <row r="267" spans="1:16">
      <c r="A267">
        <v>329</v>
      </c>
      <c r="B267">
        <v>162</v>
      </c>
      <c r="C267">
        <v>329</v>
      </c>
      <c r="D267">
        <v>230</v>
      </c>
      <c r="E267">
        <v>140</v>
      </c>
      <c r="F267">
        <v>223</v>
      </c>
      <c r="G267">
        <v>204</v>
      </c>
      <c r="H267">
        <v>142</v>
      </c>
      <c r="I267">
        <v>329</v>
      </c>
      <c r="J267">
        <v>203</v>
      </c>
      <c r="K267">
        <v>162</v>
      </c>
      <c r="L267">
        <v>163</v>
      </c>
      <c r="M267">
        <v>204</v>
      </c>
      <c r="N267">
        <v>230</v>
      </c>
      <c r="O267">
        <v>203</v>
      </c>
      <c r="P267">
        <v>140</v>
      </c>
    </row>
    <row r="268" spans="1:16">
      <c r="A268">
        <v>162</v>
      </c>
      <c r="B268">
        <v>240</v>
      </c>
      <c r="C268">
        <v>142</v>
      </c>
      <c r="D268">
        <v>162</v>
      </c>
      <c r="E268">
        <v>203</v>
      </c>
      <c r="F268">
        <v>142</v>
      </c>
      <c r="G268">
        <v>162</v>
      </c>
      <c r="H268">
        <v>140</v>
      </c>
      <c r="I268">
        <v>83</v>
      </c>
      <c r="J268">
        <v>329</v>
      </c>
      <c r="K268">
        <v>142</v>
      </c>
      <c r="L268">
        <v>223</v>
      </c>
      <c r="M268">
        <v>203</v>
      </c>
      <c r="N268">
        <v>223</v>
      </c>
      <c r="O268">
        <v>84</v>
      </c>
      <c r="P268">
        <v>329</v>
      </c>
    </row>
    <row r="269" spans="1:16">
      <c r="A269">
        <v>329</v>
      </c>
      <c r="B269">
        <v>203</v>
      </c>
      <c r="C269">
        <v>204</v>
      </c>
      <c r="D269">
        <v>162</v>
      </c>
      <c r="E269">
        <v>84</v>
      </c>
      <c r="F269">
        <v>204</v>
      </c>
      <c r="G269">
        <v>163</v>
      </c>
      <c r="H269">
        <v>83</v>
      </c>
      <c r="I269">
        <v>329</v>
      </c>
      <c r="J269">
        <v>329</v>
      </c>
      <c r="K269">
        <v>142</v>
      </c>
      <c r="L269">
        <v>430</v>
      </c>
      <c r="M269">
        <v>163</v>
      </c>
      <c r="N269">
        <v>142</v>
      </c>
      <c r="O269">
        <v>203</v>
      </c>
      <c r="P269">
        <v>430</v>
      </c>
    </row>
    <row r="270" spans="1:16">
      <c r="A270">
        <v>140</v>
      </c>
      <c r="B270">
        <v>162</v>
      </c>
      <c r="C270">
        <v>329</v>
      </c>
      <c r="D270">
        <v>163</v>
      </c>
      <c r="E270">
        <v>203</v>
      </c>
      <c r="F270">
        <v>230</v>
      </c>
      <c r="G270">
        <v>163</v>
      </c>
      <c r="H270">
        <v>329</v>
      </c>
      <c r="I270">
        <v>140</v>
      </c>
      <c r="J270">
        <v>84</v>
      </c>
      <c r="K270">
        <v>203</v>
      </c>
      <c r="L270">
        <v>140</v>
      </c>
      <c r="M270">
        <v>162</v>
      </c>
      <c r="N270">
        <v>329</v>
      </c>
      <c r="O270">
        <v>84</v>
      </c>
      <c r="P270">
        <v>140</v>
      </c>
    </row>
    <row r="271" spans="1:16">
      <c r="A271">
        <v>83</v>
      </c>
      <c r="B271">
        <v>329</v>
      </c>
      <c r="C271">
        <v>163</v>
      </c>
      <c r="D271">
        <v>430</v>
      </c>
      <c r="E271">
        <v>240</v>
      </c>
      <c r="F271">
        <v>329</v>
      </c>
      <c r="G271">
        <v>163</v>
      </c>
      <c r="H271">
        <v>83</v>
      </c>
      <c r="I271">
        <v>163</v>
      </c>
      <c r="J271">
        <v>430</v>
      </c>
      <c r="K271">
        <v>142</v>
      </c>
      <c r="L271">
        <v>204</v>
      </c>
      <c r="M271">
        <v>140</v>
      </c>
      <c r="N271">
        <v>162</v>
      </c>
      <c r="O271">
        <v>240</v>
      </c>
      <c r="P271">
        <v>140</v>
      </c>
    </row>
    <row r="272" spans="1:16">
      <c r="A272">
        <v>140</v>
      </c>
      <c r="B272">
        <v>430</v>
      </c>
      <c r="C272">
        <v>162</v>
      </c>
      <c r="D272">
        <v>142</v>
      </c>
      <c r="E272">
        <v>162</v>
      </c>
      <c r="F272">
        <v>223</v>
      </c>
      <c r="G272">
        <v>142</v>
      </c>
      <c r="H272">
        <v>84</v>
      </c>
      <c r="I272">
        <v>162</v>
      </c>
      <c r="J272">
        <v>240</v>
      </c>
      <c r="K272">
        <v>230</v>
      </c>
      <c r="L272">
        <v>142</v>
      </c>
      <c r="M272">
        <v>140</v>
      </c>
      <c r="N272">
        <v>162</v>
      </c>
      <c r="O272">
        <v>84</v>
      </c>
      <c r="P272">
        <v>203</v>
      </c>
    </row>
    <row r="273" spans="1:16">
      <c r="A273">
        <v>140</v>
      </c>
      <c r="B273">
        <v>430</v>
      </c>
      <c r="C273">
        <v>203</v>
      </c>
      <c r="D273">
        <v>230</v>
      </c>
      <c r="E273">
        <v>230</v>
      </c>
      <c r="F273">
        <v>204</v>
      </c>
      <c r="G273">
        <v>162</v>
      </c>
      <c r="H273">
        <v>162</v>
      </c>
      <c r="I273">
        <v>140</v>
      </c>
      <c r="J273">
        <v>84</v>
      </c>
      <c r="K273">
        <v>430</v>
      </c>
      <c r="L273">
        <v>204</v>
      </c>
      <c r="M273">
        <v>140</v>
      </c>
      <c r="N273">
        <v>203</v>
      </c>
      <c r="O273">
        <v>329</v>
      </c>
      <c r="P273">
        <v>223</v>
      </c>
    </row>
    <row r="274" spans="1:16">
      <c r="A274">
        <v>140</v>
      </c>
      <c r="B274">
        <v>140</v>
      </c>
      <c r="C274">
        <v>140</v>
      </c>
      <c r="D274">
        <v>203</v>
      </c>
      <c r="E274">
        <v>329</v>
      </c>
      <c r="F274">
        <v>140</v>
      </c>
      <c r="G274">
        <v>430</v>
      </c>
      <c r="H274">
        <v>430</v>
      </c>
      <c r="I274">
        <v>430</v>
      </c>
      <c r="J274">
        <v>223</v>
      </c>
      <c r="K274">
        <v>140</v>
      </c>
      <c r="L274">
        <v>140</v>
      </c>
      <c r="M274">
        <v>230</v>
      </c>
      <c r="N274">
        <v>329</v>
      </c>
      <c r="O274">
        <v>83</v>
      </c>
      <c r="P274">
        <v>140</v>
      </c>
    </row>
    <row r="275" spans="1:16">
      <c r="A275">
        <v>140</v>
      </c>
      <c r="B275">
        <v>163</v>
      </c>
      <c r="C275">
        <v>230</v>
      </c>
      <c r="D275">
        <v>84</v>
      </c>
      <c r="E275">
        <v>329</v>
      </c>
      <c r="F275">
        <v>140</v>
      </c>
      <c r="G275">
        <v>203</v>
      </c>
      <c r="H275">
        <v>430</v>
      </c>
      <c r="I275">
        <v>204</v>
      </c>
      <c r="J275">
        <v>203</v>
      </c>
      <c r="K275">
        <v>162</v>
      </c>
      <c r="L275">
        <v>140</v>
      </c>
      <c r="M275">
        <v>204</v>
      </c>
      <c r="N275">
        <v>204</v>
      </c>
      <c r="O275">
        <v>83</v>
      </c>
      <c r="P275">
        <v>203</v>
      </c>
    </row>
    <row r="276" spans="1:16">
      <c r="A276">
        <v>204</v>
      </c>
      <c r="B276">
        <v>430</v>
      </c>
      <c r="C276">
        <v>329</v>
      </c>
      <c r="D276">
        <v>140</v>
      </c>
      <c r="E276">
        <v>230</v>
      </c>
      <c r="F276">
        <v>329</v>
      </c>
      <c r="G276">
        <v>140</v>
      </c>
      <c r="H276">
        <v>162</v>
      </c>
      <c r="I276">
        <v>162</v>
      </c>
      <c r="J276">
        <v>240</v>
      </c>
      <c r="K276">
        <v>83</v>
      </c>
      <c r="L276">
        <v>163</v>
      </c>
      <c r="M276">
        <v>329</v>
      </c>
      <c r="N276">
        <v>140</v>
      </c>
      <c r="O276">
        <v>83</v>
      </c>
      <c r="P276">
        <v>140</v>
      </c>
    </row>
    <row r="277" spans="1:16">
      <c r="A277">
        <v>140</v>
      </c>
      <c r="B277">
        <v>163</v>
      </c>
      <c r="C277">
        <v>142</v>
      </c>
      <c r="D277">
        <v>204</v>
      </c>
      <c r="E277">
        <v>83</v>
      </c>
      <c r="F277">
        <v>140</v>
      </c>
      <c r="G277">
        <v>140</v>
      </c>
      <c r="H277">
        <v>329</v>
      </c>
      <c r="I277">
        <v>83</v>
      </c>
      <c r="J277">
        <v>84</v>
      </c>
      <c r="K277">
        <v>162</v>
      </c>
      <c r="L277">
        <v>163</v>
      </c>
      <c r="M277">
        <v>163</v>
      </c>
      <c r="N277">
        <v>223</v>
      </c>
      <c r="O277">
        <v>140</v>
      </c>
      <c r="P277">
        <v>430</v>
      </c>
    </row>
    <row r="278" spans="1:16">
      <c r="A278">
        <v>230</v>
      </c>
      <c r="B278">
        <v>203</v>
      </c>
      <c r="C278">
        <v>84</v>
      </c>
      <c r="D278">
        <v>223</v>
      </c>
      <c r="E278">
        <v>329</v>
      </c>
      <c r="F278">
        <v>240</v>
      </c>
      <c r="G278">
        <v>329</v>
      </c>
      <c r="H278">
        <v>163</v>
      </c>
      <c r="I278">
        <v>140</v>
      </c>
      <c r="J278">
        <v>430</v>
      </c>
      <c r="K278">
        <v>230</v>
      </c>
      <c r="L278">
        <v>162</v>
      </c>
      <c r="M278">
        <v>204</v>
      </c>
      <c r="N278">
        <v>83</v>
      </c>
      <c r="O278">
        <v>203</v>
      </c>
      <c r="P278">
        <v>142</v>
      </c>
    </row>
    <row r="279" spans="1:16">
      <c r="A279">
        <v>142</v>
      </c>
      <c r="B279">
        <v>162</v>
      </c>
      <c r="C279">
        <v>430</v>
      </c>
      <c r="D279">
        <v>162</v>
      </c>
      <c r="E279">
        <v>329</v>
      </c>
      <c r="F279">
        <v>84</v>
      </c>
      <c r="G279">
        <v>329</v>
      </c>
      <c r="H279">
        <v>230</v>
      </c>
      <c r="I279">
        <v>84</v>
      </c>
      <c r="J279">
        <v>203</v>
      </c>
      <c r="K279">
        <v>230</v>
      </c>
      <c r="L279">
        <v>203</v>
      </c>
      <c r="M279">
        <v>83</v>
      </c>
      <c r="N279">
        <v>142</v>
      </c>
      <c r="O279">
        <v>140</v>
      </c>
      <c r="P279">
        <v>83</v>
      </c>
    </row>
    <row r="280" spans="1:16">
      <c r="A280">
        <v>162</v>
      </c>
      <c r="B280">
        <v>162</v>
      </c>
      <c r="C280">
        <v>83</v>
      </c>
      <c r="D280">
        <v>329</v>
      </c>
      <c r="E280">
        <v>329</v>
      </c>
      <c r="F280">
        <v>223</v>
      </c>
      <c r="G280">
        <v>204</v>
      </c>
      <c r="H280">
        <v>140</v>
      </c>
      <c r="I280">
        <v>223</v>
      </c>
      <c r="J280">
        <v>83</v>
      </c>
      <c r="K280">
        <v>329</v>
      </c>
      <c r="L280">
        <v>223</v>
      </c>
      <c r="M280">
        <v>230</v>
      </c>
      <c r="N280">
        <v>223</v>
      </c>
      <c r="O280">
        <v>140</v>
      </c>
      <c r="P280">
        <v>163</v>
      </c>
    </row>
    <row r="281" spans="1:16">
      <c r="A281">
        <v>84</v>
      </c>
      <c r="B281">
        <v>140</v>
      </c>
      <c r="C281">
        <v>83</v>
      </c>
      <c r="D281">
        <v>83</v>
      </c>
      <c r="E281">
        <v>162</v>
      </c>
      <c r="F281">
        <v>329</v>
      </c>
      <c r="G281">
        <v>240</v>
      </c>
      <c r="H281">
        <v>140</v>
      </c>
      <c r="I281">
        <v>84</v>
      </c>
      <c r="J281">
        <v>142</v>
      </c>
      <c r="K281">
        <v>329</v>
      </c>
      <c r="L281">
        <v>162</v>
      </c>
      <c r="M281">
        <v>140</v>
      </c>
      <c r="N281">
        <v>163</v>
      </c>
      <c r="O281">
        <v>162</v>
      </c>
      <c r="P281">
        <v>223</v>
      </c>
    </row>
    <row r="282" spans="1:16">
      <c r="A282">
        <v>430</v>
      </c>
      <c r="B282">
        <v>142</v>
      </c>
      <c r="C282">
        <v>162</v>
      </c>
      <c r="D282">
        <v>329</v>
      </c>
      <c r="E282">
        <v>140</v>
      </c>
      <c r="F282">
        <v>329</v>
      </c>
      <c r="G282">
        <v>83</v>
      </c>
      <c r="H282">
        <v>230</v>
      </c>
      <c r="I282">
        <v>142</v>
      </c>
      <c r="J282">
        <v>140</v>
      </c>
      <c r="K282">
        <v>204</v>
      </c>
      <c r="L282">
        <v>230</v>
      </c>
      <c r="M282">
        <v>329</v>
      </c>
      <c r="N282">
        <v>230</v>
      </c>
      <c r="O282">
        <v>230</v>
      </c>
      <c r="P282">
        <v>430</v>
      </c>
    </row>
    <row r="283" spans="1:16">
      <c r="A283">
        <v>240</v>
      </c>
      <c r="B283">
        <v>329</v>
      </c>
      <c r="C283">
        <v>142</v>
      </c>
      <c r="D283">
        <v>240</v>
      </c>
      <c r="E283">
        <v>203</v>
      </c>
      <c r="F283">
        <v>204</v>
      </c>
      <c r="G283">
        <v>329</v>
      </c>
      <c r="H283">
        <v>223</v>
      </c>
      <c r="I283">
        <v>203</v>
      </c>
      <c r="J283">
        <v>329</v>
      </c>
      <c r="K283">
        <v>142</v>
      </c>
      <c r="L283">
        <v>329</v>
      </c>
      <c r="M283">
        <v>84</v>
      </c>
      <c r="N283">
        <v>329</v>
      </c>
      <c r="O283">
        <v>162</v>
      </c>
      <c r="P283">
        <v>329</v>
      </c>
    </row>
    <row r="284" spans="1:16">
      <c r="A284">
        <v>162</v>
      </c>
      <c r="B284">
        <v>240</v>
      </c>
      <c r="C284">
        <v>83</v>
      </c>
      <c r="D284">
        <v>240</v>
      </c>
      <c r="E284">
        <v>140</v>
      </c>
      <c r="F284">
        <v>329</v>
      </c>
      <c r="G284">
        <v>329</v>
      </c>
      <c r="H284">
        <v>83</v>
      </c>
      <c r="I284">
        <v>163</v>
      </c>
      <c r="J284">
        <v>240</v>
      </c>
      <c r="K284">
        <v>140</v>
      </c>
      <c r="L284">
        <v>240</v>
      </c>
      <c r="M284">
        <v>162</v>
      </c>
      <c r="N284">
        <v>163</v>
      </c>
      <c r="O284">
        <v>163</v>
      </c>
      <c r="P284">
        <v>223</v>
      </c>
    </row>
    <row r="285" spans="1:16">
      <c r="A285">
        <v>240</v>
      </c>
      <c r="B285">
        <v>329</v>
      </c>
      <c r="C285">
        <v>223</v>
      </c>
      <c r="D285">
        <v>162</v>
      </c>
      <c r="E285">
        <v>223</v>
      </c>
      <c r="F285">
        <v>329</v>
      </c>
      <c r="G285">
        <v>83</v>
      </c>
      <c r="H285">
        <v>230</v>
      </c>
      <c r="I285">
        <v>140</v>
      </c>
      <c r="J285">
        <v>223</v>
      </c>
      <c r="K285">
        <v>84</v>
      </c>
      <c r="L285">
        <v>140</v>
      </c>
      <c r="M285">
        <v>203</v>
      </c>
      <c r="N285">
        <v>329</v>
      </c>
      <c r="O285">
        <v>140</v>
      </c>
      <c r="P285">
        <v>142</v>
      </c>
    </row>
    <row r="286" spans="1:16">
      <c r="A286">
        <v>84</v>
      </c>
      <c r="B286">
        <v>140</v>
      </c>
      <c r="C286">
        <v>329</v>
      </c>
      <c r="D286">
        <v>162</v>
      </c>
      <c r="E286">
        <v>84</v>
      </c>
      <c r="F286">
        <v>163</v>
      </c>
      <c r="G286">
        <v>140</v>
      </c>
      <c r="H286">
        <v>329</v>
      </c>
      <c r="I286">
        <v>430</v>
      </c>
      <c r="J286">
        <v>140</v>
      </c>
      <c r="K286">
        <v>162</v>
      </c>
      <c r="L286">
        <v>329</v>
      </c>
      <c r="M286">
        <v>162</v>
      </c>
      <c r="N286">
        <v>140</v>
      </c>
      <c r="O286">
        <v>142</v>
      </c>
      <c r="P286">
        <v>142</v>
      </c>
    </row>
    <row r="287" spans="1:16">
      <c r="A287">
        <v>329</v>
      </c>
      <c r="B287">
        <v>329</v>
      </c>
      <c r="C287">
        <v>329</v>
      </c>
      <c r="D287">
        <v>140</v>
      </c>
      <c r="E287">
        <v>223</v>
      </c>
      <c r="F287">
        <v>223</v>
      </c>
      <c r="G287">
        <v>162</v>
      </c>
      <c r="H287">
        <v>84</v>
      </c>
      <c r="I287">
        <v>142</v>
      </c>
      <c r="J287">
        <v>329</v>
      </c>
      <c r="K287">
        <v>223</v>
      </c>
      <c r="L287">
        <v>140</v>
      </c>
      <c r="M287">
        <v>162</v>
      </c>
      <c r="N287">
        <v>162</v>
      </c>
      <c r="O287">
        <v>223</v>
      </c>
      <c r="P287">
        <v>162</v>
      </c>
    </row>
    <row r="288" spans="1:16">
      <c r="A288">
        <v>140</v>
      </c>
      <c r="B288">
        <v>84</v>
      </c>
      <c r="C288">
        <v>84</v>
      </c>
      <c r="D288">
        <v>240</v>
      </c>
      <c r="E288">
        <v>203</v>
      </c>
      <c r="F288">
        <v>430</v>
      </c>
      <c r="G288">
        <v>329</v>
      </c>
      <c r="H288">
        <v>162</v>
      </c>
      <c r="I288">
        <v>240</v>
      </c>
      <c r="J288">
        <v>142</v>
      </c>
      <c r="K288">
        <v>430</v>
      </c>
      <c r="L288">
        <v>162</v>
      </c>
      <c r="M288">
        <v>140</v>
      </c>
      <c r="N288">
        <v>223</v>
      </c>
      <c r="O288">
        <v>163</v>
      </c>
      <c r="P288">
        <v>140</v>
      </c>
    </row>
    <row r="289" spans="1:16">
      <c r="A289">
        <v>142</v>
      </c>
      <c r="B289">
        <v>203</v>
      </c>
      <c r="C289">
        <v>223</v>
      </c>
      <c r="D289">
        <v>204</v>
      </c>
      <c r="E289">
        <v>203</v>
      </c>
      <c r="F289">
        <v>163</v>
      </c>
      <c r="G289">
        <v>230</v>
      </c>
      <c r="H289">
        <v>142</v>
      </c>
      <c r="I289">
        <v>142</v>
      </c>
      <c r="J289">
        <v>162</v>
      </c>
      <c r="K289">
        <v>329</v>
      </c>
      <c r="L289">
        <v>430</v>
      </c>
      <c r="M289">
        <v>240</v>
      </c>
      <c r="N289">
        <v>162</v>
      </c>
      <c r="O289">
        <v>430</v>
      </c>
      <c r="P289">
        <v>204</v>
      </c>
    </row>
    <row r="290" spans="1:16">
      <c r="A290">
        <v>140</v>
      </c>
      <c r="B290">
        <v>204</v>
      </c>
      <c r="C290">
        <v>140</v>
      </c>
      <c r="D290">
        <v>142</v>
      </c>
      <c r="E290">
        <v>83</v>
      </c>
      <c r="F290">
        <v>223</v>
      </c>
      <c r="G290">
        <v>223</v>
      </c>
      <c r="H290">
        <v>223</v>
      </c>
      <c r="I290">
        <v>230</v>
      </c>
      <c r="J290">
        <v>140</v>
      </c>
      <c r="K290">
        <v>329</v>
      </c>
      <c r="L290">
        <v>142</v>
      </c>
      <c r="M290">
        <v>329</v>
      </c>
      <c r="N290">
        <v>223</v>
      </c>
      <c r="O290">
        <v>329</v>
      </c>
      <c r="P290">
        <v>230</v>
      </c>
    </row>
    <row r="291" spans="1:16">
      <c r="A291">
        <v>163</v>
      </c>
      <c r="B291">
        <v>223</v>
      </c>
      <c r="C291">
        <v>223</v>
      </c>
      <c r="D291">
        <v>162</v>
      </c>
      <c r="E291">
        <v>223</v>
      </c>
      <c r="F291">
        <v>84</v>
      </c>
      <c r="G291">
        <v>162</v>
      </c>
      <c r="H291">
        <v>430</v>
      </c>
      <c r="I291">
        <v>204</v>
      </c>
      <c r="J291">
        <v>230</v>
      </c>
      <c r="K291">
        <v>84</v>
      </c>
      <c r="L291">
        <v>329</v>
      </c>
      <c r="M291">
        <v>84</v>
      </c>
      <c r="N291">
        <v>240</v>
      </c>
      <c r="O291">
        <v>140</v>
      </c>
      <c r="P291">
        <v>162</v>
      </c>
    </row>
    <row r="292" spans="1:16">
      <c r="A292">
        <v>163</v>
      </c>
      <c r="B292">
        <v>230</v>
      </c>
      <c r="C292">
        <v>84</v>
      </c>
      <c r="D292">
        <v>203</v>
      </c>
      <c r="E292">
        <v>430</v>
      </c>
      <c r="F292">
        <v>162</v>
      </c>
      <c r="G292">
        <v>142</v>
      </c>
      <c r="H292">
        <v>329</v>
      </c>
      <c r="I292">
        <v>203</v>
      </c>
      <c r="J292">
        <v>204</v>
      </c>
      <c r="K292">
        <v>430</v>
      </c>
      <c r="L292">
        <v>163</v>
      </c>
      <c r="M292">
        <v>142</v>
      </c>
      <c r="N292">
        <v>329</v>
      </c>
      <c r="O292">
        <v>329</v>
      </c>
      <c r="P292">
        <v>230</v>
      </c>
    </row>
    <row r="293" spans="1:16">
      <c r="A293">
        <v>162</v>
      </c>
      <c r="B293">
        <v>83</v>
      </c>
      <c r="C293">
        <v>203</v>
      </c>
      <c r="D293">
        <v>140</v>
      </c>
      <c r="E293">
        <v>140</v>
      </c>
      <c r="F293">
        <v>162</v>
      </c>
      <c r="G293">
        <v>240</v>
      </c>
      <c r="H293">
        <v>223</v>
      </c>
      <c r="I293">
        <v>223</v>
      </c>
      <c r="J293">
        <v>223</v>
      </c>
      <c r="K293">
        <v>240</v>
      </c>
      <c r="L293">
        <v>83</v>
      </c>
      <c r="M293">
        <v>162</v>
      </c>
      <c r="N293">
        <v>162</v>
      </c>
      <c r="O293">
        <v>430</v>
      </c>
      <c r="P293">
        <v>329</v>
      </c>
    </row>
    <row r="294" spans="1:16">
      <c r="A294">
        <v>329</v>
      </c>
      <c r="B294">
        <v>223</v>
      </c>
      <c r="C294">
        <v>84</v>
      </c>
      <c r="D294">
        <v>240</v>
      </c>
      <c r="E294">
        <v>329</v>
      </c>
      <c r="F294">
        <v>163</v>
      </c>
      <c r="G294">
        <v>223</v>
      </c>
      <c r="H294">
        <v>329</v>
      </c>
      <c r="I294">
        <v>230</v>
      </c>
      <c r="J294">
        <v>430</v>
      </c>
      <c r="K294">
        <v>163</v>
      </c>
      <c r="L294">
        <v>84</v>
      </c>
      <c r="M294">
        <v>329</v>
      </c>
      <c r="N294">
        <v>83</v>
      </c>
      <c r="O294">
        <v>204</v>
      </c>
      <c r="P294">
        <v>140</v>
      </c>
    </row>
    <row r="295" spans="1:16">
      <c r="A295">
        <v>329</v>
      </c>
      <c r="B295">
        <v>140</v>
      </c>
      <c r="C295">
        <v>84</v>
      </c>
      <c r="D295">
        <v>203</v>
      </c>
      <c r="E295">
        <v>329</v>
      </c>
      <c r="F295">
        <v>329</v>
      </c>
      <c r="G295">
        <v>83</v>
      </c>
      <c r="H295">
        <v>329</v>
      </c>
      <c r="I295">
        <v>84</v>
      </c>
      <c r="J295">
        <v>142</v>
      </c>
      <c r="K295">
        <v>142</v>
      </c>
      <c r="L295">
        <v>329</v>
      </c>
      <c r="M295">
        <v>430</v>
      </c>
      <c r="N295">
        <v>329</v>
      </c>
      <c r="O295">
        <v>329</v>
      </c>
      <c r="P295">
        <v>84</v>
      </c>
    </row>
    <row r="296" spans="1:16">
      <c r="A296">
        <v>84</v>
      </c>
      <c r="B296">
        <v>83</v>
      </c>
      <c r="C296">
        <v>83</v>
      </c>
      <c r="D296">
        <v>204</v>
      </c>
      <c r="E296">
        <v>83</v>
      </c>
      <c r="F296">
        <v>329</v>
      </c>
      <c r="G296">
        <v>140</v>
      </c>
      <c r="H296">
        <v>329</v>
      </c>
      <c r="I296">
        <v>240</v>
      </c>
      <c r="J296">
        <v>240</v>
      </c>
      <c r="K296">
        <v>83</v>
      </c>
      <c r="L296">
        <v>162</v>
      </c>
      <c r="M296">
        <v>430</v>
      </c>
      <c r="N296">
        <v>142</v>
      </c>
      <c r="O296">
        <v>163</v>
      </c>
      <c r="P296">
        <v>140</v>
      </c>
    </row>
    <row r="297" spans="1:16">
      <c r="A297">
        <v>140</v>
      </c>
      <c r="B297">
        <v>430</v>
      </c>
      <c r="C297">
        <v>329</v>
      </c>
      <c r="D297">
        <v>142</v>
      </c>
      <c r="E297">
        <v>163</v>
      </c>
      <c r="F297">
        <v>240</v>
      </c>
      <c r="G297">
        <v>162</v>
      </c>
      <c r="H297">
        <v>230</v>
      </c>
      <c r="I297">
        <v>203</v>
      </c>
      <c r="J297">
        <v>223</v>
      </c>
      <c r="K297">
        <v>430</v>
      </c>
      <c r="L297">
        <v>83</v>
      </c>
      <c r="M297">
        <v>203</v>
      </c>
      <c r="N297">
        <v>329</v>
      </c>
      <c r="O297">
        <v>163</v>
      </c>
      <c r="P297">
        <v>240</v>
      </c>
    </row>
    <row r="298" spans="1:16">
      <c r="A298">
        <v>230</v>
      </c>
      <c r="B298">
        <v>230</v>
      </c>
      <c r="C298">
        <v>204</v>
      </c>
      <c r="D298">
        <v>230</v>
      </c>
      <c r="E298">
        <v>203</v>
      </c>
      <c r="F298">
        <v>83</v>
      </c>
      <c r="G298">
        <v>140</v>
      </c>
      <c r="H298">
        <v>142</v>
      </c>
      <c r="I298">
        <v>230</v>
      </c>
      <c r="J298">
        <v>163</v>
      </c>
      <c r="K298">
        <v>84</v>
      </c>
      <c r="L298">
        <v>223</v>
      </c>
      <c r="M298">
        <v>140</v>
      </c>
      <c r="N298">
        <v>83</v>
      </c>
      <c r="O298">
        <v>240</v>
      </c>
      <c r="P298">
        <v>140</v>
      </c>
    </row>
    <row r="299" spans="1:16">
      <c r="A299">
        <v>203</v>
      </c>
      <c r="B299">
        <v>83</v>
      </c>
      <c r="C299">
        <v>83</v>
      </c>
      <c r="D299">
        <v>84</v>
      </c>
      <c r="E299">
        <v>240</v>
      </c>
      <c r="F299">
        <v>83</v>
      </c>
      <c r="G299">
        <v>329</v>
      </c>
      <c r="H299">
        <v>203</v>
      </c>
      <c r="I299">
        <v>230</v>
      </c>
      <c r="J299">
        <v>240</v>
      </c>
      <c r="K299">
        <v>223</v>
      </c>
      <c r="L299">
        <v>329</v>
      </c>
      <c r="M299">
        <v>84</v>
      </c>
      <c r="N299">
        <v>329</v>
      </c>
      <c r="O299">
        <v>84</v>
      </c>
      <c r="P299">
        <v>230</v>
      </c>
    </row>
    <row r="300" spans="1:16">
      <c r="A300">
        <v>140</v>
      </c>
      <c r="B300">
        <v>163</v>
      </c>
      <c r="C300">
        <v>204</v>
      </c>
      <c r="D300">
        <v>203</v>
      </c>
      <c r="E300">
        <v>142</v>
      </c>
      <c r="F300">
        <v>84</v>
      </c>
      <c r="G300">
        <v>162</v>
      </c>
      <c r="H300">
        <v>204</v>
      </c>
      <c r="I300">
        <v>163</v>
      </c>
      <c r="J300">
        <v>230</v>
      </c>
      <c r="K300">
        <v>329</v>
      </c>
      <c r="L300">
        <v>163</v>
      </c>
      <c r="M300">
        <v>140</v>
      </c>
      <c r="N300">
        <v>230</v>
      </c>
      <c r="O300">
        <v>83</v>
      </c>
      <c r="P300">
        <v>204</v>
      </c>
    </row>
    <row r="301" spans="1:16">
      <c r="A301">
        <v>329</v>
      </c>
      <c r="B301">
        <v>230</v>
      </c>
      <c r="C301">
        <v>142</v>
      </c>
      <c r="D301">
        <v>329</v>
      </c>
      <c r="E301">
        <v>240</v>
      </c>
      <c r="F301">
        <v>163</v>
      </c>
      <c r="G301">
        <v>84</v>
      </c>
      <c r="H301">
        <v>230</v>
      </c>
      <c r="I301">
        <v>140</v>
      </c>
      <c r="J301">
        <v>162</v>
      </c>
      <c r="K301">
        <v>142</v>
      </c>
      <c r="L301">
        <v>329</v>
      </c>
      <c r="M301">
        <v>162</v>
      </c>
      <c r="N301">
        <v>329</v>
      </c>
      <c r="O301">
        <v>430</v>
      </c>
      <c r="P301">
        <v>162</v>
      </c>
    </row>
    <row r="302" spans="1:16">
      <c r="A302">
        <v>163</v>
      </c>
      <c r="B302">
        <v>163</v>
      </c>
      <c r="C302">
        <v>162</v>
      </c>
      <c r="D302">
        <v>142</v>
      </c>
      <c r="E302">
        <v>203</v>
      </c>
      <c r="F302">
        <v>329</v>
      </c>
      <c r="G302">
        <v>240</v>
      </c>
      <c r="H302">
        <v>140</v>
      </c>
      <c r="I302">
        <v>142</v>
      </c>
      <c r="J302">
        <v>204</v>
      </c>
      <c r="K302">
        <v>204</v>
      </c>
      <c r="L302">
        <v>329</v>
      </c>
      <c r="M302">
        <v>204</v>
      </c>
      <c r="N302">
        <v>162</v>
      </c>
      <c r="O302">
        <v>329</v>
      </c>
      <c r="P302">
        <v>140</v>
      </c>
    </row>
    <row r="303" spans="1:16">
      <c r="A303">
        <v>329</v>
      </c>
      <c r="B303">
        <v>329</v>
      </c>
      <c r="C303">
        <v>162</v>
      </c>
      <c r="D303">
        <v>223</v>
      </c>
      <c r="E303">
        <v>240</v>
      </c>
      <c r="F303">
        <v>430</v>
      </c>
      <c r="G303">
        <v>329</v>
      </c>
      <c r="H303">
        <v>430</v>
      </c>
      <c r="I303">
        <v>240</v>
      </c>
      <c r="J303">
        <v>163</v>
      </c>
      <c r="K303">
        <v>83</v>
      </c>
      <c r="L303">
        <v>83</v>
      </c>
      <c r="M303">
        <v>240</v>
      </c>
      <c r="N303">
        <v>230</v>
      </c>
      <c r="O303">
        <v>83</v>
      </c>
      <c r="P303">
        <v>162</v>
      </c>
    </row>
    <row r="304" spans="1:16">
      <c r="A304">
        <v>140</v>
      </c>
      <c r="B304">
        <v>329</v>
      </c>
      <c r="C304">
        <v>329</v>
      </c>
      <c r="D304">
        <v>84</v>
      </c>
      <c r="E304">
        <v>230</v>
      </c>
      <c r="F304">
        <v>240</v>
      </c>
      <c r="G304">
        <v>230</v>
      </c>
      <c r="H304">
        <v>83</v>
      </c>
      <c r="I304">
        <v>230</v>
      </c>
      <c r="J304">
        <v>162</v>
      </c>
      <c r="K304">
        <v>83</v>
      </c>
      <c r="L304">
        <v>240</v>
      </c>
      <c r="M304">
        <v>84</v>
      </c>
      <c r="N304">
        <v>430</v>
      </c>
      <c r="O304">
        <v>223</v>
      </c>
      <c r="P304">
        <v>240</v>
      </c>
    </row>
    <row r="305" spans="1:16">
      <c r="A305">
        <v>162</v>
      </c>
      <c r="B305">
        <v>140</v>
      </c>
      <c r="C305">
        <v>230</v>
      </c>
      <c r="D305">
        <v>83</v>
      </c>
      <c r="E305">
        <v>223</v>
      </c>
      <c r="F305">
        <v>204</v>
      </c>
      <c r="G305">
        <v>240</v>
      </c>
      <c r="H305">
        <v>140</v>
      </c>
      <c r="I305">
        <v>230</v>
      </c>
      <c r="J305">
        <v>84</v>
      </c>
      <c r="K305">
        <v>430</v>
      </c>
      <c r="L305">
        <v>83</v>
      </c>
      <c r="M305">
        <v>240</v>
      </c>
      <c r="N305">
        <v>142</v>
      </c>
      <c r="O305">
        <v>430</v>
      </c>
      <c r="P305">
        <v>240</v>
      </c>
    </row>
    <row r="306" spans="1:16">
      <c r="A306">
        <v>140</v>
      </c>
      <c r="B306">
        <v>140</v>
      </c>
      <c r="C306">
        <v>329</v>
      </c>
      <c r="D306">
        <v>204</v>
      </c>
      <c r="E306">
        <v>240</v>
      </c>
      <c r="F306">
        <v>140</v>
      </c>
      <c r="G306">
        <v>223</v>
      </c>
      <c r="H306">
        <v>329</v>
      </c>
      <c r="I306">
        <v>83</v>
      </c>
      <c r="J306">
        <v>203</v>
      </c>
      <c r="K306">
        <v>140</v>
      </c>
      <c r="L306">
        <v>223</v>
      </c>
      <c r="M306">
        <v>223</v>
      </c>
      <c r="N306">
        <v>163</v>
      </c>
      <c r="O306">
        <v>430</v>
      </c>
      <c r="P306">
        <v>162</v>
      </c>
    </row>
    <row r="307" spans="1:16">
      <c r="A307">
        <v>84</v>
      </c>
      <c r="B307">
        <v>140</v>
      </c>
      <c r="C307">
        <v>162</v>
      </c>
      <c r="D307">
        <v>142</v>
      </c>
      <c r="E307">
        <v>84</v>
      </c>
      <c r="F307">
        <v>329</v>
      </c>
      <c r="G307">
        <v>163</v>
      </c>
      <c r="H307">
        <v>230</v>
      </c>
      <c r="I307">
        <v>240</v>
      </c>
      <c r="J307">
        <v>240</v>
      </c>
      <c r="K307">
        <v>83</v>
      </c>
      <c r="L307">
        <v>203</v>
      </c>
      <c r="M307">
        <v>84</v>
      </c>
      <c r="N307">
        <v>162</v>
      </c>
      <c r="O307">
        <v>329</v>
      </c>
      <c r="P307">
        <v>140</v>
      </c>
    </row>
    <row r="308" spans="1:16">
      <c r="A308">
        <v>329</v>
      </c>
      <c r="B308">
        <v>84</v>
      </c>
      <c r="C308">
        <v>84</v>
      </c>
      <c r="D308">
        <v>140</v>
      </c>
      <c r="E308">
        <v>163</v>
      </c>
      <c r="F308">
        <v>142</v>
      </c>
      <c r="G308">
        <v>162</v>
      </c>
      <c r="H308">
        <v>163</v>
      </c>
      <c r="I308">
        <v>163</v>
      </c>
      <c r="J308">
        <v>162</v>
      </c>
      <c r="K308">
        <v>430</v>
      </c>
      <c r="L308">
        <v>203</v>
      </c>
      <c r="M308">
        <v>204</v>
      </c>
      <c r="N308">
        <v>162</v>
      </c>
      <c r="O308">
        <v>329</v>
      </c>
      <c r="P308">
        <v>230</v>
      </c>
    </row>
    <row r="309" spans="1:16">
      <c r="A309">
        <v>162</v>
      </c>
      <c r="B309">
        <v>223</v>
      </c>
      <c r="C309">
        <v>140</v>
      </c>
      <c r="D309">
        <v>83</v>
      </c>
      <c r="E309">
        <v>230</v>
      </c>
      <c r="F309">
        <v>240</v>
      </c>
      <c r="G309">
        <v>203</v>
      </c>
      <c r="H309">
        <v>83</v>
      </c>
      <c r="I309">
        <v>140</v>
      </c>
      <c r="J309">
        <v>240</v>
      </c>
      <c r="K309">
        <v>162</v>
      </c>
      <c r="L309">
        <v>223</v>
      </c>
      <c r="M309">
        <v>203</v>
      </c>
      <c r="N309">
        <v>203</v>
      </c>
      <c r="O309">
        <v>430</v>
      </c>
      <c r="P309">
        <v>240</v>
      </c>
    </row>
    <row r="310" spans="1:16">
      <c r="A310">
        <v>230</v>
      </c>
      <c r="B310">
        <v>204</v>
      </c>
      <c r="C310">
        <v>230</v>
      </c>
      <c r="D310">
        <v>162</v>
      </c>
      <c r="E310">
        <v>163</v>
      </c>
      <c r="F310">
        <v>84</v>
      </c>
      <c r="G310">
        <v>83</v>
      </c>
      <c r="H310">
        <v>329</v>
      </c>
      <c r="I310">
        <v>140</v>
      </c>
      <c r="J310">
        <v>230</v>
      </c>
      <c r="K310">
        <v>83</v>
      </c>
      <c r="L310">
        <v>162</v>
      </c>
      <c r="M310">
        <v>162</v>
      </c>
      <c r="N310">
        <v>223</v>
      </c>
      <c r="O310">
        <v>84</v>
      </c>
      <c r="P310">
        <v>84</v>
      </c>
    </row>
    <row r="311" spans="1:16">
      <c r="A311">
        <v>329</v>
      </c>
      <c r="B311">
        <v>84</v>
      </c>
      <c r="C311">
        <v>329</v>
      </c>
      <c r="D311">
        <v>329</v>
      </c>
      <c r="E311">
        <v>140</v>
      </c>
      <c r="F311">
        <v>430</v>
      </c>
      <c r="G311">
        <v>162</v>
      </c>
      <c r="H311">
        <v>430</v>
      </c>
      <c r="I311">
        <v>223</v>
      </c>
      <c r="J311">
        <v>140</v>
      </c>
      <c r="K311">
        <v>230</v>
      </c>
      <c r="L311">
        <v>142</v>
      </c>
      <c r="M311">
        <v>162</v>
      </c>
      <c r="N311">
        <v>430</v>
      </c>
      <c r="O311">
        <v>140</v>
      </c>
      <c r="P311">
        <v>140</v>
      </c>
    </row>
    <row r="312" spans="1:16">
      <c r="A312">
        <v>223</v>
      </c>
      <c r="B312">
        <v>140</v>
      </c>
      <c r="C312">
        <v>223</v>
      </c>
      <c r="D312">
        <v>162</v>
      </c>
      <c r="E312">
        <v>230</v>
      </c>
      <c r="F312">
        <v>240</v>
      </c>
      <c r="G312">
        <v>162</v>
      </c>
      <c r="H312">
        <v>140</v>
      </c>
      <c r="I312">
        <v>140</v>
      </c>
      <c r="J312">
        <v>84</v>
      </c>
      <c r="K312">
        <v>163</v>
      </c>
      <c r="L312">
        <v>230</v>
      </c>
      <c r="M312">
        <v>204</v>
      </c>
      <c r="N312">
        <v>230</v>
      </c>
      <c r="O312">
        <v>230</v>
      </c>
      <c r="P312">
        <v>84</v>
      </c>
    </row>
    <row r="313" spans="1:16">
      <c r="A313">
        <v>162</v>
      </c>
      <c r="B313">
        <v>329</v>
      </c>
      <c r="C313">
        <v>83</v>
      </c>
      <c r="D313">
        <v>329</v>
      </c>
      <c r="E313">
        <v>430</v>
      </c>
      <c r="F313">
        <v>223</v>
      </c>
      <c r="G313">
        <v>142</v>
      </c>
      <c r="H313">
        <v>430</v>
      </c>
      <c r="I313">
        <v>204</v>
      </c>
      <c r="J313">
        <v>230</v>
      </c>
      <c r="K313">
        <v>430</v>
      </c>
      <c r="L313">
        <v>430</v>
      </c>
      <c r="M313">
        <v>329</v>
      </c>
      <c r="N313">
        <v>140</v>
      </c>
      <c r="O313">
        <v>223</v>
      </c>
      <c r="P313">
        <v>140</v>
      </c>
    </row>
    <row r="314" spans="1:16">
      <c r="A314">
        <v>240</v>
      </c>
      <c r="B314">
        <v>140</v>
      </c>
      <c r="C314">
        <v>163</v>
      </c>
      <c r="D314">
        <v>163</v>
      </c>
      <c r="E314">
        <v>83</v>
      </c>
      <c r="F314">
        <v>162</v>
      </c>
      <c r="G314">
        <v>203</v>
      </c>
      <c r="H314">
        <v>203</v>
      </c>
      <c r="I314">
        <v>204</v>
      </c>
      <c r="J314">
        <v>162</v>
      </c>
      <c r="K314">
        <v>83</v>
      </c>
      <c r="L314">
        <v>230</v>
      </c>
      <c r="M314">
        <v>83</v>
      </c>
      <c r="N314">
        <v>142</v>
      </c>
      <c r="O314">
        <v>83</v>
      </c>
      <c r="P314">
        <v>430</v>
      </c>
    </row>
    <row r="315" spans="1:16">
      <c r="A315">
        <v>163</v>
      </c>
      <c r="B315">
        <v>163</v>
      </c>
      <c r="C315">
        <v>140</v>
      </c>
      <c r="D315">
        <v>203</v>
      </c>
      <c r="E315">
        <v>142</v>
      </c>
      <c r="F315">
        <v>84</v>
      </c>
      <c r="G315">
        <v>230</v>
      </c>
      <c r="H315">
        <v>329</v>
      </c>
      <c r="I315">
        <v>203</v>
      </c>
      <c r="J315">
        <v>329</v>
      </c>
      <c r="K315">
        <v>223</v>
      </c>
      <c r="L315">
        <v>83</v>
      </c>
      <c r="M315">
        <v>204</v>
      </c>
      <c r="N315">
        <v>204</v>
      </c>
      <c r="O315">
        <v>230</v>
      </c>
      <c r="P315">
        <v>430</v>
      </c>
    </row>
    <row r="316" spans="1:16">
      <c r="A316">
        <v>430</v>
      </c>
      <c r="B316">
        <v>329</v>
      </c>
      <c r="C316">
        <v>240</v>
      </c>
      <c r="D316">
        <v>162</v>
      </c>
      <c r="E316">
        <v>430</v>
      </c>
      <c r="F316">
        <v>204</v>
      </c>
      <c r="G316">
        <v>223</v>
      </c>
      <c r="H316">
        <v>329</v>
      </c>
      <c r="I316">
        <v>329</v>
      </c>
      <c r="J316">
        <v>140</v>
      </c>
      <c r="K316">
        <v>83</v>
      </c>
      <c r="L316">
        <v>84</v>
      </c>
      <c r="M316">
        <v>142</v>
      </c>
      <c r="N316">
        <v>329</v>
      </c>
      <c r="O316">
        <v>430</v>
      </c>
      <c r="P316">
        <v>203</v>
      </c>
    </row>
    <row r="317" spans="1:16">
      <c r="A317">
        <v>203</v>
      </c>
      <c r="B317">
        <v>140</v>
      </c>
      <c r="C317">
        <v>430</v>
      </c>
      <c r="D317">
        <v>240</v>
      </c>
      <c r="E317">
        <v>230</v>
      </c>
      <c r="F317">
        <v>329</v>
      </c>
      <c r="G317">
        <v>83</v>
      </c>
      <c r="H317">
        <v>83</v>
      </c>
      <c r="I317">
        <v>203</v>
      </c>
      <c r="J317">
        <v>140</v>
      </c>
      <c r="K317">
        <v>329</v>
      </c>
      <c r="L317">
        <v>204</v>
      </c>
      <c r="M317">
        <v>230</v>
      </c>
      <c r="N317">
        <v>329</v>
      </c>
      <c r="O317">
        <v>162</v>
      </c>
      <c r="P317">
        <v>203</v>
      </c>
    </row>
    <row r="318" spans="1:16">
      <c r="A318">
        <v>329</v>
      </c>
      <c r="B318">
        <v>329</v>
      </c>
      <c r="C318">
        <v>83</v>
      </c>
      <c r="D318">
        <v>240</v>
      </c>
      <c r="E318">
        <v>203</v>
      </c>
      <c r="F318">
        <v>230</v>
      </c>
      <c r="G318">
        <v>140</v>
      </c>
      <c r="H318">
        <v>142</v>
      </c>
      <c r="I318">
        <v>163</v>
      </c>
      <c r="J318">
        <v>84</v>
      </c>
      <c r="K318">
        <v>140</v>
      </c>
      <c r="L318">
        <v>230</v>
      </c>
      <c r="M318">
        <v>140</v>
      </c>
      <c r="N318">
        <v>223</v>
      </c>
      <c r="O318">
        <v>162</v>
      </c>
      <c r="P318">
        <v>329</v>
      </c>
    </row>
    <row r="319" spans="1:16">
      <c r="A319">
        <v>430</v>
      </c>
      <c r="B319">
        <v>84</v>
      </c>
      <c r="C319">
        <v>230</v>
      </c>
      <c r="D319">
        <v>204</v>
      </c>
      <c r="E319">
        <v>83</v>
      </c>
      <c r="F319">
        <v>204</v>
      </c>
      <c r="G319">
        <v>142</v>
      </c>
      <c r="H319">
        <v>163</v>
      </c>
      <c r="I319">
        <v>223</v>
      </c>
      <c r="J319">
        <v>204</v>
      </c>
      <c r="K319">
        <v>240</v>
      </c>
      <c r="L319">
        <v>140</v>
      </c>
      <c r="M319">
        <v>140</v>
      </c>
      <c r="N319">
        <v>83</v>
      </c>
      <c r="O319">
        <v>140</v>
      </c>
      <c r="P319">
        <v>204</v>
      </c>
    </row>
    <row r="320" spans="1:16">
      <c r="A320">
        <v>240</v>
      </c>
      <c r="B320">
        <v>430</v>
      </c>
      <c r="C320">
        <v>204</v>
      </c>
      <c r="D320">
        <v>163</v>
      </c>
      <c r="E320">
        <v>430</v>
      </c>
      <c r="F320">
        <v>162</v>
      </c>
      <c r="G320">
        <v>162</v>
      </c>
      <c r="H320">
        <v>430</v>
      </c>
      <c r="I320">
        <v>430</v>
      </c>
      <c r="J320">
        <v>203</v>
      </c>
      <c r="K320">
        <v>203</v>
      </c>
      <c r="L320">
        <v>140</v>
      </c>
      <c r="M320">
        <v>163</v>
      </c>
      <c r="N320">
        <v>163</v>
      </c>
      <c r="O320">
        <v>230</v>
      </c>
      <c r="P320">
        <v>83</v>
      </c>
    </row>
    <row r="321" spans="1:16">
      <c r="A321">
        <v>240</v>
      </c>
      <c r="B321">
        <v>140</v>
      </c>
      <c r="C321">
        <v>329</v>
      </c>
      <c r="D321">
        <v>140</v>
      </c>
      <c r="E321">
        <v>329</v>
      </c>
      <c r="F321">
        <v>240</v>
      </c>
      <c r="G321">
        <v>430</v>
      </c>
      <c r="H321">
        <v>163</v>
      </c>
      <c r="I321">
        <v>430</v>
      </c>
      <c r="J321">
        <v>140</v>
      </c>
      <c r="K321">
        <v>329</v>
      </c>
      <c r="L321">
        <v>142</v>
      </c>
      <c r="M321">
        <v>162</v>
      </c>
      <c r="N321">
        <v>83</v>
      </c>
      <c r="O321">
        <v>329</v>
      </c>
      <c r="P321">
        <v>84</v>
      </c>
    </row>
    <row r="322" spans="1:16">
      <c r="A322">
        <v>140</v>
      </c>
      <c r="B322">
        <v>430</v>
      </c>
      <c r="C322">
        <v>142</v>
      </c>
      <c r="D322">
        <v>204</v>
      </c>
      <c r="E322">
        <v>329</v>
      </c>
      <c r="F322">
        <v>230</v>
      </c>
      <c r="G322">
        <v>329</v>
      </c>
      <c r="H322">
        <v>83</v>
      </c>
      <c r="I322">
        <v>162</v>
      </c>
      <c r="J322">
        <v>240</v>
      </c>
      <c r="K322">
        <v>203</v>
      </c>
      <c r="L322">
        <v>140</v>
      </c>
      <c r="M322">
        <v>204</v>
      </c>
      <c r="N322">
        <v>230</v>
      </c>
      <c r="O322">
        <v>140</v>
      </c>
      <c r="P322">
        <v>162</v>
      </c>
    </row>
    <row r="323" spans="1:16">
      <c r="A323">
        <v>203</v>
      </c>
      <c r="B323">
        <v>142</v>
      </c>
      <c r="C323">
        <v>163</v>
      </c>
      <c r="D323">
        <v>240</v>
      </c>
      <c r="E323">
        <v>329</v>
      </c>
      <c r="F323">
        <v>204</v>
      </c>
      <c r="G323">
        <v>204</v>
      </c>
      <c r="H323">
        <v>84</v>
      </c>
      <c r="I323">
        <v>163</v>
      </c>
      <c r="J323">
        <v>140</v>
      </c>
      <c r="K323">
        <v>163</v>
      </c>
      <c r="L323">
        <v>84</v>
      </c>
      <c r="M323">
        <v>162</v>
      </c>
      <c r="N323">
        <v>162</v>
      </c>
      <c r="O323">
        <v>142</v>
      </c>
      <c r="P323">
        <v>83</v>
      </c>
    </row>
    <row r="324" spans="1:16">
      <c r="A324">
        <v>142</v>
      </c>
      <c r="B324">
        <v>430</v>
      </c>
      <c r="C324">
        <v>240</v>
      </c>
      <c r="D324">
        <v>162</v>
      </c>
      <c r="E324">
        <v>140</v>
      </c>
      <c r="F324">
        <v>329</v>
      </c>
      <c r="G324">
        <v>140</v>
      </c>
      <c r="H324">
        <v>329</v>
      </c>
      <c r="I324">
        <v>240</v>
      </c>
      <c r="J324">
        <v>163</v>
      </c>
      <c r="K324">
        <v>162</v>
      </c>
      <c r="L324">
        <v>204</v>
      </c>
      <c r="M324">
        <v>162</v>
      </c>
      <c r="N324">
        <v>162</v>
      </c>
      <c r="O324">
        <v>142</v>
      </c>
      <c r="P324">
        <v>204</v>
      </c>
    </row>
    <row r="325" spans="1:16">
      <c r="A325">
        <v>142</v>
      </c>
      <c r="B325">
        <v>162</v>
      </c>
      <c r="C325">
        <v>223</v>
      </c>
      <c r="D325">
        <v>223</v>
      </c>
      <c r="E325">
        <v>140</v>
      </c>
      <c r="F325">
        <v>329</v>
      </c>
      <c r="G325">
        <v>140</v>
      </c>
      <c r="H325">
        <v>240</v>
      </c>
      <c r="I325">
        <v>83</v>
      </c>
      <c r="J325">
        <v>430</v>
      </c>
      <c r="K325">
        <v>163</v>
      </c>
      <c r="L325">
        <v>223</v>
      </c>
      <c r="M325">
        <v>240</v>
      </c>
      <c r="N325">
        <v>230</v>
      </c>
      <c r="O325">
        <v>162</v>
      </c>
      <c r="P325">
        <v>84</v>
      </c>
    </row>
    <row r="326" spans="1:16">
      <c r="A326">
        <v>329</v>
      </c>
      <c r="B326">
        <v>430</v>
      </c>
      <c r="C326">
        <v>430</v>
      </c>
      <c r="D326">
        <v>230</v>
      </c>
      <c r="E326">
        <v>204</v>
      </c>
      <c r="F326">
        <v>203</v>
      </c>
      <c r="G326">
        <v>162</v>
      </c>
      <c r="H326">
        <v>163</v>
      </c>
      <c r="I326">
        <v>230</v>
      </c>
      <c r="J326">
        <v>230</v>
      </c>
      <c r="K326">
        <v>230</v>
      </c>
      <c r="L326">
        <v>84</v>
      </c>
      <c r="M326">
        <v>162</v>
      </c>
      <c r="N326">
        <v>84</v>
      </c>
      <c r="O326">
        <v>203</v>
      </c>
      <c r="P326">
        <v>240</v>
      </c>
    </row>
    <row r="327" spans="1:16">
      <c r="A327">
        <v>223</v>
      </c>
      <c r="B327">
        <v>230</v>
      </c>
      <c r="C327">
        <v>84</v>
      </c>
      <c r="D327">
        <v>204</v>
      </c>
      <c r="E327">
        <v>84</v>
      </c>
      <c r="F327">
        <v>204</v>
      </c>
      <c r="G327">
        <v>162</v>
      </c>
      <c r="H327">
        <v>223</v>
      </c>
      <c r="I327">
        <v>83</v>
      </c>
      <c r="J327">
        <v>162</v>
      </c>
      <c r="K327">
        <v>84</v>
      </c>
      <c r="L327">
        <v>329</v>
      </c>
      <c r="M327">
        <v>162</v>
      </c>
      <c r="N327">
        <v>240</v>
      </c>
      <c r="O327">
        <v>430</v>
      </c>
      <c r="P327">
        <v>162</v>
      </c>
    </row>
    <row r="328" spans="1:16">
      <c r="A328">
        <v>162</v>
      </c>
      <c r="B328">
        <v>430</v>
      </c>
      <c r="C328">
        <v>329</v>
      </c>
      <c r="D328">
        <v>329</v>
      </c>
      <c r="E328">
        <v>83</v>
      </c>
      <c r="F328">
        <v>140</v>
      </c>
      <c r="G328">
        <v>204</v>
      </c>
      <c r="H328">
        <v>203</v>
      </c>
      <c r="I328">
        <v>142</v>
      </c>
      <c r="J328">
        <v>163</v>
      </c>
      <c r="K328">
        <v>140</v>
      </c>
      <c r="L328">
        <v>230</v>
      </c>
      <c r="M328">
        <v>142</v>
      </c>
      <c r="N328">
        <v>84</v>
      </c>
      <c r="O328">
        <v>329</v>
      </c>
      <c r="P328">
        <v>140</v>
      </c>
    </row>
    <row r="329" spans="1:16">
      <c r="A329">
        <v>203</v>
      </c>
      <c r="B329">
        <v>162</v>
      </c>
      <c r="C329">
        <v>329</v>
      </c>
      <c r="D329">
        <v>223</v>
      </c>
      <c r="E329">
        <v>84</v>
      </c>
      <c r="F329">
        <v>203</v>
      </c>
      <c r="G329">
        <v>83</v>
      </c>
      <c r="H329">
        <v>162</v>
      </c>
      <c r="I329">
        <v>430</v>
      </c>
      <c r="J329">
        <v>240</v>
      </c>
      <c r="K329">
        <v>203</v>
      </c>
      <c r="L329">
        <v>329</v>
      </c>
      <c r="M329">
        <v>223</v>
      </c>
      <c r="N329">
        <v>163</v>
      </c>
      <c r="O329">
        <v>83</v>
      </c>
      <c r="P329">
        <v>223</v>
      </c>
    </row>
    <row r="330" spans="1:16">
      <c r="A330">
        <v>223</v>
      </c>
      <c r="B330">
        <v>163</v>
      </c>
      <c r="C330">
        <v>162</v>
      </c>
      <c r="D330">
        <v>203</v>
      </c>
      <c r="E330">
        <v>83</v>
      </c>
      <c r="F330">
        <v>162</v>
      </c>
      <c r="G330">
        <v>84</v>
      </c>
      <c r="H330">
        <v>203</v>
      </c>
      <c r="I330">
        <v>163</v>
      </c>
      <c r="J330">
        <v>329</v>
      </c>
      <c r="K330">
        <v>83</v>
      </c>
      <c r="L330">
        <v>203</v>
      </c>
      <c r="M330">
        <v>140</v>
      </c>
      <c r="N330">
        <v>84</v>
      </c>
      <c r="O330">
        <v>83</v>
      </c>
      <c r="P330">
        <v>329</v>
      </c>
    </row>
    <row r="331" spans="1:16">
      <c r="A331">
        <v>230</v>
      </c>
      <c r="B331">
        <v>140</v>
      </c>
      <c r="C331">
        <v>140</v>
      </c>
      <c r="D331">
        <v>142</v>
      </c>
      <c r="E331">
        <v>329</v>
      </c>
      <c r="F331">
        <v>84</v>
      </c>
      <c r="G331">
        <v>142</v>
      </c>
      <c r="H331">
        <v>240</v>
      </c>
      <c r="I331">
        <v>142</v>
      </c>
      <c r="J331">
        <v>203</v>
      </c>
      <c r="K331">
        <v>203</v>
      </c>
      <c r="L331">
        <v>430</v>
      </c>
      <c r="M331">
        <v>204</v>
      </c>
      <c r="N331">
        <v>203</v>
      </c>
      <c r="O331">
        <v>140</v>
      </c>
      <c r="P331">
        <v>430</v>
      </c>
    </row>
    <row r="332" spans="1:16">
      <c r="A332">
        <v>329</v>
      </c>
      <c r="B332">
        <v>142</v>
      </c>
      <c r="C332">
        <v>140</v>
      </c>
      <c r="D332">
        <v>329</v>
      </c>
      <c r="E332">
        <v>230</v>
      </c>
      <c r="F332">
        <v>329</v>
      </c>
      <c r="G332">
        <v>430</v>
      </c>
      <c r="H332">
        <v>203</v>
      </c>
      <c r="I332">
        <v>162</v>
      </c>
      <c r="J332">
        <v>240</v>
      </c>
      <c r="K332">
        <v>163</v>
      </c>
      <c r="L332">
        <v>240</v>
      </c>
      <c r="M332">
        <v>430</v>
      </c>
      <c r="N332">
        <v>203</v>
      </c>
      <c r="O332">
        <v>162</v>
      </c>
      <c r="P332">
        <v>163</v>
      </c>
    </row>
    <row r="333" spans="1:16">
      <c r="A333">
        <v>329</v>
      </c>
      <c r="B333">
        <v>430</v>
      </c>
      <c r="C333">
        <v>329</v>
      </c>
      <c r="D333">
        <v>329</v>
      </c>
      <c r="E333">
        <v>140</v>
      </c>
      <c r="F333">
        <v>142</v>
      </c>
      <c r="G333">
        <v>240</v>
      </c>
      <c r="H333">
        <v>203</v>
      </c>
      <c r="I333">
        <v>204</v>
      </c>
      <c r="J333">
        <v>223</v>
      </c>
      <c r="K333">
        <v>230</v>
      </c>
      <c r="L333">
        <v>203</v>
      </c>
      <c r="M333">
        <v>329</v>
      </c>
      <c r="N333">
        <v>203</v>
      </c>
      <c r="O333">
        <v>204</v>
      </c>
      <c r="P333">
        <v>223</v>
      </c>
    </row>
    <row r="334" spans="1:16">
      <c r="A334">
        <v>163</v>
      </c>
      <c r="B334">
        <v>223</v>
      </c>
      <c r="C334">
        <v>140</v>
      </c>
      <c r="D334">
        <v>83</v>
      </c>
      <c r="E334">
        <v>329</v>
      </c>
      <c r="F334">
        <v>240</v>
      </c>
      <c r="G334">
        <v>142</v>
      </c>
      <c r="H334">
        <v>203</v>
      </c>
      <c r="I334">
        <v>240</v>
      </c>
      <c r="J334">
        <v>140</v>
      </c>
      <c r="K334">
        <v>203</v>
      </c>
      <c r="L334">
        <v>84</v>
      </c>
      <c r="M334">
        <v>430</v>
      </c>
      <c r="N334">
        <v>204</v>
      </c>
      <c r="O334">
        <v>430</v>
      </c>
      <c r="P334">
        <v>142</v>
      </c>
    </row>
    <row r="335" spans="1:16">
      <c r="A335">
        <v>162</v>
      </c>
      <c r="B335">
        <v>223</v>
      </c>
      <c r="C335">
        <v>223</v>
      </c>
      <c r="D335">
        <v>140</v>
      </c>
      <c r="E335">
        <v>163</v>
      </c>
      <c r="F335">
        <v>83</v>
      </c>
      <c r="G335">
        <v>162</v>
      </c>
      <c r="H335">
        <v>83</v>
      </c>
      <c r="I335">
        <v>140</v>
      </c>
      <c r="J335">
        <v>162</v>
      </c>
      <c r="K335">
        <v>84</v>
      </c>
      <c r="L335">
        <v>329</v>
      </c>
      <c r="M335">
        <v>142</v>
      </c>
      <c r="N335">
        <v>203</v>
      </c>
      <c r="O335">
        <v>163</v>
      </c>
      <c r="P335">
        <v>140</v>
      </c>
    </row>
    <row r="336" spans="1:16">
      <c r="A336">
        <v>140</v>
      </c>
      <c r="B336">
        <v>223</v>
      </c>
      <c r="C336">
        <v>329</v>
      </c>
      <c r="D336">
        <v>329</v>
      </c>
      <c r="E336">
        <v>84</v>
      </c>
      <c r="F336">
        <v>83</v>
      </c>
      <c r="G336">
        <v>230</v>
      </c>
      <c r="H336">
        <v>142</v>
      </c>
      <c r="I336">
        <v>329</v>
      </c>
      <c r="J336">
        <v>140</v>
      </c>
      <c r="K336">
        <v>203</v>
      </c>
      <c r="L336">
        <v>329</v>
      </c>
      <c r="M336">
        <v>162</v>
      </c>
      <c r="N336">
        <v>83</v>
      </c>
      <c r="O336">
        <v>430</v>
      </c>
      <c r="P336">
        <v>230</v>
      </c>
    </row>
    <row r="337" spans="1:16">
      <c r="A337">
        <v>162</v>
      </c>
      <c r="B337">
        <v>223</v>
      </c>
      <c r="C337">
        <v>329</v>
      </c>
      <c r="D337">
        <v>329</v>
      </c>
      <c r="E337">
        <v>240</v>
      </c>
      <c r="F337">
        <v>223</v>
      </c>
      <c r="G337">
        <v>240</v>
      </c>
      <c r="H337">
        <v>84</v>
      </c>
      <c r="I337">
        <v>83</v>
      </c>
      <c r="J337">
        <v>162</v>
      </c>
      <c r="K337">
        <v>142</v>
      </c>
      <c r="L337">
        <v>230</v>
      </c>
      <c r="M337">
        <v>240</v>
      </c>
      <c r="N337">
        <v>223</v>
      </c>
      <c r="O337">
        <v>329</v>
      </c>
      <c r="P337">
        <v>329</v>
      </c>
    </row>
    <row r="338" spans="1:16">
      <c r="A338">
        <v>162</v>
      </c>
      <c r="B338">
        <v>430</v>
      </c>
      <c r="C338">
        <v>83</v>
      </c>
      <c r="D338">
        <v>140</v>
      </c>
      <c r="E338">
        <v>140</v>
      </c>
      <c r="F338">
        <v>83</v>
      </c>
      <c r="G338">
        <v>223</v>
      </c>
      <c r="H338">
        <v>329</v>
      </c>
      <c r="I338">
        <v>84</v>
      </c>
      <c r="J338">
        <v>230</v>
      </c>
      <c r="K338">
        <v>204</v>
      </c>
      <c r="L338">
        <v>204</v>
      </c>
      <c r="M338">
        <v>329</v>
      </c>
      <c r="N338">
        <v>162</v>
      </c>
      <c r="O338">
        <v>162</v>
      </c>
      <c r="P338">
        <v>142</v>
      </c>
    </row>
    <row r="339" spans="1:16">
      <c r="A339">
        <v>430</v>
      </c>
      <c r="B339">
        <v>230</v>
      </c>
      <c r="C339">
        <v>240</v>
      </c>
      <c r="D339">
        <v>240</v>
      </c>
      <c r="E339">
        <v>162</v>
      </c>
      <c r="F339">
        <v>204</v>
      </c>
      <c r="G339">
        <v>230</v>
      </c>
      <c r="H339">
        <v>162</v>
      </c>
      <c r="I339">
        <v>230</v>
      </c>
      <c r="J339">
        <v>163</v>
      </c>
      <c r="K339">
        <v>162</v>
      </c>
      <c r="L339">
        <v>203</v>
      </c>
      <c r="M339">
        <v>329</v>
      </c>
      <c r="N339">
        <v>329</v>
      </c>
      <c r="O339">
        <v>203</v>
      </c>
      <c r="P339">
        <v>204</v>
      </c>
    </row>
    <row r="340" spans="1:16">
      <c r="A340">
        <v>223</v>
      </c>
      <c r="B340">
        <v>230</v>
      </c>
      <c r="C340">
        <v>83</v>
      </c>
      <c r="D340">
        <v>162</v>
      </c>
      <c r="E340">
        <v>83</v>
      </c>
      <c r="F340">
        <v>142</v>
      </c>
      <c r="G340">
        <v>230</v>
      </c>
      <c r="H340">
        <v>140</v>
      </c>
      <c r="I340">
        <v>162</v>
      </c>
      <c r="J340">
        <v>329</v>
      </c>
      <c r="K340">
        <v>430</v>
      </c>
      <c r="L340">
        <v>84</v>
      </c>
      <c r="M340">
        <v>162</v>
      </c>
      <c r="N340">
        <v>140</v>
      </c>
      <c r="O340">
        <v>163</v>
      </c>
      <c r="P340">
        <v>223</v>
      </c>
    </row>
    <row r="341" spans="1:16">
      <c r="A341">
        <v>140</v>
      </c>
      <c r="B341">
        <v>83</v>
      </c>
      <c r="C341">
        <v>230</v>
      </c>
      <c r="D341">
        <v>163</v>
      </c>
      <c r="E341">
        <v>204</v>
      </c>
      <c r="F341">
        <v>203</v>
      </c>
      <c r="G341">
        <v>223</v>
      </c>
      <c r="H341">
        <v>83</v>
      </c>
      <c r="I341">
        <v>142</v>
      </c>
      <c r="J341">
        <v>240</v>
      </c>
      <c r="K341">
        <v>430</v>
      </c>
      <c r="L341">
        <v>430</v>
      </c>
      <c r="M341">
        <v>163</v>
      </c>
      <c r="N341">
        <v>140</v>
      </c>
      <c r="O341">
        <v>140</v>
      </c>
      <c r="P341">
        <v>162</v>
      </c>
    </row>
    <row r="342" spans="1:16">
      <c r="A342">
        <v>163</v>
      </c>
      <c r="B342">
        <v>223</v>
      </c>
      <c r="C342">
        <v>204</v>
      </c>
      <c r="D342">
        <v>162</v>
      </c>
      <c r="E342">
        <v>430</v>
      </c>
      <c r="F342">
        <v>140</v>
      </c>
      <c r="G342">
        <v>84</v>
      </c>
      <c r="H342">
        <v>329</v>
      </c>
      <c r="I342">
        <v>162</v>
      </c>
      <c r="J342">
        <v>430</v>
      </c>
      <c r="K342">
        <v>140</v>
      </c>
      <c r="L342">
        <v>84</v>
      </c>
      <c r="M342">
        <v>203</v>
      </c>
      <c r="N342">
        <v>83</v>
      </c>
      <c r="O342">
        <v>329</v>
      </c>
      <c r="P342">
        <v>240</v>
      </c>
    </row>
    <row r="343" spans="1:16">
      <c r="A343">
        <v>430</v>
      </c>
      <c r="B343">
        <v>430</v>
      </c>
      <c r="C343">
        <v>83</v>
      </c>
      <c r="D343">
        <v>430</v>
      </c>
      <c r="E343">
        <v>163</v>
      </c>
      <c r="F343">
        <v>230</v>
      </c>
      <c r="G343">
        <v>329</v>
      </c>
      <c r="H343">
        <v>162</v>
      </c>
      <c r="I343">
        <v>430</v>
      </c>
      <c r="J343">
        <v>142</v>
      </c>
      <c r="K343">
        <v>162</v>
      </c>
      <c r="L343">
        <v>204</v>
      </c>
      <c r="M343">
        <v>329</v>
      </c>
      <c r="N343">
        <v>230</v>
      </c>
      <c r="O343">
        <v>84</v>
      </c>
      <c r="P343">
        <v>329</v>
      </c>
    </row>
    <row r="344" spans="1:16">
      <c r="A344">
        <v>140</v>
      </c>
      <c r="B344">
        <v>163</v>
      </c>
      <c r="C344">
        <v>203</v>
      </c>
      <c r="D344">
        <v>140</v>
      </c>
      <c r="E344">
        <v>204</v>
      </c>
      <c r="F344">
        <v>230</v>
      </c>
      <c r="G344">
        <v>162</v>
      </c>
      <c r="H344">
        <v>162</v>
      </c>
      <c r="I344">
        <v>140</v>
      </c>
      <c r="J344">
        <v>240</v>
      </c>
      <c r="K344">
        <v>84</v>
      </c>
      <c r="L344">
        <v>162</v>
      </c>
      <c r="M344">
        <v>203</v>
      </c>
      <c r="N344">
        <v>223</v>
      </c>
      <c r="O344">
        <v>230</v>
      </c>
      <c r="P344">
        <v>140</v>
      </c>
    </row>
    <row r="345" spans="1:16">
      <c r="A345">
        <v>162</v>
      </c>
      <c r="B345">
        <v>329</v>
      </c>
      <c r="C345">
        <v>162</v>
      </c>
      <c r="D345">
        <v>203</v>
      </c>
      <c r="E345">
        <v>162</v>
      </c>
      <c r="F345">
        <v>204</v>
      </c>
      <c r="G345">
        <v>162</v>
      </c>
      <c r="H345">
        <v>162</v>
      </c>
      <c r="I345">
        <v>84</v>
      </c>
      <c r="J345">
        <v>240</v>
      </c>
      <c r="K345">
        <v>83</v>
      </c>
      <c r="L345">
        <v>162</v>
      </c>
      <c r="M345">
        <v>329</v>
      </c>
      <c r="N345">
        <v>223</v>
      </c>
      <c r="O345">
        <v>142</v>
      </c>
      <c r="P345">
        <v>84</v>
      </c>
    </row>
    <row r="346" spans="1:16">
      <c r="A346">
        <v>204</v>
      </c>
      <c r="B346">
        <v>83</v>
      </c>
      <c r="C346">
        <v>140</v>
      </c>
      <c r="D346">
        <v>329</v>
      </c>
      <c r="E346">
        <v>230</v>
      </c>
      <c r="F346">
        <v>142</v>
      </c>
      <c r="G346">
        <v>329</v>
      </c>
      <c r="H346">
        <v>140</v>
      </c>
      <c r="I346">
        <v>83</v>
      </c>
      <c r="J346">
        <v>223</v>
      </c>
      <c r="K346">
        <v>230</v>
      </c>
      <c r="L346">
        <v>162</v>
      </c>
      <c r="M346">
        <v>430</v>
      </c>
      <c r="N346">
        <v>329</v>
      </c>
      <c r="O346">
        <v>430</v>
      </c>
      <c r="P346">
        <v>83</v>
      </c>
    </row>
    <row r="347" spans="1:16">
      <c r="A347">
        <v>142</v>
      </c>
      <c r="B347">
        <v>203</v>
      </c>
      <c r="C347">
        <v>163</v>
      </c>
      <c r="D347">
        <v>230</v>
      </c>
      <c r="E347">
        <v>203</v>
      </c>
      <c r="F347">
        <v>240</v>
      </c>
      <c r="G347">
        <v>140</v>
      </c>
      <c r="H347">
        <v>204</v>
      </c>
      <c r="I347">
        <v>140</v>
      </c>
      <c r="J347">
        <v>329</v>
      </c>
      <c r="K347">
        <v>162</v>
      </c>
      <c r="L347">
        <v>223</v>
      </c>
      <c r="M347">
        <v>230</v>
      </c>
      <c r="N347">
        <v>140</v>
      </c>
      <c r="O347">
        <v>223</v>
      </c>
      <c r="P347">
        <v>329</v>
      </c>
    </row>
    <row r="348" spans="1:16">
      <c r="A348">
        <v>223</v>
      </c>
      <c r="B348">
        <v>84</v>
      </c>
      <c r="C348">
        <v>203</v>
      </c>
      <c r="D348">
        <v>203</v>
      </c>
      <c r="E348">
        <v>162</v>
      </c>
      <c r="F348">
        <v>329</v>
      </c>
      <c r="G348">
        <v>204</v>
      </c>
      <c r="H348">
        <v>223</v>
      </c>
      <c r="I348">
        <v>329</v>
      </c>
      <c r="J348">
        <v>142</v>
      </c>
      <c r="K348">
        <v>203</v>
      </c>
      <c r="L348">
        <v>162</v>
      </c>
      <c r="M348">
        <v>203</v>
      </c>
      <c r="N348">
        <v>223</v>
      </c>
      <c r="O348">
        <v>142</v>
      </c>
      <c r="P348">
        <v>162</v>
      </c>
    </row>
    <row r="349" spans="1:16">
      <c r="A349">
        <v>430</v>
      </c>
      <c r="B349">
        <v>203</v>
      </c>
      <c r="C349">
        <v>84</v>
      </c>
      <c r="D349">
        <v>223</v>
      </c>
      <c r="E349">
        <v>240</v>
      </c>
      <c r="F349">
        <v>223</v>
      </c>
      <c r="G349">
        <v>230</v>
      </c>
      <c r="H349">
        <v>84</v>
      </c>
      <c r="I349">
        <v>430</v>
      </c>
      <c r="J349">
        <v>140</v>
      </c>
      <c r="K349">
        <v>83</v>
      </c>
      <c r="L349">
        <v>430</v>
      </c>
      <c r="M349">
        <v>204</v>
      </c>
      <c r="N349">
        <v>163</v>
      </c>
      <c r="O349">
        <v>140</v>
      </c>
      <c r="P349">
        <v>84</v>
      </c>
    </row>
    <row r="350" spans="1:16">
      <c r="A350">
        <v>83</v>
      </c>
      <c r="B350">
        <v>140</v>
      </c>
      <c r="C350">
        <v>140</v>
      </c>
      <c r="D350">
        <v>84</v>
      </c>
      <c r="E350">
        <v>329</v>
      </c>
      <c r="F350">
        <v>163</v>
      </c>
      <c r="G350">
        <v>84</v>
      </c>
      <c r="H350">
        <v>329</v>
      </c>
      <c r="I350">
        <v>230</v>
      </c>
      <c r="J350">
        <v>140</v>
      </c>
      <c r="K350">
        <v>162</v>
      </c>
      <c r="L350">
        <v>140</v>
      </c>
      <c r="M350">
        <v>203</v>
      </c>
      <c r="N350">
        <v>140</v>
      </c>
      <c r="O350">
        <v>204</v>
      </c>
      <c r="P350">
        <v>329</v>
      </c>
    </row>
    <row r="351" spans="1:16">
      <c r="A351">
        <v>430</v>
      </c>
      <c r="B351">
        <v>230</v>
      </c>
      <c r="C351">
        <v>329</v>
      </c>
      <c r="D351">
        <v>430</v>
      </c>
      <c r="E351">
        <v>204</v>
      </c>
      <c r="F351">
        <v>140</v>
      </c>
      <c r="G351">
        <v>83</v>
      </c>
      <c r="H351">
        <v>223</v>
      </c>
      <c r="I351">
        <v>240</v>
      </c>
      <c r="J351">
        <v>223</v>
      </c>
      <c r="K351">
        <v>204</v>
      </c>
      <c r="L351">
        <v>329</v>
      </c>
      <c r="M351">
        <v>329</v>
      </c>
      <c r="N351">
        <v>142</v>
      </c>
      <c r="O351">
        <v>204</v>
      </c>
      <c r="P351">
        <v>84</v>
      </c>
    </row>
    <row r="352" spans="1:16">
      <c r="A352">
        <v>140</v>
      </c>
      <c r="B352">
        <v>203</v>
      </c>
      <c r="C352">
        <v>162</v>
      </c>
      <c r="D352">
        <v>203</v>
      </c>
      <c r="E352">
        <v>162</v>
      </c>
      <c r="F352">
        <v>84</v>
      </c>
      <c r="G352">
        <v>140</v>
      </c>
      <c r="H352">
        <v>329</v>
      </c>
      <c r="I352">
        <v>140</v>
      </c>
      <c r="J352">
        <v>162</v>
      </c>
      <c r="K352">
        <v>203</v>
      </c>
      <c r="L352">
        <v>162</v>
      </c>
      <c r="M352">
        <v>223</v>
      </c>
      <c r="N352">
        <v>162</v>
      </c>
      <c r="O352">
        <v>329</v>
      </c>
      <c r="P352">
        <v>203</v>
      </c>
    </row>
    <row r="353" spans="1:16">
      <c r="A353">
        <v>223</v>
      </c>
      <c r="B353">
        <v>329</v>
      </c>
      <c r="C353">
        <v>430</v>
      </c>
      <c r="D353">
        <v>142</v>
      </c>
      <c r="E353">
        <v>430</v>
      </c>
      <c r="F353">
        <v>223</v>
      </c>
      <c r="G353">
        <v>329</v>
      </c>
      <c r="H353">
        <v>430</v>
      </c>
      <c r="I353">
        <v>83</v>
      </c>
      <c r="J353">
        <v>430</v>
      </c>
      <c r="K353">
        <v>163</v>
      </c>
      <c r="L353">
        <v>162</v>
      </c>
      <c r="M353">
        <v>140</v>
      </c>
      <c r="N353">
        <v>162</v>
      </c>
      <c r="O353">
        <v>329</v>
      </c>
      <c r="P353">
        <v>163</v>
      </c>
    </row>
    <row r="354" spans="1:16">
      <c r="A354">
        <v>230</v>
      </c>
      <c r="B354">
        <v>329</v>
      </c>
      <c r="C354">
        <v>140</v>
      </c>
      <c r="D354">
        <v>163</v>
      </c>
      <c r="E354">
        <v>240</v>
      </c>
      <c r="F354">
        <v>204</v>
      </c>
      <c r="G354">
        <v>240</v>
      </c>
      <c r="H354">
        <v>204</v>
      </c>
      <c r="I354">
        <v>204</v>
      </c>
      <c r="J354">
        <v>84</v>
      </c>
      <c r="K354">
        <v>240</v>
      </c>
      <c r="L354">
        <v>329</v>
      </c>
      <c r="M354">
        <v>163</v>
      </c>
      <c r="N354">
        <v>140</v>
      </c>
      <c r="O354">
        <v>163</v>
      </c>
      <c r="P354">
        <v>204</v>
      </c>
    </row>
    <row r="355" spans="1:16">
      <c r="A355">
        <v>140</v>
      </c>
      <c r="B355">
        <v>163</v>
      </c>
      <c r="C355">
        <v>230</v>
      </c>
      <c r="D355">
        <v>163</v>
      </c>
      <c r="E355">
        <v>162</v>
      </c>
      <c r="F355">
        <v>203</v>
      </c>
      <c r="G355">
        <v>223</v>
      </c>
      <c r="H355">
        <v>203</v>
      </c>
      <c r="I355">
        <v>240</v>
      </c>
      <c r="J355">
        <v>140</v>
      </c>
      <c r="K355">
        <v>223</v>
      </c>
      <c r="L355">
        <v>204</v>
      </c>
      <c r="M355">
        <v>83</v>
      </c>
      <c r="N355">
        <v>162</v>
      </c>
      <c r="O355">
        <v>230</v>
      </c>
      <c r="P355">
        <v>140</v>
      </c>
    </row>
    <row r="356" spans="1:16">
      <c r="A356">
        <v>162</v>
      </c>
      <c r="B356">
        <v>329</v>
      </c>
      <c r="C356">
        <v>84</v>
      </c>
      <c r="D356">
        <v>203</v>
      </c>
      <c r="E356">
        <v>240</v>
      </c>
      <c r="F356">
        <v>162</v>
      </c>
      <c r="G356">
        <v>84</v>
      </c>
      <c r="H356">
        <v>83</v>
      </c>
      <c r="I356">
        <v>163</v>
      </c>
      <c r="J356">
        <v>142</v>
      </c>
      <c r="K356">
        <v>162</v>
      </c>
      <c r="L356">
        <v>230</v>
      </c>
      <c r="M356">
        <v>203</v>
      </c>
      <c r="N356">
        <v>430</v>
      </c>
      <c r="O356">
        <v>230</v>
      </c>
      <c r="P356">
        <v>140</v>
      </c>
    </row>
    <row r="357" spans="1:16">
      <c r="A357">
        <v>230</v>
      </c>
      <c r="B357">
        <v>140</v>
      </c>
      <c r="C357">
        <v>162</v>
      </c>
      <c r="D357">
        <v>142</v>
      </c>
      <c r="E357">
        <v>223</v>
      </c>
      <c r="F357">
        <v>329</v>
      </c>
      <c r="G357">
        <v>329</v>
      </c>
      <c r="H357">
        <v>223</v>
      </c>
      <c r="I357">
        <v>83</v>
      </c>
      <c r="J357">
        <v>240</v>
      </c>
      <c r="K357">
        <v>329</v>
      </c>
      <c r="L357">
        <v>230</v>
      </c>
      <c r="M357">
        <v>430</v>
      </c>
      <c r="N357">
        <v>203</v>
      </c>
      <c r="O357">
        <v>223</v>
      </c>
      <c r="P357">
        <v>163</v>
      </c>
    </row>
    <row r="358" spans="1:16">
      <c r="A358">
        <v>203</v>
      </c>
      <c r="B358">
        <v>140</v>
      </c>
      <c r="C358">
        <v>162</v>
      </c>
      <c r="D358">
        <v>163</v>
      </c>
      <c r="E358">
        <v>162</v>
      </c>
      <c r="F358">
        <v>142</v>
      </c>
      <c r="G358">
        <v>230</v>
      </c>
      <c r="H358">
        <v>140</v>
      </c>
      <c r="I358">
        <v>162</v>
      </c>
      <c r="J358">
        <v>430</v>
      </c>
      <c r="K358">
        <v>223</v>
      </c>
      <c r="L358">
        <v>163</v>
      </c>
      <c r="M358">
        <v>329</v>
      </c>
      <c r="N358">
        <v>83</v>
      </c>
      <c r="O358">
        <v>230</v>
      </c>
      <c r="P358">
        <v>230</v>
      </c>
    </row>
    <row r="359" spans="1:16">
      <c r="A359">
        <v>329</v>
      </c>
      <c r="B359">
        <v>223</v>
      </c>
      <c r="C359">
        <v>240</v>
      </c>
      <c r="D359">
        <v>223</v>
      </c>
      <c r="E359">
        <v>203</v>
      </c>
      <c r="F359">
        <v>203</v>
      </c>
      <c r="G359">
        <v>163</v>
      </c>
      <c r="H359">
        <v>163</v>
      </c>
      <c r="I359">
        <v>230</v>
      </c>
      <c r="J359">
        <v>329</v>
      </c>
      <c r="K359">
        <v>203</v>
      </c>
      <c r="L359">
        <v>84</v>
      </c>
      <c r="M359">
        <v>142</v>
      </c>
      <c r="N359">
        <v>329</v>
      </c>
      <c r="O359">
        <v>162</v>
      </c>
      <c r="P359">
        <v>230</v>
      </c>
    </row>
    <row r="360" spans="1:16">
      <c r="A360">
        <v>162</v>
      </c>
      <c r="B360">
        <v>329</v>
      </c>
      <c r="C360">
        <v>140</v>
      </c>
      <c r="D360">
        <v>162</v>
      </c>
      <c r="E360">
        <v>223</v>
      </c>
      <c r="F360">
        <v>430</v>
      </c>
      <c r="G360">
        <v>162</v>
      </c>
      <c r="H360">
        <v>162</v>
      </c>
      <c r="I360">
        <v>140</v>
      </c>
      <c r="J360">
        <v>203</v>
      </c>
      <c r="K360">
        <v>240</v>
      </c>
      <c r="L360">
        <v>83</v>
      </c>
      <c r="M360">
        <v>240</v>
      </c>
      <c r="N360">
        <v>83</v>
      </c>
      <c r="O360">
        <v>84</v>
      </c>
      <c r="P360">
        <v>203</v>
      </c>
    </row>
    <row r="361" spans="1:16">
      <c r="A361">
        <v>163</v>
      </c>
      <c r="B361">
        <v>230</v>
      </c>
      <c r="C361">
        <v>223</v>
      </c>
      <c r="D361">
        <v>430</v>
      </c>
      <c r="E361">
        <v>140</v>
      </c>
      <c r="F361">
        <v>230</v>
      </c>
      <c r="G361">
        <v>162</v>
      </c>
      <c r="H361">
        <v>162</v>
      </c>
      <c r="I361">
        <v>430</v>
      </c>
      <c r="J361">
        <v>223</v>
      </c>
      <c r="K361">
        <v>84</v>
      </c>
      <c r="L361">
        <v>83</v>
      </c>
      <c r="M361">
        <v>329</v>
      </c>
      <c r="N361">
        <v>142</v>
      </c>
      <c r="O361">
        <v>230</v>
      </c>
      <c r="P361">
        <v>142</v>
      </c>
    </row>
    <row r="362" spans="1:16">
      <c r="A362">
        <v>162</v>
      </c>
      <c r="B362">
        <v>230</v>
      </c>
      <c r="C362">
        <v>162</v>
      </c>
      <c r="D362">
        <v>83</v>
      </c>
      <c r="E362">
        <v>203</v>
      </c>
      <c r="F362">
        <v>223</v>
      </c>
      <c r="G362">
        <v>140</v>
      </c>
      <c r="H362">
        <v>203</v>
      </c>
      <c r="I362">
        <v>204</v>
      </c>
      <c r="J362">
        <v>140</v>
      </c>
      <c r="K362">
        <v>230</v>
      </c>
      <c r="L362">
        <v>140</v>
      </c>
      <c r="M362">
        <v>223</v>
      </c>
      <c r="N362">
        <v>240</v>
      </c>
      <c r="O362">
        <v>203</v>
      </c>
      <c r="P362">
        <v>163</v>
      </c>
    </row>
    <row r="363" spans="1:16">
      <c r="A363">
        <v>142</v>
      </c>
      <c r="B363">
        <v>140</v>
      </c>
      <c r="C363">
        <v>329</v>
      </c>
      <c r="D363">
        <v>240</v>
      </c>
      <c r="E363">
        <v>163</v>
      </c>
      <c r="F363">
        <v>83</v>
      </c>
      <c r="G363">
        <v>163</v>
      </c>
      <c r="H363">
        <v>329</v>
      </c>
      <c r="I363">
        <v>83</v>
      </c>
      <c r="J363">
        <v>223</v>
      </c>
      <c r="K363">
        <v>142</v>
      </c>
      <c r="L363">
        <v>83</v>
      </c>
      <c r="M363">
        <v>230</v>
      </c>
      <c r="N363">
        <v>162</v>
      </c>
      <c r="O363">
        <v>240</v>
      </c>
      <c r="P363">
        <v>162</v>
      </c>
    </row>
    <row r="364" spans="1:16">
      <c r="A364">
        <v>329</v>
      </c>
      <c r="B364">
        <v>162</v>
      </c>
      <c r="C364">
        <v>203</v>
      </c>
      <c r="D364">
        <v>329</v>
      </c>
      <c r="E364">
        <v>203</v>
      </c>
      <c r="F364">
        <v>240</v>
      </c>
      <c r="G364">
        <v>329</v>
      </c>
      <c r="H364">
        <v>240</v>
      </c>
      <c r="I364">
        <v>162</v>
      </c>
      <c r="J364">
        <v>430</v>
      </c>
      <c r="K364">
        <v>329</v>
      </c>
      <c r="L364">
        <v>230</v>
      </c>
      <c r="M364">
        <v>142</v>
      </c>
      <c r="N364">
        <v>329</v>
      </c>
      <c r="O364">
        <v>142</v>
      </c>
      <c r="P364">
        <v>84</v>
      </c>
    </row>
    <row r="365" spans="1:16">
      <c r="A365">
        <v>162</v>
      </c>
      <c r="B365">
        <v>430</v>
      </c>
      <c r="C365">
        <v>83</v>
      </c>
      <c r="D365">
        <v>240</v>
      </c>
      <c r="E365">
        <v>329</v>
      </c>
      <c r="F365">
        <v>140</v>
      </c>
      <c r="G365">
        <v>84</v>
      </c>
      <c r="H365">
        <v>230</v>
      </c>
      <c r="I365">
        <v>329</v>
      </c>
      <c r="J365">
        <v>203</v>
      </c>
      <c r="K365">
        <v>230</v>
      </c>
      <c r="L365">
        <v>329</v>
      </c>
      <c r="M365">
        <v>203</v>
      </c>
      <c r="N365">
        <v>223</v>
      </c>
      <c r="O365">
        <v>230</v>
      </c>
      <c r="P365">
        <v>204</v>
      </c>
    </row>
    <row r="366" spans="1:16">
      <c r="A366">
        <v>204</v>
      </c>
      <c r="B366">
        <v>430</v>
      </c>
      <c r="C366">
        <v>203</v>
      </c>
      <c r="D366">
        <v>203</v>
      </c>
      <c r="E366">
        <v>140</v>
      </c>
      <c r="F366">
        <v>162</v>
      </c>
      <c r="G366">
        <v>430</v>
      </c>
      <c r="H366">
        <v>140</v>
      </c>
      <c r="I366">
        <v>329</v>
      </c>
      <c r="J366">
        <v>142</v>
      </c>
      <c r="K366">
        <v>83</v>
      </c>
      <c r="L366">
        <v>142</v>
      </c>
      <c r="M366">
        <v>140</v>
      </c>
      <c r="N366">
        <v>162</v>
      </c>
      <c r="O366">
        <v>240</v>
      </c>
      <c r="P366">
        <v>329</v>
      </c>
    </row>
    <row r="367" spans="1:16">
      <c r="A367">
        <v>84</v>
      </c>
      <c r="B367">
        <v>163</v>
      </c>
      <c r="C367">
        <v>140</v>
      </c>
      <c r="D367">
        <v>83</v>
      </c>
      <c r="E367">
        <v>329</v>
      </c>
      <c r="F367">
        <v>162</v>
      </c>
      <c r="G367">
        <v>329</v>
      </c>
      <c r="H367">
        <v>329</v>
      </c>
      <c r="I367">
        <v>83</v>
      </c>
      <c r="J367">
        <v>84</v>
      </c>
      <c r="K367">
        <v>203</v>
      </c>
      <c r="L367">
        <v>162</v>
      </c>
      <c r="M367">
        <v>203</v>
      </c>
      <c r="N367">
        <v>430</v>
      </c>
      <c r="O367">
        <v>204</v>
      </c>
      <c r="P367">
        <v>84</v>
      </c>
    </row>
    <row r="368" spans="1:16">
      <c r="A368">
        <v>140</v>
      </c>
      <c r="B368">
        <v>203</v>
      </c>
      <c r="C368">
        <v>84</v>
      </c>
      <c r="D368">
        <v>162</v>
      </c>
      <c r="E368">
        <v>84</v>
      </c>
      <c r="F368">
        <v>223</v>
      </c>
      <c r="G368">
        <v>163</v>
      </c>
      <c r="H368">
        <v>329</v>
      </c>
      <c r="I368">
        <v>223</v>
      </c>
      <c r="J368">
        <v>329</v>
      </c>
      <c r="K368">
        <v>223</v>
      </c>
      <c r="L368">
        <v>329</v>
      </c>
      <c r="M368">
        <v>84</v>
      </c>
      <c r="N368">
        <v>140</v>
      </c>
      <c r="O368">
        <v>162</v>
      </c>
      <c r="P368">
        <v>83</v>
      </c>
    </row>
    <row r="369" spans="1:16">
      <c r="A369">
        <v>223</v>
      </c>
      <c r="B369">
        <v>329</v>
      </c>
      <c r="C369">
        <v>162</v>
      </c>
      <c r="D369">
        <v>162</v>
      </c>
      <c r="E369">
        <v>329</v>
      </c>
      <c r="F369">
        <v>240</v>
      </c>
      <c r="G369">
        <v>163</v>
      </c>
      <c r="H369">
        <v>162</v>
      </c>
      <c r="I369">
        <v>203</v>
      </c>
      <c r="J369">
        <v>329</v>
      </c>
      <c r="K369">
        <v>430</v>
      </c>
      <c r="L369">
        <v>83</v>
      </c>
      <c r="M369">
        <v>223</v>
      </c>
      <c r="N369">
        <v>203</v>
      </c>
      <c r="O369">
        <v>162</v>
      </c>
      <c r="P369">
        <v>162</v>
      </c>
    </row>
    <row r="370" spans="1:16">
      <c r="A370">
        <v>230</v>
      </c>
      <c r="B370">
        <v>240</v>
      </c>
      <c r="C370">
        <v>430</v>
      </c>
      <c r="D370">
        <v>140</v>
      </c>
      <c r="E370">
        <v>230</v>
      </c>
      <c r="F370">
        <v>140</v>
      </c>
      <c r="G370">
        <v>162</v>
      </c>
      <c r="H370">
        <v>203</v>
      </c>
      <c r="I370">
        <v>83</v>
      </c>
      <c r="J370">
        <v>140</v>
      </c>
      <c r="K370">
        <v>223</v>
      </c>
      <c r="L370">
        <v>140</v>
      </c>
      <c r="M370">
        <v>84</v>
      </c>
      <c r="N370">
        <v>140</v>
      </c>
      <c r="O370">
        <v>83</v>
      </c>
      <c r="P370">
        <v>329</v>
      </c>
    </row>
    <row r="371" spans="1:16">
      <c r="A371">
        <v>162</v>
      </c>
      <c r="B371">
        <v>204</v>
      </c>
      <c r="C371">
        <v>329</v>
      </c>
      <c r="D371">
        <v>223</v>
      </c>
      <c r="E371">
        <v>142</v>
      </c>
      <c r="F371">
        <v>142</v>
      </c>
      <c r="G371">
        <v>163</v>
      </c>
      <c r="H371">
        <v>329</v>
      </c>
      <c r="I371">
        <v>203</v>
      </c>
      <c r="J371">
        <v>329</v>
      </c>
      <c r="K371">
        <v>84</v>
      </c>
      <c r="L371">
        <v>223</v>
      </c>
      <c r="M371">
        <v>140</v>
      </c>
      <c r="N371">
        <v>142</v>
      </c>
      <c r="O371">
        <v>430</v>
      </c>
      <c r="P371">
        <v>430</v>
      </c>
    </row>
    <row r="372" spans="1:16">
      <c r="A372">
        <v>223</v>
      </c>
      <c r="B372">
        <v>204</v>
      </c>
      <c r="C372">
        <v>84</v>
      </c>
      <c r="D372">
        <v>230</v>
      </c>
      <c r="E372">
        <v>203</v>
      </c>
      <c r="F372">
        <v>430</v>
      </c>
      <c r="G372">
        <v>83</v>
      </c>
      <c r="H372">
        <v>83</v>
      </c>
      <c r="I372">
        <v>329</v>
      </c>
      <c r="J372">
        <v>84</v>
      </c>
      <c r="K372">
        <v>329</v>
      </c>
      <c r="L372">
        <v>430</v>
      </c>
      <c r="M372">
        <v>163</v>
      </c>
      <c r="N372">
        <v>83</v>
      </c>
      <c r="O372">
        <v>162</v>
      </c>
      <c r="P372">
        <v>240</v>
      </c>
    </row>
    <row r="373" spans="1:16">
      <c r="A373">
        <v>163</v>
      </c>
      <c r="B373">
        <v>430</v>
      </c>
      <c r="C373">
        <v>240</v>
      </c>
      <c r="D373">
        <v>162</v>
      </c>
      <c r="E373">
        <v>223</v>
      </c>
      <c r="F373">
        <v>204</v>
      </c>
      <c r="G373">
        <v>329</v>
      </c>
      <c r="H373">
        <v>430</v>
      </c>
      <c r="I373">
        <v>140</v>
      </c>
      <c r="J373">
        <v>162</v>
      </c>
      <c r="K373">
        <v>204</v>
      </c>
      <c r="L373">
        <v>240</v>
      </c>
      <c r="M373">
        <v>140</v>
      </c>
      <c r="N373">
        <v>430</v>
      </c>
      <c r="O373">
        <v>223</v>
      </c>
      <c r="P373">
        <v>142</v>
      </c>
    </row>
    <row r="374" spans="1:16">
      <c r="A374">
        <v>140</v>
      </c>
      <c r="B374">
        <v>142</v>
      </c>
      <c r="C374">
        <v>329</v>
      </c>
      <c r="D374">
        <v>230</v>
      </c>
      <c r="E374">
        <v>162</v>
      </c>
      <c r="F374">
        <v>240</v>
      </c>
      <c r="G374">
        <v>430</v>
      </c>
      <c r="H374">
        <v>83</v>
      </c>
      <c r="I374">
        <v>162</v>
      </c>
      <c r="J374">
        <v>162</v>
      </c>
      <c r="K374">
        <v>430</v>
      </c>
      <c r="L374">
        <v>329</v>
      </c>
      <c r="M374">
        <v>203</v>
      </c>
      <c r="N374">
        <v>329</v>
      </c>
      <c r="O374">
        <v>204</v>
      </c>
      <c r="P374">
        <v>230</v>
      </c>
    </row>
    <row r="375" spans="1:16">
      <c r="A375">
        <v>162</v>
      </c>
      <c r="B375">
        <v>203</v>
      </c>
      <c r="C375">
        <v>142</v>
      </c>
      <c r="D375">
        <v>329</v>
      </c>
      <c r="E375">
        <v>204</v>
      </c>
      <c r="F375">
        <v>162</v>
      </c>
      <c r="G375">
        <v>430</v>
      </c>
      <c r="H375">
        <v>240</v>
      </c>
      <c r="I375">
        <v>162</v>
      </c>
      <c r="J375">
        <v>83</v>
      </c>
      <c r="K375">
        <v>230</v>
      </c>
      <c r="L375">
        <v>84</v>
      </c>
      <c r="M375">
        <v>203</v>
      </c>
      <c r="N375">
        <v>163</v>
      </c>
      <c r="O375">
        <v>203</v>
      </c>
      <c r="P375">
        <v>140</v>
      </c>
    </row>
    <row r="376" spans="1:16">
      <c r="A376">
        <v>203</v>
      </c>
      <c r="B376">
        <v>162</v>
      </c>
      <c r="C376">
        <v>329</v>
      </c>
      <c r="D376">
        <v>163</v>
      </c>
      <c r="E376">
        <v>83</v>
      </c>
      <c r="F376">
        <v>162</v>
      </c>
      <c r="G376">
        <v>203</v>
      </c>
      <c r="H376">
        <v>83</v>
      </c>
      <c r="I376">
        <v>140</v>
      </c>
      <c r="J376">
        <v>329</v>
      </c>
      <c r="K376">
        <v>162</v>
      </c>
      <c r="L376">
        <v>84</v>
      </c>
      <c r="M376">
        <v>162</v>
      </c>
      <c r="N376">
        <v>163</v>
      </c>
      <c r="O376">
        <v>204</v>
      </c>
      <c r="P376">
        <v>204</v>
      </c>
    </row>
    <row r="377" spans="1:16">
      <c r="A377">
        <v>223</v>
      </c>
      <c r="B377">
        <v>83</v>
      </c>
      <c r="C377">
        <v>430</v>
      </c>
      <c r="D377">
        <v>430</v>
      </c>
      <c r="E377">
        <v>329</v>
      </c>
      <c r="F377">
        <v>163</v>
      </c>
      <c r="G377">
        <v>84</v>
      </c>
      <c r="H377">
        <v>84</v>
      </c>
      <c r="I377">
        <v>240</v>
      </c>
      <c r="J377">
        <v>162</v>
      </c>
      <c r="K377">
        <v>329</v>
      </c>
      <c r="L377">
        <v>240</v>
      </c>
      <c r="M377">
        <v>430</v>
      </c>
      <c r="N377">
        <v>203</v>
      </c>
      <c r="O377">
        <v>140</v>
      </c>
      <c r="P377">
        <v>223</v>
      </c>
    </row>
    <row r="378" spans="1:16">
      <c r="A378">
        <v>84</v>
      </c>
      <c r="B378">
        <v>223</v>
      </c>
      <c r="C378">
        <v>329</v>
      </c>
      <c r="D378">
        <v>430</v>
      </c>
      <c r="E378">
        <v>162</v>
      </c>
      <c r="F378">
        <v>203</v>
      </c>
      <c r="G378">
        <v>203</v>
      </c>
      <c r="H378">
        <v>84</v>
      </c>
      <c r="I378">
        <v>162</v>
      </c>
      <c r="J378">
        <v>163</v>
      </c>
      <c r="K378">
        <v>142</v>
      </c>
      <c r="L378">
        <v>230</v>
      </c>
      <c r="M378">
        <v>142</v>
      </c>
      <c r="N378">
        <v>83</v>
      </c>
      <c r="O378">
        <v>223</v>
      </c>
      <c r="P378">
        <v>140</v>
      </c>
    </row>
    <row r="379" spans="1:16">
      <c r="A379">
        <v>162</v>
      </c>
      <c r="B379">
        <v>162</v>
      </c>
      <c r="C379">
        <v>163</v>
      </c>
      <c r="D379">
        <v>162</v>
      </c>
      <c r="E379">
        <v>230</v>
      </c>
      <c r="F379">
        <v>83</v>
      </c>
      <c r="G379">
        <v>329</v>
      </c>
      <c r="H379">
        <v>240</v>
      </c>
      <c r="I379">
        <v>230</v>
      </c>
      <c r="J379">
        <v>204</v>
      </c>
      <c r="K379">
        <v>84</v>
      </c>
      <c r="L379">
        <v>223</v>
      </c>
      <c r="M379">
        <v>230</v>
      </c>
      <c r="N379">
        <v>83</v>
      </c>
      <c r="O379">
        <v>240</v>
      </c>
      <c r="P379">
        <v>140</v>
      </c>
    </row>
    <row r="380" spans="1:16">
      <c r="A380">
        <v>223</v>
      </c>
      <c r="B380">
        <v>203</v>
      </c>
      <c r="C380">
        <v>84</v>
      </c>
      <c r="D380">
        <v>203</v>
      </c>
      <c r="E380">
        <v>204</v>
      </c>
      <c r="F380">
        <v>430</v>
      </c>
      <c r="G380">
        <v>83</v>
      </c>
      <c r="H380">
        <v>83</v>
      </c>
      <c r="I380">
        <v>203</v>
      </c>
      <c r="J380">
        <v>329</v>
      </c>
      <c r="K380">
        <v>140</v>
      </c>
      <c r="L380">
        <v>162</v>
      </c>
      <c r="M380">
        <v>204</v>
      </c>
      <c r="N380">
        <v>162</v>
      </c>
      <c r="O380">
        <v>329</v>
      </c>
      <c r="P380">
        <v>162</v>
      </c>
    </row>
    <row r="381" spans="1:16">
      <c r="A381">
        <v>142</v>
      </c>
      <c r="B381">
        <v>223</v>
      </c>
      <c r="C381">
        <v>204</v>
      </c>
      <c r="D381">
        <v>203</v>
      </c>
      <c r="E381">
        <v>162</v>
      </c>
      <c r="F381">
        <v>240</v>
      </c>
      <c r="G381">
        <v>204</v>
      </c>
      <c r="H381">
        <v>83</v>
      </c>
      <c r="I381">
        <v>223</v>
      </c>
      <c r="J381">
        <v>162</v>
      </c>
      <c r="K381">
        <v>230</v>
      </c>
      <c r="L381">
        <v>140</v>
      </c>
      <c r="M381">
        <v>142</v>
      </c>
      <c r="N381">
        <v>162</v>
      </c>
      <c r="O381">
        <v>223</v>
      </c>
      <c r="P381">
        <v>142</v>
      </c>
    </row>
    <row r="382" spans="1:16">
      <c r="A382">
        <v>329</v>
      </c>
      <c r="B382">
        <v>203</v>
      </c>
      <c r="C382">
        <v>84</v>
      </c>
      <c r="D382">
        <v>329</v>
      </c>
      <c r="E382">
        <v>84</v>
      </c>
      <c r="F382">
        <v>329</v>
      </c>
      <c r="G382">
        <v>240</v>
      </c>
      <c r="H382">
        <v>140</v>
      </c>
      <c r="I382">
        <v>142</v>
      </c>
      <c r="J382">
        <v>230</v>
      </c>
      <c r="K382">
        <v>329</v>
      </c>
      <c r="L382">
        <v>329</v>
      </c>
      <c r="M382">
        <v>162</v>
      </c>
      <c r="N382">
        <v>240</v>
      </c>
      <c r="O382">
        <v>203</v>
      </c>
      <c r="P382">
        <v>140</v>
      </c>
    </row>
    <row r="383" spans="1:16">
      <c r="A383">
        <v>329</v>
      </c>
      <c r="B383">
        <v>140</v>
      </c>
      <c r="C383">
        <v>140</v>
      </c>
      <c r="D383">
        <v>162</v>
      </c>
      <c r="E383">
        <v>203</v>
      </c>
      <c r="F383">
        <v>140</v>
      </c>
      <c r="G383">
        <v>329</v>
      </c>
      <c r="H383">
        <v>203</v>
      </c>
      <c r="I383">
        <v>140</v>
      </c>
      <c r="J383">
        <v>240</v>
      </c>
      <c r="K383">
        <v>430</v>
      </c>
      <c r="L383">
        <v>230</v>
      </c>
      <c r="M383">
        <v>203</v>
      </c>
      <c r="N383">
        <v>142</v>
      </c>
      <c r="O383">
        <v>329</v>
      </c>
      <c r="P383">
        <v>430</v>
      </c>
    </row>
    <row r="384" spans="1:16">
      <c r="A384">
        <v>140</v>
      </c>
      <c r="B384">
        <v>430</v>
      </c>
      <c r="C384">
        <v>140</v>
      </c>
      <c r="D384">
        <v>230</v>
      </c>
      <c r="E384">
        <v>162</v>
      </c>
      <c r="F384">
        <v>84</v>
      </c>
      <c r="G384">
        <v>162</v>
      </c>
      <c r="H384">
        <v>84</v>
      </c>
      <c r="I384">
        <v>162</v>
      </c>
      <c r="J384">
        <v>140</v>
      </c>
      <c r="K384">
        <v>142</v>
      </c>
      <c r="L384">
        <v>162</v>
      </c>
      <c r="M384">
        <v>83</v>
      </c>
      <c r="N384">
        <v>430</v>
      </c>
      <c r="O384">
        <v>83</v>
      </c>
      <c r="P384">
        <v>223</v>
      </c>
    </row>
    <row r="385" spans="1:16">
      <c r="A385">
        <v>162</v>
      </c>
      <c r="B385">
        <v>162</v>
      </c>
      <c r="C385">
        <v>162</v>
      </c>
      <c r="D385">
        <v>430</v>
      </c>
      <c r="E385">
        <v>240</v>
      </c>
      <c r="F385">
        <v>162</v>
      </c>
      <c r="G385">
        <v>84</v>
      </c>
      <c r="H385">
        <v>140</v>
      </c>
      <c r="I385">
        <v>203</v>
      </c>
      <c r="J385">
        <v>240</v>
      </c>
      <c r="K385">
        <v>83</v>
      </c>
      <c r="L385">
        <v>329</v>
      </c>
      <c r="M385">
        <v>84</v>
      </c>
      <c r="N385">
        <v>430</v>
      </c>
      <c r="O385">
        <v>162</v>
      </c>
      <c r="P385">
        <v>240</v>
      </c>
    </row>
    <row r="386" spans="1:16">
      <c r="A386">
        <v>162</v>
      </c>
      <c r="B386">
        <v>430</v>
      </c>
      <c r="C386">
        <v>230</v>
      </c>
      <c r="D386">
        <v>203</v>
      </c>
      <c r="E386">
        <v>223</v>
      </c>
      <c r="F386">
        <v>230</v>
      </c>
      <c r="G386">
        <v>162</v>
      </c>
      <c r="H386">
        <v>230</v>
      </c>
      <c r="I386">
        <v>140</v>
      </c>
      <c r="J386">
        <v>140</v>
      </c>
      <c r="K386">
        <v>140</v>
      </c>
      <c r="L386">
        <v>204</v>
      </c>
      <c r="M386">
        <v>162</v>
      </c>
      <c r="N386">
        <v>223</v>
      </c>
      <c r="O386">
        <v>230</v>
      </c>
      <c r="P386">
        <v>329</v>
      </c>
    </row>
    <row r="387" spans="1:16">
      <c r="A387">
        <v>142</v>
      </c>
      <c r="B387">
        <v>329</v>
      </c>
      <c r="C387">
        <v>163</v>
      </c>
      <c r="D387">
        <v>240</v>
      </c>
      <c r="E387">
        <v>142</v>
      </c>
      <c r="F387">
        <v>140</v>
      </c>
      <c r="G387">
        <v>83</v>
      </c>
      <c r="H387">
        <v>162</v>
      </c>
      <c r="I387">
        <v>140</v>
      </c>
      <c r="J387">
        <v>204</v>
      </c>
      <c r="K387">
        <v>230</v>
      </c>
      <c r="L387">
        <v>230</v>
      </c>
      <c r="M387">
        <v>140</v>
      </c>
      <c r="N387">
        <v>140</v>
      </c>
      <c r="O387">
        <v>223</v>
      </c>
      <c r="P387">
        <v>140</v>
      </c>
    </row>
    <row r="388" spans="1:16">
      <c r="A388">
        <v>329</v>
      </c>
      <c r="B388">
        <v>430</v>
      </c>
      <c r="C388">
        <v>240</v>
      </c>
      <c r="D388">
        <v>162</v>
      </c>
      <c r="E388">
        <v>203</v>
      </c>
      <c r="F388">
        <v>329</v>
      </c>
      <c r="G388">
        <v>162</v>
      </c>
      <c r="H388">
        <v>203</v>
      </c>
      <c r="I388">
        <v>84</v>
      </c>
      <c r="J388">
        <v>163</v>
      </c>
      <c r="K388">
        <v>162</v>
      </c>
      <c r="L388">
        <v>163</v>
      </c>
      <c r="M388">
        <v>83</v>
      </c>
      <c r="N388">
        <v>142</v>
      </c>
      <c r="O388">
        <v>329</v>
      </c>
      <c r="P388">
        <v>203</v>
      </c>
    </row>
    <row r="389" spans="1:16">
      <c r="A389">
        <v>84</v>
      </c>
      <c r="B389">
        <v>142</v>
      </c>
      <c r="C389">
        <v>140</v>
      </c>
      <c r="D389">
        <v>162</v>
      </c>
      <c r="E389">
        <v>430</v>
      </c>
      <c r="F389">
        <v>162</v>
      </c>
      <c r="G389">
        <v>140</v>
      </c>
      <c r="H389">
        <v>162</v>
      </c>
      <c r="I389">
        <v>162</v>
      </c>
      <c r="J389">
        <v>430</v>
      </c>
      <c r="K389">
        <v>84</v>
      </c>
      <c r="L389">
        <v>84</v>
      </c>
      <c r="M389">
        <v>84</v>
      </c>
      <c r="N389">
        <v>329</v>
      </c>
      <c r="O389">
        <v>204</v>
      </c>
      <c r="P389">
        <v>162</v>
      </c>
    </row>
    <row r="390" spans="1:16">
      <c r="A390">
        <v>162</v>
      </c>
      <c r="B390">
        <v>142</v>
      </c>
      <c r="C390">
        <v>230</v>
      </c>
      <c r="D390">
        <v>162</v>
      </c>
      <c r="E390">
        <v>83</v>
      </c>
      <c r="F390">
        <v>142</v>
      </c>
      <c r="G390">
        <v>430</v>
      </c>
      <c r="H390">
        <v>430</v>
      </c>
      <c r="I390">
        <v>140</v>
      </c>
      <c r="J390">
        <v>230</v>
      </c>
      <c r="K390">
        <v>329</v>
      </c>
      <c r="L390">
        <v>163</v>
      </c>
      <c r="M390">
        <v>84</v>
      </c>
      <c r="N390">
        <v>83</v>
      </c>
      <c r="O390">
        <v>83</v>
      </c>
      <c r="P390">
        <v>329</v>
      </c>
    </row>
    <row r="391" spans="1:16">
      <c r="A391">
        <v>162</v>
      </c>
      <c r="B391">
        <v>204</v>
      </c>
      <c r="C391">
        <v>162</v>
      </c>
      <c r="D391">
        <v>140</v>
      </c>
      <c r="E391">
        <v>140</v>
      </c>
      <c r="F391">
        <v>230</v>
      </c>
      <c r="G391">
        <v>142</v>
      </c>
      <c r="H391">
        <v>140</v>
      </c>
      <c r="I391">
        <v>162</v>
      </c>
      <c r="J391">
        <v>83</v>
      </c>
      <c r="K391">
        <v>329</v>
      </c>
      <c r="L391">
        <v>142</v>
      </c>
      <c r="M391">
        <v>329</v>
      </c>
      <c r="N391">
        <v>84</v>
      </c>
      <c r="O391">
        <v>140</v>
      </c>
      <c r="P391">
        <v>203</v>
      </c>
    </row>
    <row r="392" spans="1:16">
      <c r="A392">
        <v>329</v>
      </c>
      <c r="B392">
        <v>203</v>
      </c>
      <c r="C392">
        <v>83</v>
      </c>
      <c r="D392">
        <v>329</v>
      </c>
      <c r="E392">
        <v>223</v>
      </c>
      <c r="F392">
        <v>162</v>
      </c>
      <c r="G392">
        <v>140</v>
      </c>
      <c r="H392">
        <v>83</v>
      </c>
      <c r="I392">
        <v>230</v>
      </c>
      <c r="J392">
        <v>203</v>
      </c>
      <c r="K392">
        <v>140</v>
      </c>
      <c r="L392">
        <v>83</v>
      </c>
      <c r="M392">
        <v>83</v>
      </c>
      <c r="N392">
        <v>162</v>
      </c>
      <c r="O392">
        <v>329</v>
      </c>
      <c r="P392">
        <v>140</v>
      </c>
    </row>
    <row r="393" spans="1:16">
      <c r="A393">
        <v>230</v>
      </c>
      <c r="B393">
        <v>163</v>
      </c>
      <c r="C393">
        <v>162</v>
      </c>
      <c r="D393">
        <v>83</v>
      </c>
      <c r="E393">
        <v>162</v>
      </c>
      <c r="F393">
        <v>230</v>
      </c>
      <c r="G393">
        <v>329</v>
      </c>
      <c r="H393">
        <v>84</v>
      </c>
      <c r="I393">
        <v>163</v>
      </c>
      <c r="J393">
        <v>142</v>
      </c>
      <c r="K393">
        <v>203</v>
      </c>
      <c r="L393">
        <v>223</v>
      </c>
      <c r="M393">
        <v>83</v>
      </c>
      <c r="N393">
        <v>140</v>
      </c>
      <c r="O393">
        <v>204</v>
      </c>
      <c r="P393">
        <v>204</v>
      </c>
    </row>
    <row r="394" spans="1:16">
      <c r="A394">
        <v>430</v>
      </c>
      <c r="B394">
        <v>329</v>
      </c>
      <c r="C394">
        <v>204</v>
      </c>
      <c r="D394">
        <v>162</v>
      </c>
      <c r="E394">
        <v>84</v>
      </c>
      <c r="F394">
        <v>223</v>
      </c>
      <c r="G394">
        <v>84</v>
      </c>
      <c r="H394">
        <v>203</v>
      </c>
      <c r="I394">
        <v>163</v>
      </c>
      <c r="J394">
        <v>203</v>
      </c>
      <c r="K394">
        <v>162</v>
      </c>
      <c r="L394">
        <v>204</v>
      </c>
      <c r="M394">
        <v>223</v>
      </c>
      <c r="N394">
        <v>329</v>
      </c>
      <c r="O394">
        <v>329</v>
      </c>
      <c r="P394">
        <v>203</v>
      </c>
    </row>
    <row r="395" spans="1:16">
      <c r="A395">
        <v>230</v>
      </c>
      <c r="B395">
        <v>162</v>
      </c>
      <c r="C395">
        <v>84</v>
      </c>
      <c r="D395">
        <v>162</v>
      </c>
      <c r="E395">
        <v>83</v>
      </c>
      <c r="F395">
        <v>163</v>
      </c>
      <c r="G395">
        <v>329</v>
      </c>
      <c r="H395">
        <v>329</v>
      </c>
      <c r="I395">
        <v>204</v>
      </c>
      <c r="J395">
        <v>204</v>
      </c>
      <c r="K395">
        <v>223</v>
      </c>
      <c r="L395">
        <v>83</v>
      </c>
      <c r="M395">
        <v>163</v>
      </c>
      <c r="N395">
        <v>163</v>
      </c>
      <c r="O395">
        <v>83</v>
      </c>
      <c r="P395">
        <v>240</v>
      </c>
    </row>
    <row r="396" spans="1:16">
      <c r="A396">
        <v>84</v>
      </c>
      <c r="B396">
        <v>223</v>
      </c>
      <c r="C396">
        <v>230</v>
      </c>
      <c r="D396">
        <v>430</v>
      </c>
      <c r="E396">
        <v>329</v>
      </c>
      <c r="F396">
        <v>162</v>
      </c>
      <c r="G396">
        <v>430</v>
      </c>
      <c r="H396">
        <v>163</v>
      </c>
      <c r="I396">
        <v>329</v>
      </c>
      <c r="J396">
        <v>329</v>
      </c>
      <c r="K396">
        <v>140</v>
      </c>
      <c r="L396">
        <v>230</v>
      </c>
      <c r="M396">
        <v>162</v>
      </c>
      <c r="N396">
        <v>140</v>
      </c>
      <c r="O396">
        <v>240</v>
      </c>
      <c r="P396">
        <v>140</v>
      </c>
    </row>
    <row r="397" spans="1:16">
      <c r="A397">
        <v>140</v>
      </c>
      <c r="B397">
        <v>329</v>
      </c>
      <c r="C397">
        <v>223</v>
      </c>
      <c r="D397">
        <v>162</v>
      </c>
      <c r="E397">
        <v>163</v>
      </c>
      <c r="F397">
        <v>84</v>
      </c>
      <c r="G397">
        <v>163</v>
      </c>
      <c r="H397">
        <v>84</v>
      </c>
      <c r="I397">
        <v>203</v>
      </c>
      <c r="J397">
        <v>329</v>
      </c>
      <c r="K397">
        <v>430</v>
      </c>
      <c r="L397">
        <v>230</v>
      </c>
      <c r="M397">
        <v>223</v>
      </c>
      <c r="N397">
        <v>203</v>
      </c>
      <c r="O397">
        <v>140</v>
      </c>
      <c r="P397">
        <v>430</v>
      </c>
    </row>
    <row r="398" spans="1:16">
      <c r="A398">
        <v>240</v>
      </c>
      <c r="B398">
        <v>140</v>
      </c>
      <c r="C398">
        <v>142</v>
      </c>
      <c r="D398">
        <v>140</v>
      </c>
      <c r="E398">
        <v>204</v>
      </c>
      <c r="F398">
        <v>204</v>
      </c>
      <c r="G398">
        <v>223</v>
      </c>
      <c r="H398">
        <v>140</v>
      </c>
      <c r="I398">
        <v>140</v>
      </c>
      <c r="J398">
        <v>162</v>
      </c>
      <c r="K398">
        <v>329</v>
      </c>
      <c r="L398">
        <v>162</v>
      </c>
      <c r="M398">
        <v>329</v>
      </c>
      <c r="N398">
        <v>430</v>
      </c>
      <c r="O398">
        <v>142</v>
      </c>
      <c r="P398">
        <v>162</v>
      </c>
    </row>
    <row r="399" spans="1:16">
      <c r="A399">
        <v>230</v>
      </c>
      <c r="B399">
        <v>142</v>
      </c>
      <c r="C399">
        <v>204</v>
      </c>
      <c r="D399">
        <v>430</v>
      </c>
      <c r="E399">
        <v>163</v>
      </c>
      <c r="F399">
        <v>230</v>
      </c>
      <c r="G399">
        <v>162</v>
      </c>
      <c r="H399">
        <v>162</v>
      </c>
      <c r="I399">
        <v>140</v>
      </c>
      <c r="J399">
        <v>240</v>
      </c>
      <c r="K399">
        <v>162</v>
      </c>
      <c r="L399">
        <v>140</v>
      </c>
      <c r="M399">
        <v>142</v>
      </c>
      <c r="N399">
        <v>140</v>
      </c>
      <c r="O399">
        <v>430</v>
      </c>
      <c r="P399">
        <v>230</v>
      </c>
    </row>
    <row r="400" spans="1:16">
      <c r="A400">
        <v>329</v>
      </c>
      <c r="B400">
        <v>84</v>
      </c>
      <c r="C400">
        <v>230</v>
      </c>
      <c r="D400">
        <v>223</v>
      </c>
      <c r="E400">
        <v>162</v>
      </c>
      <c r="F400">
        <v>203</v>
      </c>
      <c r="G400">
        <v>329</v>
      </c>
      <c r="H400">
        <v>140</v>
      </c>
      <c r="I400">
        <v>84</v>
      </c>
      <c r="J400">
        <v>140</v>
      </c>
      <c r="K400">
        <v>140</v>
      </c>
      <c r="L400">
        <v>430</v>
      </c>
      <c r="M400">
        <v>142</v>
      </c>
      <c r="N400">
        <v>163</v>
      </c>
      <c r="O400">
        <v>163</v>
      </c>
      <c r="P400">
        <v>140</v>
      </c>
    </row>
    <row r="401" spans="1:16">
      <c r="A401">
        <v>223</v>
      </c>
      <c r="B401">
        <v>142</v>
      </c>
      <c r="C401">
        <v>329</v>
      </c>
      <c r="D401">
        <v>204</v>
      </c>
      <c r="E401">
        <v>83</v>
      </c>
      <c r="F401">
        <v>162</v>
      </c>
      <c r="G401">
        <v>162</v>
      </c>
      <c r="H401">
        <v>204</v>
      </c>
      <c r="I401">
        <v>84</v>
      </c>
      <c r="J401">
        <v>162</v>
      </c>
      <c r="K401">
        <v>430</v>
      </c>
      <c r="L401">
        <v>163</v>
      </c>
      <c r="M401">
        <v>203</v>
      </c>
      <c r="N401">
        <v>329</v>
      </c>
      <c r="O401">
        <v>240</v>
      </c>
      <c r="P401">
        <v>329</v>
      </c>
    </row>
    <row r="402" spans="1:16">
      <c r="A402">
        <v>203</v>
      </c>
      <c r="B402">
        <v>329</v>
      </c>
      <c r="C402">
        <v>203</v>
      </c>
      <c r="D402">
        <v>230</v>
      </c>
      <c r="E402">
        <v>223</v>
      </c>
      <c r="F402">
        <v>84</v>
      </c>
      <c r="G402">
        <v>329</v>
      </c>
      <c r="H402">
        <v>329</v>
      </c>
      <c r="I402">
        <v>142</v>
      </c>
      <c r="J402">
        <v>329</v>
      </c>
      <c r="K402">
        <v>142</v>
      </c>
      <c r="L402">
        <v>240</v>
      </c>
      <c r="M402">
        <v>140</v>
      </c>
      <c r="N402">
        <v>83</v>
      </c>
      <c r="O402">
        <v>223</v>
      </c>
      <c r="P402">
        <v>230</v>
      </c>
    </row>
    <row r="403" spans="1:16">
      <c r="A403">
        <v>84</v>
      </c>
      <c r="B403">
        <v>240</v>
      </c>
      <c r="C403">
        <v>83</v>
      </c>
      <c r="D403">
        <v>430</v>
      </c>
      <c r="E403">
        <v>140</v>
      </c>
      <c r="F403">
        <v>140</v>
      </c>
      <c r="G403">
        <v>83</v>
      </c>
      <c r="H403">
        <v>140</v>
      </c>
      <c r="I403">
        <v>140</v>
      </c>
      <c r="J403">
        <v>240</v>
      </c>
      <c r="K403">
        <v>140</v>
      </c>
      <c r="L403">
        <v>83</v>
      </c>
      <c r="M403">
        <v>163</v>
      </c>
      <c r="N403">
        <v>223</v>
      </c>
      <c r="O403">
        <v>329</v>
      </c>
      <c r="P403">
        <v>430</v>
      </c>
    </row>
    <row r="404" spans="1:16">
      <c r="A404">
        <v>240</v>
      </c>
      <c r="B404">
        <v>230</v>
      </c>
      <c r="C404">
        <v>84</v>
      </c>
      <c r="D404">
        <v>83</v>
      </c>
      <c r="E404">
        <v>162</v>
      </c>
      <c r="F404">
        <v>203</v>
      </c>
      <c r="G404">
        <v>204</v>
      </c>
      <c r="H404">
        <v>140</v>
      </c>
      <c r="I404">
        <v>204</v>
      </c>
      <c r="J404">
        <v>83</v>
      </c>
      <c r="K404">
        <v>329</v>
      </c>
      <c r="L404">
        <v>223</v>
      </c>
      <c r="M404">
        <v>329</v>
      </c>
      <c r="N404">
        <v>329</v>
      </c>
      <c r="O404">
        <v>430</v>
      </c>
      <c r="P404">
        <v>204</v>
      </c>
    </row>
    <row r="405" spans="1:16">
      <c r="A405">
        <v>223</v>
      </c>
      <c r="B405">
        <v>240</v>
      </c>
      <c r="C405">
        <v>329</v>
      </c>
      <c r="D405">
        <v>83</v>
      </c>
      <c r="E405">
        <v>204</v>
      </c>
      <c r="F405">
        <v>430</v>
      </c>
      <c r="G405">
        <v>140</v>
      </c>
      <c r="H405">
        <v>140</v>
      </c>
      <c r="I405">
        <v>204</v>
      </c>
      <c r="J405">
        <v>162</v>
      </c>
      <c r="K405">
        <v>430</v>
      </c>
      <c r="L405">
        <v>142</v>
      </c>
      <c r="M405">
        <v>140</v>
      </c>
      <c r="N405">
        <v>223</v>
      </c>
      <c r="O405">
        <v>240</v>
      </c>
      <c r="P405">
        <v>430</v>
      </c>
    </row>
    <row r="406" spans="1:16">
      <c r="A406">
        <v>84</v>
      </c>
      <c r="B406">
        <v>430</v>
      </c>
      <c r="C406">
        <v>163</v>
      </c>
      <c r="D406">
        <v>162</v>
      </c>
      <c r="E406">
        <v>329</v>
      </c>
      <c r="F406">
        <v>84</v>
      </c>
      <c r="G406">
        <v>140</v>
      </c>
      <c r="H406">
        <v>84</v>
      </c>
      <c r="I406">
        <v>162</v>
      </c>
      <c r="J406">
        <v>84</v>
      </c>
      <c r="K406">
        <v>84</v>
      </c>
      <c r="L406">
        <v>84</v>
      </c>
      <c r="M406">
        <v>230</v>
      </c>
      <c r="N406">
        <v>329</v>
      </c>
      <c r="O406">
        <v>162</v>
      </c>
      <c r="P406">
        <v>163</v>
      </c>
    </row>
    <row r="407" spans="1:16">
      <c r="A407">
        <v>83</v>
      </c>
      <c r="B407">
        <v>162</v>
      </c>
      <c r="C407">
        <v>203</v>
      </c>
      <c r="D407">
        <v>162</v>
      </c>
      <c r="E407">
        <v>223</v>
      </c>
      <c r="F407">
        <v>162</v>
      </c>
      <c r="G407">
        <v>203</v>
      </c>
      <c r="H407">
        <v>430</v>
      </c>
      <c r="I407">
        <v>162</v>
      </c>
      <c r="J407">
        <v>140</v>
      </c>
      <c r="K407">
        <v>83</v>
      </c>
      <c r="L407">
        <v>204</v>
      </c>
      <c r="M407">
        <v>142</v>
      </c>
      <c r="N407">
        <v>83</v>
      </c>
      <c r="O407">
        <v>329</v>
      </c>
      <c r="P407">
        <v>162</v>
      </c>
    </row>
    <row r="408" spans="1:16">
      <c r="A408">
        <v>162</v>
      </c>
      <c r="B408">
        <v>142</v>
      </c>
      <c r="C408">
        <v>84</v>
      </c>
      <c r="D408">
        <v>223</v>
      </c>
      <c r="E408">
        <v>140</v>
      </c>
      <c r="F408">
        <v>84</v>
      </c>
      <c r="G408">
        <v>83</v>
      </c>
      <c r="H408">
        <v>163</v>
      </c>
      <c r="I408">
        <v>203</v>
      </c>
      <c r="J408">
        <v>204</v>
      </c>
      <c r="K408">
        <v>329</v>
      </c>
      <c r="L408">
        <v>230</v>
      </c>
      <c r="M408">
        <v>162</v>
      </c>
      <c r="N408">
        <v>162</v>
      </c>
      <c r="O408">
        <v>83</v>
      </c>
      <c r="P408">
        <v>240</v>
      </c>
    </row>
    <row r="409" spans="1:16">
      <c r="A409">
        <v>140</v>
      </c>
      <c r="B409">
        <v>142</v>
      </c>
      <c r="C409">
        <v>140</v>
      </c>
      <c r="D409">
        <v>162</v>
      </c>
      <c r="E409">
        <v>329</v>
      </c>
      <c r="F409">
        <v>162</v>
      </c>
      <c r="G409">
        <v>223</v>
      </c>
      <c r="H409">
        <v>83</v>
      </c>
      <c r="I409">
        <v>162</v>
      </c>
      <c r="J409">
        <v>162</v>
      </c>
      <c r="K409">
        <v>240</v>
      </c>
      <c r="L409">
        <v>83</v>
      </c>
      <c r="M409">
        <v>140</v>
      </c>
      <c r="N409">
        <v>230</v>
      </c>
      <c r="O409">
        <v>162</v>
      </c>
      <c r="P409">
        <v>84</v>
      </c>
    </row>
    <row r="410" spans="1:16">
      <c r="A410">
        <v>329</v>
      </c>
      <c r="B410">
        <v>230</v>
      </c>
      <c r="C410">
        <v>240</v>
      </c>
      <c r="D410">
        <v>162</v>
      </c>
      <c r="E410">
        <v>84</v>
      </c>
      <c r="F410">
        <v>329</v>
      </c>
      <c r="G410">
        <v>140</v>
      </c>
      <c r="H410">
        <v>203</v>
      </c>
      <c r="I410">
        <v>162</v>
      </c>
      <c r="J410">
        <v>163</v>
      </c>
      <c r="K410">
        <v>240</v>
      </c>
      <c r="L410">
        <v>140</v>
      </c>
      <c r="M410">
        <v>430</v>
      </c>
      <c r="N410">
        <v>204</v>
      </c>
      <c r="O410">
        <v>430</v>
      </c>
      <c r="P410">
        <v>223</v>
      </c>
    </row>
    <row r="411" spans="1:16">
      <c r="A411">
        <v>240</v>
      </c>
      <c r="B411">
        <v>230</v>
      </c>
      <c r="C411">
        <v>223</v>
      </c>
      <c r="D411">
        <v>204</v>
      </c>
      <c r="E411">
        <v>142</v>
      </c>
      <c r="F411">
        <v>430</v>
      </c>
      <c r="G411">
        <v>430</v>
      </c>
      <c r="H411">
        <v>204</v>
      </c>
      <c r="I411">
        <v>240</v>
      </c>
      <c r="J411">
        <v>329</v>
      </c>
      <c r="K411">
        <v>240</v>
      </c>
      <c r="L411">
        <v>430</v>
      </c>
      <c r="M411">
        <v>430</v>
      </c>
      <c r="N411">
        <v>140</v>
      </c>
      <c r="O411">
        <v>162</v>
      </c>
      <c r="P411">
        <v>162</v>
      </c>
    </row>
    <row r="412" spans="1:16">
      <c r="A412">
        <v>240</v>
      </c>
      <c r="B412">
        <v>240</v>
      </c>
      <c r="C412">
        <v>140</v>
      </c>
      <c r="D412">
        <v>230</v>
      </c>
      <c r="E412">
        <v>203</v>
      </c>
      <c r="F412">
        <v>142</v>
      </c>
      <c r="G412">
        <v>223</v>
      </c>
      <c r="H412">
        <v>240</v>
      </c>
      <c r="I412">
        <v>240</v>
      </c>
      <c r="J412">
        <v>223</v>
      </c>
      <c r="K412">
        <v>329</v>
      </c>
      <c r="L412">
        <v>329</v>
      </c>
      <c r="M412">
        <v>140</v>
      </c>
      <c r="N412">
        <v>84</v>
      </c>
      <c r="O412">
        <v>240</v>
      </c>
      <c r="P412">
        <v>240</v>
      </c>
    </row>
    <row r="413" spans="1:16">
      <c r="A413">
        <v>430</v>
      </c>
      <c r="B413">
        <v>140</v>
      </c>
      <c r="C413">
        <v>230</v>
      </c>
      <c r="D413">
        <v>329</v>
      </c>
      <c r="E413">
        <v>430</v>
      </c>
      <c r="F413">
        <v>84</v>
      </c>
      <c r="G413">
        <v>230</v>
      </c>
      <c r="H413">
        <v>163</v>
      </c>
      <c r="I413">
        <v>140</v>
      </c>
      <c r="J413">
        <v>142</v>
      </c>
      <c r="K413">
        <v>329</v>
      </c>
      <c r="L413">
        <v>140</v>
      </c>
      <c r="M413">
        <v>140</v>
      </c>
      <c r="N413">
        <v>140</v>
      </c>
      <c r="O413">
        <v>240</v>
      </c>
      <c r="P413">
        <v>430</v>
      </c>
    </row>
    <row r="414" spans="1:16">
      <c r="A414">
        <v>162</v>
      </c>
      <c r="B414">
        <v>203</v>
      </c>
      <c r="C414">
        <v>140</v>
      </c>
      <c r="D414">
        <v>140</v>
      </c>
      <c r="E414">
        <v>430</v>
      </c>
      <c r="F414">
        <v>203</v>
      </c>
      <c r="G414">
        <v>84</v>
      </c>
      <c r="H414">
        <v>329</v>
      </c>
      <c r="I414">
        <v>163</v>
      </c>
      <c r="J414">
        <v>162</v>
      </c>
      <c r="K414">
        <v>162</v>
      </c>
      <c r="L414">
        <v>223</v>
      </c>
      <c r="M414">
        <v>203</v>
      </c>
      <c r="N414">
        <v>430</v>
      </c>
      <c r="O414">
        <v>240</v>
      </c>
      <c r="P414">
        <v>140</v>
      </c>
    </row>
    <row r="415" spans="1:16">
      <c r="A415">
        <v>162</v>
      </c>
      <c r="B415">
        <v>163</v>
      </c>
      <c r="C415">
        <v>329</v>
      </c>
      <c r="D415">
        <v>83</v>
      </c>
      <c r="E415">
        <v>329</v>
      </c>
      <c r="F415">
        <v>329</v>
      </c>
      <c r="G415">
        <v>140</v>
      </c>
      <c r="H415">
        <v>140</v>
      </c>
      <c r="I415">
        <v>329</v>
      </c>
      <c r="J415">
        <v>204</v>
      </c>
      <c r="K415">
        <v>329</v>
      </c>
      <c r="L415">
        <v>329</v>
      </c>
      <c r="M415">
        <v>163</v>
      </c>
      <c r="N415">
        <v>329</v>
      </c>
      <c r="O415">
        <v>162</v>
      </c>
      <c r="P415">
        <v>223</v>
      </c>
    </row>
    <row r="416" spans="1:16">
      <c r="A416">
        <v>230</v>
      </c>
      <c r="B416">
        <v>329</v>
      </c>
      <c r="C416">
        <v>140</v>
      </c>
      <c r="D416">
        <v>84</v>
      </c>
      <c r="E416">
        <v>84</v>
      </c>
      <c r="F416">
        <v>142</v>
      </c>
      <c r="G416">
        <v>83</v>
      </c>
      <c r="H416">
        <v>84</v>
      </c>
      <c r="I416">
        <v>329</v>
      </c>
      <c r="J416">
        <v>142</v>
      </c>
      <c r="K416">
        <v>203</v>
      </c>
      <c r="L416">
        <v>162</v>
      </c>
      <c r="M416">
        <v>240</v>
      </c>
      <c r="N416">
        <v>83</v>
      </c>
      <c r="O416">
        <v>204</v>
      </c>
      <c r="P416">
        <v>84</v>
      </c>
    </row>
    <row r="417" spans="1:16">
      <c r="A417">
        <v>240</v>
      </c>
      <c r="B417">
        <v>204</v>
      </c>
      <c r="C417">
        <v>329</v>
      </c>
      <c r="D417">
        <v>240</v>
      </c>
      <c r="E417">
        <v>162</v>
      </c>
      <c r="F417">
        <v>329</v>
      </c>
      <c r="G417">
        <v>142</v>
      </c>
      <c r="H417">
        <v>329</v>
      </c>
      <c r="I417">
        <v>83</v>
      </c>
      <c r="J417">
        <v>142</v>
      </c>
      <c r="K417">
        <v>140</v>
      </c>
      <c r="L417">
        <v>204</v>
      </c>
      <c r="M417">
        <v>140</v>
      </c>
      <c r="N417">
        <v>329</v>
      </c>
      <c r="O417">
        <v>204</v>
      </c>
      <c r="P417">
        <v>140</v>
      </c>
    </row>
    <row r="418" spans="1:16">
      <c r="A418">
        <v>240</v>
      </c>
      <c r="B418">
        <v>204</v>
      </c>
      <c r="C418">
        <v>163</v>
      </c>
      <c r="D418">
        <v>142</v>
      </c>
      <c r="E418">
        <v>163</v>
      </c>
      <c r="F418">
        <v>83</v>
      </c>
      <c r="G418">
        <v>203</v>
      </c>
      <c r="H418">
        <v>162</v>
      </c>
      <c r="I418">
        <v>230</v>
      </c>
      <c r="J418">
        <v>140</v>
      </c>
      <c r="K418">
        <v>142</v>
      </c>
      <c r="L418">
        <v>203</v>
      </c>
      <c r="M418">
        <v>204</v>
      </c>
      <c r="N418">
        <v>163</v>
      </c>
      <c r="O418">
        <v>223</v>
      </c>
      <c r="P418">
        <v>140</v>
      </c>
    </row>
    <row r="419" spans="1:16">
      <c r="A419">
        <v>203</v>
      </c>
      <c r="B419">
        <v>204</v>
      </c>
      <c r="C419">
        <v>142</v>
      </c>
      <c r="D419">
        <v>140</v>
      </c>
      <c r="E419">
        <v>163</v>
      </c>
      <c r="F419">
        <v>204</v>
      </c>
      <c r="G419">
        <v>203</v>
      </c>
      <c r="H419">
        <v>83</v>
      </c>
      <c r="I419">
        <v>140</v>
      </c>
      <c r="J419">
        <v>204</v>
      </c>
      <c r="K419">
        <v>83</v>
      </c>
      <c r="L419">
        <v>329</v>
      </c>
      <c r="M419">
        <v>329</v>
      </c>
      <c r="N419">
        <v>329</v>
      </c>
      <c r="O419">
        <v>84</v>
      </c>
      <c r="P419">
        <v>140</v>
      </c>
    </row>
    <row r="420" spans="1:16">
      <c r="A420">
        <v>230</v>
      </c>
      <c r="B420">
        <v>240</v>
      </c>
      <c r="C420">
        <v>329</v>
      </c>
      <c r="D420">
        <v>329</v>
      </c>
      <c r="E420">
        <v>329</v>
      </c>
      <c r="F420">
        <v>240</v>
      </c>
      <c r="G420">
        <v>162</v>
      </c>
      <c r="H420">
        <v>329</v>
      </c>
      <c r="I420">
        <v>329</v>
      </c>
      <c r="J420">
        <v>140</v>
      </c>
      <c r="K420">
        <v>140</v>
      </c>
      <c r="L420">
        <v>204</v>
      </c>
      <c r="M420">
        <v>329</v>
      </c>
      <c r="N420">
        <v>140</v>
      </c>
      <c r="O420">
        <v>430</v>
      </c>
      <c r="P420">
        <v>204</v>
      </c>
    </row>
    <row r="421" spans="1:16">
      <c r="A421">
        <v>329</v>
      </c>
      <c r="B421">
        <v>223</v>
      </c>
      <c r="C421">
        <v>140</v>
      </c>
      <c r="D421">
        <v>163</v>
      </c>
      <c r="E421">
        <v>223</v>
      </c>
      <c r="F421">
        <v>163</v>
      </c>
      <c r="G421">
        <v>140</v>
      </c>
      <c r="H421">
        <v>230</v>
      </c>
      <c r="I421">
        <v>204</v>
      </c>
      <c r="J421">
        <v>162</v>
      </c>
      <c r="K421">
        <v>329</v>
      </c>
      <c r="L421">
        <v>223</v>
      </c>
      <c r="M421">
        <v>223</v>
      </c>
      <c r="N421">
        <v>329</v>
      </c>
      <c r="O421">
        <v>240</v>
      </c>
      <c r="P421">
        <v>163</v>
      </c>
    </row>
    <row r="422" spans="1:16">
      <c r="A422">
        <v>329</v>
      </c>
      <c r="B422">
        <v>230</v>
      </c>
      <c r="C422">
        <v>230</v>
      </c>
      <c r="D422">
        <v>240</v>
      </c>
      <c r="E422">
        <v>140</v>
      </c>
      <c r="F422">
        <v>329</v>
      </c>
      <c r="G422">
        <v>162</v>
      </c>
      <c r="H422">
        <v>162</v>
      </c>
      <c r="I422">
        <v>84</v>
      </c>
      <c r="J422">
        <v>142</v>
      </c>
      <c r="K422">
        <v>140</v>
      </c>
      <c r="L422">
        <v>329</v>
      </c>
      <c r="M422">
        <v>329</v>
      </c>
      <c r="N422">
        <v>140</v>
      </c>
      <c r="O422">
        <v>204</v>
      </c>
      <c r="P422">
        <v>230</v>
      </c>
    </row>
    <row r="423" spans="1:16">
      <c r="A423">
        <v>140</v>
      </c>
      <c r="B423">
        <v>430</v>
      </c>
      <c r="C423">
        <v>140</v>
      </c>
      <c r="D423">
        <v>329</v>
      </c>
      <c r="E423">
        <v>162</v>
      </c>
      <c r="F423">
        <v>140</v>
      </c>
      <c r="G423">
        <v>230</v>
      </c>
      <c r="H423">
        <v>204</v>
      </c>
      <c r="I423">
        <v>240</v>
      </c>
      <c r="J423">
        <v>83</v>
      </c>
      <c r="K423">
        <v>163</v>
      </c>
      <c r="L423">
        <v>240</v>
      </c>
      <c r="M423">
        <v>142</v>
      </c>
      <c r="N423">
        <v>223</v>
      </c>
      <c r="O423">
        <v>84</v>
      </c>
      <c r="P423">
        <v>162</v>
      </c>
    </row>
    <row r="424" spans="1:16">
      <c r="A424">
        <v>84</v>
      </c>
      <c r="B424">
        <v>162</v>
      </c>
      <c r="C424">
        <v>162</v>
      </c>
      <c r="D424">
        <v>84</v>
      </c>
      <c r="E424">
        <v>223</v>
      </c>
      <c r="F424">
        <v>240</v>
      </c>
      <c r="G424">
        <v>329</v>
      </c>
      <c r="H424">
        <v>162</v>
      </c>
      <c r="I424">
        <v>203</v>
      </c>
      <c r="J424">
        <v>203</v>
      </c>
      <c r="K424">
        <v>162</v>
      </c>
      <c r="L424">
        <v>140</v>
      </c>
      <c r="M424">
        <v>140</v>
      </c>
      <c r="N424">
        <v>163</v>
      </c>
      <c r="O424">
        <v>142</v>
      </c>
      <c r="P424">
        <v>223</v>
      </c>
    </row>
    <row r="425" spans="1:16">
      <c r="A425">
        <v>84</v>
      </c>
      <c r="B425">
        <v>203</v>
      </c>
      <c r="C425">
        <v>84</v>
      </c>
      <c r="D425">
        <v>84</v>
      </c>
      <c r="E425">
        <v>240</v>
      </c>
      <c r="F425">
        <v>204</v>
      </c>
      <c r="G425">
        <v>203</v>
      </c>
      <c r="H425">
        <v>204</v>
      </c>
      <c r="I425">
        <v>204</v>
      </c>
      <c r="J425">
        <v>203</v>
      </c>
      <c r="K425">
        <v>142</v>
      </c>
      <c r="L425">
        <v>163</v>
      </c>
      <c r="M425">
        <v>204</v>
      </c>
      <c r="N425">
        <v>240</v>
      </c>
      <c r="O425">
        <v>329</v>
      </c>
      <c r="P425">
        <v>223</v>
      </c>
    </row>
    <row r="426" spans="1:16">
      <c r="A426">
        <v>223</v>
      </c>
      <c r="B426">
        <v>162</v>
      </c>
      <c r="C426">
        <v>240</v>
      </c>
      <c r="D426">
        <v>162</v>
      </c>
      <c r="E426">
        <v>163</v>
      </c>
      <c r="F426">
        <v>223</v>
      </c>
      <c r="G426">
        <v>203</v>
      </c>
      <c r="H426">
        <v>84</v>
      </c>
      <c r="I426">
        <v>230</v>
      </c>
      <c r="J426">
        <v>240</v>
      </c>
      <c r="K426">
        <v>430</v>
      </c>
      <c r="L426">
        <v>140</v>
      </c>
      <c r="M426">
        <v>84</v>
      </c>
      <c r="N426">
        <v>84</v>
      </c>
      <c r="O426">
        <v>162</v>
      </c>
      <c r="P426">
        <v>140</v>
      </c>
    </row>
    <row r="427" spans="1:16">
      <c r="A427">
        <v>162</v>
      </c>
      <c r="B427">
        <v>162</v>
      </c>
      <c r="C427">
        <v>140</v>
      </c>
      <c r="D427">
        <v>240</v>
      </c>
      <c r="E427">
        <v>223</v>
      </c>
      <c r="F427">
        <v>329</v>
      </c>
      <c r="G427">
        <v>430</v>
      </c>
      <c r="H427">
        <v>162</v>
      </c>
      <c r="I427">
        <v>140</v>
      </c>
      <c r="J427">
        <v>140</v>
      </c>
      <c r="K427">
        <v>140</v>
      </c>
      <c r="L427">
        <v>162</v>
      </c>
      <c r="M427">
        <v>329</v>
      </c>
      <c r="N427">
        <v>329</v>
      </c>
      <c r="O427">
        <v>163</v>
      </c>
      <c r="P427">
        <v>430</v>
      </c>
    </row>
    <row r="428" spans="1:16">
      <c r="A428">
        <v>230</v>
      </c>
      <c r="B428">
        <v>162</v>
      </c>
      <c r="C428">
        <v>162</v>
      </c>
      <c r="D428">
        <v>223</v>
      </c>
      <c r="E428">
        <v>329</v>
      </c>
      <c r="F428">
        <v>230</v>
      </c>
      <c r="G428">
        <v>84</v>
      </c>
      <c r="H428">
        <v>230</v>
      </c>
      <c r="I428">
        <v>329</v>
      </c>
      <c r="J428">
        <v>430</v>
      </c>
      <c r="K428">
        <v>162</v>
      </c>
      <c r="L428">
        <v>329</v>
      </c>
      <c r="M428">
        <v>329</v>
      </c>
      <c r="N428">
        <v>430</v>
      </c>
      <c r="O428">
        <v>329</v>
      </c>
      <c r="P428">
        <v>329</v>
      </c>
    </row>
    <row r="429" spans="1:16">
      <c r="A429">
        <v>230</v>
      </c>
      <c r="B429">
        <v>223</v>
      </c>
      <c r="C429">
        <v>84</v>
      </c>
      <c r="D429">
        <v>163</v>
      </c>
      <c r="E429">
        <v>240</v>
      </c>
      <c r="F429">
        <v>84</v>
      </c>
      <c r="G429">
        <v>162</v>
      </c>
      <c r="H429">
        <v>329</v>
      </c>
      <c r="I429">
        <v>329</v>
      </c>
      <c r="J429">
        <v>162</v>
      </c>
      <c r="K429">
        <v>203</v>
      </c>
      <c r="L429">
        <v>163</v>
      </c>
      <c r="M429">
        <v>84</v>
      </c>
      <c r="N429">
        <v>140</v>
      </c>
      <c r="O429">
        <v>329</v>
      </c>
      <c r="P429">
        <v>140</v>
      </c>
    </row>
    <row r="430" spans="1:16">
      <c r="A430">
        <v>140</v>
      </c>
      <c r="B430">
        <v>83</v>
      </c>
      <c r="C430">
        <v>162</v>
      </c>
      <c r="D430">
        <v>240</v>
      </c>
      <c r="E430">
        <v>240</v>
      </c>
      <c r="F430">
        <v>83</v>
      </c>
      <c r="G430">
        <v>83</v>
      </c>
      <c r="H430">
        <v>163</v>
      </c>
      <c r="I430">
        <v>162</v>
      </c>
      <c r="J430">
        <v>84</v>
      </c>
      <c r="K430">
        <v>223</v>
      </c>
      <c r="L430">
        <v>240</v>
      </c>
      <c r="M430">
        <v>223</v>
      </c>
      <c r="N430">
        <v>83</v>
      </c>
      <c r="O430">
        <v>430</v>
      </c>
      <c r="P430">
        <v>430</v>
      </c>
    </row>
    <row r="431" spans="1:16">
      <c r="A431">
        <v>203</v>
      </c>
      <c r="B431">
        <v>223</v>
      </c>
      <c r="C431">
        <v>230</v>
      </c>
      <c r="D431">
        <v>223</v>
      </c>
      <c r="E431">
        <v>162</v>
      </c>
      <c r="F431">
        <v>83</v>
      </c>
      <c r="G431">
        <v>163</v>
      </c>
      <c r="H431">
        <v>204</v>
      </c>
      <c r="I431">
        <v>204</v>
      </c>
      <c r="J431">
        <v>230</v>
      </c>
      <c r="K431">
        <v>140</v>
      </c>
      <c r="L431">
        <v>162</v>
      </c>
      <c r="M431">
        <v>203</v>
      </c>
      <c r="N431">
        <v>162</v>
      </c>
      <c r="O431">
        <v>203</v>
      </c>
      <c r="P431">
        <v>230</v>
      </c>
    </row>
    <row r="432" spans="1:16">
      <c r="A432">
        <v>204</v>
      </c>
      <c r="B432">
        <v>240</v>
      </c>
      <c r="C432">
        <v>140</v>
      </c>
      <c r="D432">
        <v>162</v>
      </c>
      <c r="E432">
        <v>223</v>
      </c>
      <c r="F432">
        <v>84</v>
      </c>
      <c r="G432">
        <v>223</v>
      </c>
      <c r="H432">
        <v>162</v>
      </c>
      <c r="I432">
        <v>140</v>
      </c>
      <c r="J432">
        <v>204</v>
      </c>
      <c r="K432">
        <v>329</v>
      </c>
      <c r="L432">
        <v>142</v>
      </c>
      <c r="M432">
        <v>240</v>
      </c>
      <c r="N432">
        <v>223</v>
      </c>
      <c r="O432">
        <v>204</v>
      </c>
      <c r="P432">
        <v>140</v>
      </c>
    </row>
    <row r="433" spans="1:16">
      <c r="A433">
        <v>142</v>
      </c>
      <c r="B433">
        <v>140</v>
      </c>
      <c r="C433">
        <v>329</v>
      </c>
      <c r="D433">
        <v>430</v>
      </c>
      <c r="E433">
        <v>162</v>
      </c>
      <c r="F433">
        <v>430</v>
      </c>
      <c r="G433">
        <v>162</v>
      </c>
      <c r="H433">
        <v>223</v>
      </c>
      <c r="I433">
        <v>140</v>
      </c>
      <c r="J433">
        <v>430</v>
      </c>
      <c r="K433">
        <v>240</v>
      </c>
      <c r="L433">
        <v>329</v>
      </c>
      <c r="M433">
        <v>230</v>
      </c>
      <c r="N433">
        <v>223</v>
      </c>
      <c r="O433">
        <v>140</v>
      </c>
      <c r="P433">
        <v>84</v>
      </c>
    </row>
    <row r="434" spans="1:16">
      <c r="A434">
        <v>329</v>
      </c>
      <c r="B434">
        <v>162</v>
      </c>
      <c r="C434">
        <v>84</v>
      </c>
      <c r="D434">
        <v>430</v>
      </c>
      <c r="E434">
        <v>430</v>
      </c>
      <c r="F434">
        <v>329</v>
      </c>
      <c r="G434">
        <v>84</v>
      </c>
      <c r="H434">
        <v>83</v>
      </c>
      <c r="I434">
        <v>140</v>
      </c>
      <c r="J434">
        <v>430</v>
      </c>
      <c r="K434">
        <v>230</v>
      </c>
      <c r="L434">
        <v>84</v>
      </c>
      <c r="M434">
        <v>162</v>
      </c>
      <c r="N434">
        <v>203</v>
      </c>
      <c r="O434">
        <v>223</v>
      </c>
      <c r="P434">
        <v>142</v>
      </c>
    </row>
    <row r="435" spans="1:16">
      <c r="A435">
        <v>84</v>
      </c>
      <c r="B435">
        <v>230</v>
      </c>
      <c r="C435">
        <v>329</v>
      </c>
      <c r="D435">
        <v>230</v>
      </c>
      <c r="E435">
        <v>140</v>
      </c>
      <c r="F435">
        <v>83</v>
      </c>
      <c r="G435">
        <v>140</v>
      </c>
      <c r="H435">
        <v>203</v>
      </c>
      <c r="I435">
        <v>163</v>
      </c>
      <c r="J435">
        <v>162</v>
      </c>
      <c r="K435">
        <v>203</v>
      </c>
      <c r="L435">
        <v>142</v>
      </c>
      <c r="M435">
        <v>329</v>
      </c>
      <c r="N435">
        <v>230</v>
      </c>
      <c r="O435">
        <v>142</v>
      </c>
      <c r="P435">
        <v>329</v>
      </c>
    </row>
    <row r="436" spans="1:16">
      <c r="A436">
        <v>223</v>
      </c>
      <c r="B436">
        <v>140</v>
      </c>
      <c r="C436">
        <v>162</v>
      </c>
      <c r="D436">
        <v>223</v>
      </c>
      <c r="E436">
        <v>223</v>
      </c>
      <c r="F436">
        <v>204</v>
      </c>
      <c r="G436">
        <v>204</v>
      </c>
      <c r="H436">
        <v>142</v>
      </c>
      <c r="I436">
        <v>142</v>
      </c>
      <c r="J436">
        <v>329</v>
      </c>
      <c r="K436">
        <v>162</v>
      </c>
      <c r="L436">
        <v>203</v>
      </c>
      <c r="M436">
        <v>84</v>
      </c>
      <c r="N436">
        <v>162</v>
      </c>
      <c r="O436">
        <v>240</v>
      </c>
      <c r="P436">
        <v>163</v>
      </c>
    </row>
    <row r="437" spans="1:16">
      <c r="A437">
        <v>142</v>
      </c>
      <c r="B437">
        <v>163</v>
      </c>
      <c r="C437">
        <v>162</v>
      </c>
      <c r="D437">
        <v>83</v>
      </c>
      <c r="E437">
        <v>162</v>
      </c>
      <c r="F437">
        <v>84</v>
      </c>
      <c r="G437">
        <v>223</v>
      </c>
      <c r="H437">
        <v>223</v>
      </c>
      <c r="I437">
        <v>163</v>
      </c>
      <c r="J437">
        <v>162</v>
      </c>
      <c r="K437">
        <v>329</v>
      </c>
      <c r="L437">
        <v>204</v>
      </c>
      <c r="M437">
        <v>203</v>
      </c>
      <c r="N437">
        <v>142</v>
      </c>
      <c r="O437">
        <v>140</v>
      </c>
      <c r="P437">
        <v>329</v>
      </c>
    </row>
    <row r="438" spans="1:16">
      <c r="A438">
        <v>142</v>
      </c>
      <c r="B438">
        <v>430</v>
      </c>
      <c r="C438">
        <v>230</v>
      </c>
      <c r="D438">
        <v>329</v>
      </c>
      <c r="E438">
        <v>240</v>
      </c>
      <c r="F438">
        <v>240</v>
      </c>
      <c r="G438">
        <v>83</v>
      </c>
      <c r="H438">
        <v>162</v>
      </c>
      <c r="I438">
        <v>329</v>
      </c>
      <c r="J438">
        <v>204</v>
      </c>
      <c r="K438">
        <v>142</v>
      </c>
      <c r="L438">
        <v>223</v>
      </c>
      <c r="M438">
        <v>329</v>
      </c>
      <c r="N438">
        <v>223</v>
      </c>
      <c r="O438">
        <v>430</v>
      </c>
      <c r="P438">
        <v>83</v>
      </c>
    </row>
    <row r="439" spans="1:16">
      <c r="A439">
        <v>223</v>
      </c>
      <c r="B439">
        <v>163</v>
      </c>
      <c r="C439">
        <v>84</v>
      </c>
      <c r="D439">
        <v>162</v>
      </c>
      <c r="E439">
        <v>83</v>
      </c>
      <c r="F439">
        <v>162</v>
      </c>
      <c r="G439">
        <v>223</v>
      </c>
      <c r="H439">
        <v>84</v>
      </c>
      <c r="I439">
        <v>240</v>
      </c>
      <c r="J439">
        <v>140</v>
      </c>
      <c r="K439">
        <v>162</v>
      </c>
      <c r="L439">
        <v>430</v>
      </c>
      <c r="M439">
        <v>162</v>
      </c>
      <c r="N439">
        <v>430</v>
      </c>
      <c r="O439">
        <v>83</v>
      </c>
      <c r="P439">
        <v>140</v>
      </c>
    </row>
    <row r="440" spans="1:16">
      <c r="A440">
        <v>162</v>
      </c>
      <c r="B440">
        <v>430</v>
      </c>
      <c r="C440">
        <v>329</v>
      </c>
      <c r="D440">
        <v>223</v>
      </c>
      <c r="E440">
        <v>142</v>
      </c>
      <c r="F440">
        <v>240</v>
      </c>
      <c r="G440">
        <v>83</v>
      </c>
      <c r="H440">
        <v>204</v>
      </c>
      <c r="I440">
        <v>162</v>
      </c>
      <c r="J440">
        <v>223</v>
      </c>
      <c r="K440">
        <v>240</v>
      </c>
      <c r="L440">
        <v>329</v>
      </c>
      <c r="M440">
        <v>430</v>
      </c>
      <c r="N440">
        <v>84</v>
      </c>
      <c r="O440">
        <v>329</v>
      </c>
      <c r="P440">
        <v>83</v>
      </c>
    </row>
    <row r="441" spans="1:16">
      <c r="A441">
        <v>223</v>
      </c>
      <c r="B441">
        <v>142</v>
      </c>
      <c r="C441">
        <v>83</v>
      </c>
      <c r="D441">
        <v>140</v>
      </c>
      <c r="E441">
        <v>329</v>
      </c>
      <c r="F441">
        <v>84</v>
      </c>
      <c r="G441">
        <v>204</v>
      </c>
      <c r="H441">
        <v>162</v>
      </c>
      <c r="I441">
        <v>140</v>
      </c>
      <c r="J441">
        <v>142</v>
      </c>
      <c r="K441">
        <v>230</v>
      </c>
      <c r="L441">
        <v>223</v>
      </c>
      <c r="M441">
        <v>329</v>
      </c>
      <c r="N441">
        <v>430</v>
      </c>
      <c r="O441">
        <v>204</v>
      </c>
      <c r="P441">
        <v>140</v>
      </c>
    </row>
    <row r="442" spans="1:16">
      <c r="A442">
        <v>430</v>
      </c>
      <c r="B442">
        <v>223</v>
      </c>
      <c r="C442">
        <v>84</v>
      </c>
      <c r="D442">
        <v>240</v>
      </c>
      <c r="E442">
        <v>329</v>
      </c>
      <c r="F442">
        <v>203</v>
      </c>
      <c r="G442">
        <v>162</v>
      </c>
      <c r="H442">
        <v>83</v>
      </c>
      <c r="I442">
        <v>140</v>
      </c>
      <c r="J442">
        <v>140</v>
      </c>
      <c r="K442">
        <v>204</v>
      </c>
      <c r="L442">
        <v>329</v>
      </c>
      <c r="M442">
        <v>240</v>
      </c>
      <c r="N442">
        <v>230</v>
      </c>
      <c r="O442">
        <v>140</v>
      </c>
      <c r="P442">
        <v>204</v>
      </c>
    </row>
    <row r="443" spans="1:16">
      <c r="A443">
        <v>240</v>
      </c>
      <c r="B443">
        <v>329</v>
      </c>
      <c r="C443">
        <v>140</v>
      </c>
      <c r="D443">
        <v>230</v>
      </c>
      <c r="E443">
        <v>240</v>
      </c>
      <c r="F443">
        <v>329</v>
      </c>
      <c r="G443">
        <v>203</v>
      </c>
      <c r="H443">
        <v>430</v>
      </c>
      <c r="I443">
        <v>140</v>
      </c>
      <c r="J443">
        <v>204</v>
      </c>
      <c r="K443">
        <v>162</v>
      </c>
      <c r="L443">
        <v>163</v>
      </c>
      <c r="M443">
        <v>140</v>
      </c>
      <c r="N443">
        <v>140</v>
      </c>
      <c r="O443">
        <v>230</v>
      </c>
      <c r="P443">
        <v>329</v>
      </c>
    </row>
    <row r="444" spans="1:16">
      <c r="A444">
        <v>163</v>
      </c>
      <c r="B444">
        <v>430</v>
      </c>
      <c r="C444">
        <v>83</v>
      </c>
      <c r="D444">
        <v>230</v>
      </c>
      <c r="E444">
        <v>163</v>
      </c>
      <c r="F444">
        <v>430</v>
      </c>
      <c r="G444">
        <v>83</v>
      </c>
      <c r="H444">
        <v>240</v>
      </c>
      <c r="I444">
        <v>430</v>
      </c>
      <c r="J444">
        <v>142</v>
      </c>
      <c r="K444">
        <v>140</v>
      </c>
      <c r="L444">
        <v>163</v>
      </c>
      <c r="M444">
        <v>204</v>
      </c>
      <c r="N444">
        <v>430</v>
      </c>
      <c r="O444">
        <v>162</v>
      </c>
      <c r="P444">
        <v>329</v>
      </c>
    </row>
    <row r="445" spans="1:16">
      <c r="A445">
        <v>140</v>
      </c>
      <c r="B445">
        <v>83</v>
      </c>
      <c r="C445">
        <v>162</v>
      </c>
      <c r="D445">
        <v>240</v>
      </c>
      <c r="E445">
        <v>140</v>
      </c>
      <c r="F445">
        <v>162</v>
      </c>
      <c r="G445">
        <v>84</v>
      </c>
      <c r="H445">
        <v>84</v>
      </c>
      <c r="I445">
        <v>162</v>
      </c>
      <c r="J445">
        <v>140</v>
      </c>
      <c r="K445">
        <v>162</v>
      </c>
      <c r="L445">
        <v>83</v>
      </c>
      <c r="M445">
        <v>163</v>
      </c>
      <c r="N445">
        <v>162</v>
      </c>
      <c r="O445">
        <v>83</v>
      </c>
      <c r="P445">
        <v>223</v>
      </c>
    </row>
    <row r="446" spans="1:16">
      <c r="A446">
        <v>162</v>
      </c>
      <c r="B446">
        <v>223</v>
      </c>
      <c r="C446">
        <v>203</v>
      </c>
      <c r="D446">
        <v>203</v>
      </c>
      <c r="E446">
        <v>329</v>
      </c>
      <c r="F446">
        <v>142</v>
      </c>
      <c r="G446">
        <v>140</v>
      </c>
      <c r="H446">
        <v>204</v>
      </c>
      <c r="I446">
        <v>329</v>
      </c>
      <c r="J446">
        <v>329</v>
      </c>
      <c r="K446">
        <v>163</v>
      </c>
      <c r="L446">
        <v>329</v>
      </c>
      <c r="M446">
        <v>240</v>
      </c>
      <c r="N446">
        <v>162</v>
      </c>
      <c r="O446">
        <v>162</v>
      </c>
      <c r="P446">
        <v>83</v>
      </c>
    </row>
    <row r="447" spans="1:16">
      <c r="A447">
        <v>230</v>
      </c>
      <c r="B447">
        <v>140</v>
      </c>
      <c r="C447">
        <v>329</v>
      </c>
      <c r="D447">
        <v>163</v>
      </c>
      <c r="E447">
        <v>84</v>
      </c>
      <c r="F447">
        <v>430</v>
      </c>
      <c r="G447">
        <v>162</v>
      </c>
      <c r="H447">
        <v>230</v>
      </c>
      <c r="I447">
        <v>329</v>
      </c>
      <c r="J447">
        <v>162</v>
      </c>
      <c r="K447">
        <v>163</v>
      </c>
      <c r="L447">
        <v>223</v>
      </c>
      <c r="M447">
        <v>162</v>
      </c>
      <c r="N447">
        <v>140</v>
      </c>
      <c r="O447">
        <v>84</v>
      </c>
      <c r="P447">
        <v>140</v>
      </c>
    </row>
    <row r="448" spans="1:16">
      <c r="A448">
        <v>223</v>
      </c>
      <c r="B448">
        <v>162</v>
      </c>
      <c r="C448">
        <v>140</v>
      </c>
      <c r="D448">
        <v>240</v>
      </c>
      <c r="E448">
        <v>240</v>
      </c>
      <c r="F448">
        <v>83</v>
      </c>
      <c r="G448">
        <v>162</v>
      </c>
      <c r="H448">
        <v>430</v>
      </c>
      <c r="I448">
        <v>162</v>
      </c>
      <c r="J448">
        <v>163</v>
      </c>
      <c r="K448">
        <v>329</v>
      </c>
      <c r="L448">
        <v>140</v>
      </c>
      <c r="M448">
        <v>329</v>
      </c>
      <c r="N448">
        <v>142</v>
      </c>
      <c r="O448">
        <v>203</v>
      </c>
      <c r="P448">
        <v>223</v>
      </c>
    </row>
    <row r="449" spans="1:16">
      <c r="A449">
        <v>163</v>
      </c>
      <c r="B449">
        <v>223</v>
      </c>
      <c r="C449">
        <v>84</v>
      </c>
      <c r="D449">
        <v>430</v>
      </c>
      <c r="E449">
        <v>329</v>
      </c>
      <c r="F449">
        <v>223</v>
      </c>
      <c r="G449">
        <v>203</v>
      </c>
      <c r="H449">
        <v>163</v>
      </c>
      <c r="I449">
        <v>240</v>
      </c>
      <c r="J449">
        <v>84</v>
      </c>
      <c r="K449">
        <v>162</v>
      </c>
      <c r="L449">
        <v>240</v>
      </c>
      <c r="M449">
        <v>83</v>
      </c>
      <c r="N449">
        <v>430</v>
      </c>
      <c r="O449">
        <v>240</v>
      </c>
      <c r="P449">
        <v>430</v>
      </c>
    </row>
    <row r="450" spans="1:16">
      <c r="A450">
        <v>223</v>
      </c>
      <c r="B450">
        <v>329</v>
      </c>
      <c r="C450">
        <v>140</v>
      </c>
      <c r="D450">
        <v>140</v>
      </c>
      <c r="E450">
        <v>140</v>
      </c>
      <c r="F450">
        <v>204</v>
      </c>
      <c r="G450">
        <v>83</v>
      </c>
      <c r="H450">
        <v>84</v>
      </c>
      <c r="I450">
        <v>142</v>
      </c>
      <c r="J450">
        <v>240</v>
      </c>
      <c r="K450">
        <v>163</v>
      </c>
      <c r="L450">
        <v>204</v>
      </c>
      <c r="M450">
        <v>83</v>
      </c>
      <c r="N450">
        <v>329</v>
      </c>
      <c r="O450">
        <v>430</v>
      </c>
      <c r="P450">
        <v>204</v>
      </c>
    </row>
    <row r="451" spans="1:16">
      <c r="A451">
        <v>230</v>
      </c>
      <c r="B451">
        <v>240</v>
      </c>
      <c r="C451">
        <v>430</v>
      </c>
      <c r="D451">
        <v>140</v>
      </c>
      <c r="E451">
        <v>84</v>
      </c>
      <c r="F451">
        <v>140</v>
      </c>
      <c r="G451">
        <v>329</v>
      </c>
      <c r="H451">
        <v>230</v>
      </c>
      <c r="I451">
        <v>203</v>
      </c>
      <c r="J451">
        <v>223</v>
      </c>
      <c r="K451">
        <v>140</v>
      </c>
      <c r="L451">
        <v>203</v>
      </c>
      <c r="M451">
        <v>203</v>
      </c>
      <c r="N451">
        <v>142</v>
      </c>
      <c r="O451">
        <v>329</v>
      </c>
      <c r="P451">
        <v>162</v>
      </c>
    </row>
    <row r="452" spans="1:16">
      <c r="A452">
        <v>142</v>
      </c>
      <c r="B452">
        <v>223</v>
      </c>
      <c r="C452">
        <v>204</v>
      </c>
      <c r="D452">
        <v>140</v>
      </c>
      <c r="E452">
        <v>329</v>
      </c>
      <c r="F452">
        <v>230</v>
      </c>
      <c r="G452">
        <v>240</v>
      </c>
      <c r="H452">
        <v>240</v>
      </c>
      <c r="I452">
        <v>430</v>
      </c>
      <c r="J452">
        <v>204</v>
      </c>
      <c r="K452">
        <v>163</v>
      </c>
      <c r="L452">
        <v>142</v>
      </c>
      <c r="M452">
        <v>204</v>
      </c>
      <c r="N452">
        <v>140</v>
      </c>
      <c r="O452">
        <v>240</v>
      </c>
      <c r="P452">
        <v>223</v>
      </c>
    </row>
    <row r="453" spans="1:16">
      <c r="A453">
        <v>142</v>
      </c>
      <c r="B453">
        <v>329</v>
      </c>
      <c r="C453">
        <v>223</v>
      </c>
      <c r="D453">
        <v>203</v>
      </c>
      <c r="E453">
        <v>329</v>
      </c>
      <c r="F453">
        <v>204</v>
      </c>
      <c r="G453">
        <v>140</v>
      </c>
      <c r="H453">
        <v>162</v>
      </c>
      <c r="I453">
        <v>162</v>
      </c>
      <c r="J453">
        <v>203</v>
      </c>
      <c r="K453">
        <v>84</v>
      </c>
      <c r="L453">
        <v>162</v>
      </c>
      <c r="M453">
        <v>203</v>
      </c>
      <c r="N453">
        <v>163</v>
      </c>
      <c r="O453">
        <v>84</v>
      </c>
      <c r="P453">
        <v>204</v>
      </c>
    </row>
    <row r="454" spans="1:16">
      <c r="A454">
        <v>83</v>
      </c>
      <c r="B454">
        <v>203</v>
      </c>
      <c r="C454">
        <v>203</v>
      </c>
      <c r="D454">
        <v>430</v>
      </c>
      <c r="E454">
        <v>83</v>
      </c>
      <c r="F454">
        <v>240</v>
      </c>
      <c r="G454">
        <v>329</v>
      </c>
      <c r="H454">
        <v>203</v>
      </c>
      <c r="I454">
        <v>329</v>
      </c>
      <c r="J454">
        <v>140</v>
      </c>
      <c r="K454">
        <v>204</v>
      </c>
      <c r="L454">
        <v>140</v>
      </c>
      <c r="M454">
        <v>223</v>
      </c>
      <c r="N454">
        <v>140</v>
      </c>
      <c r="O454">
        <v>162</v>
      </c>
      <c r="P454">
        <v>140</v>
      </c>
    </row>
    <row r="455" spans="1:16">
      <c r="A455">
        <v>163</v>
      </c>
      <c r="B455">
        <v>84</v>
      </c>
      <c r="C455">
        <v>162</v>
      </c>
      <c r="D455">
        <v>203</v>
      </c>
      <c r="E455">
        <v>142</v>
      </c>
      <c r="F455">
        <v>240</v>
      </c>
      <c r="G455">
        <v>329</v>
      </c>
      <c r="H455">
        <v>163</v>
      </c>
      <c r="I455">
        <v>83</v>
      </c>
      <c r="J455">
        <v>204</v>
      </c>
      <c r="K455">
        <v>142</v>
      </c>
      <c r="L455">
        <v>140</v>
      </c>
      <c r="M455">
        <v>223</v>
      </c>
      <c r="N455">
        <v>163</v>
      </c>
      <c r="O455">
        <v>329</v>
      </c>
      <c r="P455">
        <v>204</v>
      </c>
    </row>
    <row r="456" spans="1:16">
      <c r="A456">
        <v>329</v>
      </c>
      <c r="B456">
        <v>329</v>
      </c>
      <c r="C456">
        <v>204</v>
      </c>
      <c r="D456">
        <v>83</v>
      </c>
      <c r="E456">
        <v>84</v>
      </c>
      <c r="F456">
        <v>204</v>
      </c>
      <c r="G456">
        <v>240</v>
      </c>
      <c r="H456">
        <v>163</v>
      </c>
      <c r="I456">
        <v>240</v>
      </c>
      <c r="J456">
        <v>430</v>
      </c>
      <c r="K456">
        <v>84</v>
      </c>
      <c r="L456">
        <v>140</v>
      </c>
      <c r="M456">
        <v>140</v>
      </c>
      <c r="N456">
        <v>162</v>
      </c>
      <c r="O456">
        <v>223</v>
      </c>
      <c r="P456">
        <v>329</v>
      </c>
    </row>
    <row r="457" spans="1:16">
      <c r="A457">
        <v>203</v>
      </c>
      <c r="B457">
        <v>223</v>
      </c>
      <c r="C457">
        <v>84</v>
      </c>
      <c r="D457">
        <v>430</v>
      </c>
      <c r="E457">
        <v>203</v>
      </c>
      <c r="F457">
        <v>84</v>
      </c>
      <c r="G457">
        <v>203</v>
      </c>
      <c r="H457">
        <v>204</v>
      </c>
      <c r="I457">
        <v>140</v>
      </c>
      <c r="J457">
        <v>240</v>
      </c>
      <c r="K457">
        <v>83</v>
      </c>
      <c r="L457">
        <v>140</v>
      </c>
      <c r="M457">
        <v>329</v>
      </c>
      <c r="N457">
        <v>204</v>
      </c>
      <c r="O457">
        <v>140</v>
      </c>
      <c r="P457">
        <v>230</v>
      </c>
    </row>
    <row r="458" spans="1:16">
      <c r="A458">
        <v>162</v>
      </c>
      <c r="B458">
        <v>163</v>
      </c>
      <c r="C458">
        <v>223</v>
      </c>
      <c r="D458">
        <v>329</v>
      </c>
      <c r="E458">
        <v>162</v>
      </c>
      <c r="F458">
        <v>203</v>
      </c>
      <c r="G458">
        <v>203</v>
      </c>
      <c r="H458">
        <v>329</v>
      </c>
      <c r="I458">
        <v>140</v>
      </c>
      <c r="J458">
        <v>203</v>
      </c>
      <c r="K458">
        <v>162</v>
      </c>
      <c r="L458">
        <v>163</v>
      </c>
      <c r="M458">
        <v>84</v>
      </c>
      <c r="N458">
        <v>163</v>
      </c>
      <c r="O458">
        <v>162</v>
      </c>
      <c r="P458">
        <v>142</v>
      </c>
    </row>
    <row r="459" spans="1:16">
      <c r="A459">
        <v>230</v>
      </c>
      <c r="B459">
        <v>223</v>
      </c>
      <c r="C459">
        <v>329</v>
      </c>
      <c r="D459">
        <v>430</v>
      </c>
      <c r="E459">
        <v>329</v>
      </c>
      <c r="F459">
        <v>203</v>
      </c>
      <c r="G459">
        <v>223</v>
      </c>
      <c r="H459">
        <v>140</v>
      </c>
      <c r="I459">
        <v>204</v>
      </c>
      <c r="J459">
        <v>430</v>
      </c>
      <c r="K459">
        <v>329</v>
      </c>
      <c r="L459">
        <v>83</v>
      </c>
      <c r="M459">
        <v>83</v>
      </c>
      <c r="N459">
        <v>430</v>
      </c>
      <c r="O459">
        <v>240</v>
      </c>
      <c r="P459">
        <v>142</v>
      </c>
    </row>
    <row r="460" spans="1:16">
      <c r="A460">
        <v>140</v>
      </c>
      <c r="B460">
        <v>162</v>
      </c>
      <c r="C460">
        <v>203</v>
      </c>
      <c r="D460">
        <v>430</v>
      </c>
      <c r="E460">
        <v>83</v>
      </c>
      <c r="F460">
        <v>140</v>
      </c>
      <c r="G460">
        <v>84</v>
      </c>
      <c r="H460">
        <v>329</v>
      </c>
      <c r="I460">
        <v>163</v>
      </c>
      <c r="J460">
        <v>223</v>
      </c>
      <c r="K460">
        <v>203</v>
      </c>
      <c r="L460">
        <v>329</v>
      </c>
      <c r="M460">
        <v>83</v>
      </c>
      <c r="N460">
        <v>240</v>
      </c>
      <c r="O460">
        <v>140</v>
      </c>
      <c r="P460">
        <v>329</v>
      </c>
    </row>
    <row r="461" spans="1:16">
      <c r="A461">
        <v>329</v>
      </c>
      <c r="B461">
        <v>162</v>
      </c>
      <c r="C461">
        <v>204</v>
      </c>
      <c r="D461">
        <v>329</v>
      </c>
      <c r="E461">
        <v>162</v>
      </c>
      <c r="F461">
        <v>329</v>
      </c>
      <c r="G461">
        <v>430</v>
      </c>
      <c r="H461">
        <v>140</v>
      </c>
      <c r="I461">
        <v>223</v>
      </c>
      <c r="J461">
        <v>430</v>
      </c>
      <c r="K461">
        <v>163</v>
      </c>
      <c r="L461">
        <v>140</v>
      </c>
      <c r="M461">
        <v>204</v>
      </c>
      <c r="N461">
        <v>84</v>
      </c>
      <c r="O461">
        <v>163</v>
      </c>
      <c r="P461">
        <v>140</v>
      </c>
    </row>
    <row r="462" spans="1:16">
      <c r="A462">
        <v>204</v>
      </c>
      <c r="B462">
        <v>329</v>
      </c>
      <c r="C462">
        <v>142</v>
      </c>
      <c r="D462">
        <v>329</v>
      </c>
      <c r="E462">
        <v>163</v>
      </c>
      <c r="F462">
        <v>223</v>
      </c>
      <c r="G462">
        <v>329</v>
      </c>
      <c r="H462">
        <v>329</v>
      </c>
      <c r="I462">
        <v>84</v>
      </c>
      <c r="J462">
        <v>240</v>
      </c>
      <c r="K462">
        <v>142</v>
      </c>
      <c r="L462">
        <v>240</v>
      </c>
      <c r="M462">
        <v>223</v>
      </c>
      <c r="N462">
        <v>83</v>
      </c>
      <c r="O462">
        <v>140</v>
      </c>
      <c r="P462">
        <v>230</v>
      </c>
    </row>
    <row r="463" spans="1:16">
      <c r="A463">
        <v>329</v>
      </c>
      <c r="B463">
        <v>329</v>
      </c>
      <c r="C463">
        <v>430</v>
      </c>
      <c r="D463">
        <v>83</v>
      </c>
      <c r="E463">
        <v>204</v>
      </c>
      <c r="F463">
        <v>230</v>
      </c>
      <c r="G463">
        <v>163</v>
      </c>
      <c r="H463">
        <v>430</v>
      </c>
      <c r="I463">
        <v>142</v>
      </c>
      <c r="J463">
        <v>240</v>
      </c>
      <c r="K463">
        <v>142</v>
      </c>
      <c r="L463">
        <v>240</v>
      </c>
      <c r="M463">
        <v>163</v>
      </c>
      <c r="N463">
        <v>230</v>
      </c>
      <c r="O463">
        <v>140</v>
      </c>
      <c r="P463">
        <v>329</v>
      </c>
    </row>
    <row r="464" spans="1:16">
      <c r="A464">
        <v>329</v>
      </c>
      <c r="B464">
        <v>223</v>
      </c>
      <c r="C464">
        <v>240</v>
      </c>
      <c r="D464">
        <v>223</v>
      </c>
      <c r="E464">
        <v>83</v>
      </c>
      <c r="F464">
        <v>204</v>
      </c>
      <c r="G464">
        <v>329</v>
      </c>
      <c r="H464">
        <v>430</v>
      </c>
      <c r="I464">
        <v>204</v>
      </c>
      <c r="J464">
        <v>329</v>
      </c>
      <c r="K464">
        <v>163</v>
      </c>
      <c r="L464">
        <v>203</v>
      </c>
      <c r="M464">
        <v>430</v>
      </c>
      <c r="N464">
        <v>83</v>
      </c>
      <c r="O464">
        <v>230</v>
      </c>
      <c r="P464">
        <v>140</v>
      </c>
    </row>
    <row r="465" spans="1:16">
      <c r="A465">
        <v>83</v>
      </c>
      <c r="B465">
        <v>84</v>
      </c>
      <c r="C465">
        <v>203</v>
      </c>
      <c r="D465">
        <v>140</v>
      </c>
      <c r="E465">
        <v>430</v>
      </c>
      <c r="F465">
        <v>223</v>
      </c>
      <c r="G465">
        <v>142</v>
      </c>
      <c r="H465">
        <v>140</v>
      </c>
      <c r="I465">
        <v>140</v>
      </c>
      <c r="J465">
        <v>140</v>
      </c>
      <c r="K465">
        <v>240</v>
      </c>
      <c r="L465">
        <v>140</v>
      </c>
      <c r="M465">
        <v>329</v>
      </c>
      <c r="N465">
        <v>230</v>
      </c>
      <c r="O465">
        <v>329</v>
      </c>
      <c r="P465">
        <v>240</v>
      </c>
    </row>
    <row r="466" spans="1:16">
      <c r="A466">
        <v>204</v>
      </c>
      <c r="B466">
        <v>140</v>
      </c>
      <c r="C466">
        <v>140</v>
      </c>
      <c r="D466">
        <v>163</v>
      </c>
      <c r="E466">
        <v>203</v>
      </c>
      <c r="F466">
        <v>203</v>
      </c>
      <c r="G466">
        <v>230</v>
      </c>
      <c r="H466">
        <v>430</v>
      </c>
      <c r="I466">
        <v>430</v>
      </c>
      <c r="J466">
        <v>83</v>
      </c>
      <c r="K466">
        <v>84</v>
      </c>
      <c r="L466">
        <v>162</v>
      </c>
      <c r="M466">
        <v>203</v>
      </c>
      <c r="N466">
        <v>329</v>
      </c>
      <c r="O466">
        <v>140</v>
      </c>
      <c r="P466">
        <v>430</v>
      </c>
    </row>
    <row r="467" spans="1:16">
      <c r="A467">
        <v>142</v>
      </c>
      <c r="B467">
        <v>142</v>
      </c>
      <c r="C467">
        <v>430</v>
      </c>
      <c r="D467">
        <v>329</v>
      </c>
      <c r="E467">
        <v>140</v>
      </c>
      <c r="F467">
        <v>142</v>
      </c>
      <c r="G467">
        <v>142</v>
      </c>
      <c r="H467">
        <v>203</v>
      </c>
      <c r="I467">
        <v>240</v>
      </c>
      <c r="J467">
        <v>240</v>
      </c>
      <c r="K467">
        <v>162</v>
      </c>
      <c r="L467">
        <v>329</v>
      </c>
      <c r="M467">
        <v>430</v>
      </c>
      <c r="N467">
        <v>83</v>
      </c>
      <c r="O467">
        <v>329</v>
      </c>
      <c r="P467">
        <v>163</v>
      </c>
    </row>
    <row r="468" spans="1:16">
      <c r="A468">
        <v>83</v>
      </c>
      <c r="B468">
        <v>83</v>
      </c>
      <c r="C468">
        <v>329</v>
      </c>
      <c r="D468">
        <v>329</v>
      </c>
      <c r="E468">
        <v>329</v>
      </c>
      <c r="F468">
        <v>203</v>
      </c>
      <c r="G468">
        <v>140</v>
      </c>
      <c r="H468">
        <v>230</v>
      </c>
      <c r="I468">
        <v>240</v>
      </c>
      <c r="J468">
        <v>230</v>
      </c>
      <c r="K468">
        <v>142</v>
      </c>
      <c r="L468">
        <v>162</v>
      </c>
      <c r="M468">
        <v>142</v>
      </c>
      <c r="N468">
        <v>84</v>
      </c>
      <c r="O468">
        <v>162</v>
      </c>
      <c r="P468">
        <v>230</v>
      </c>
    </row>
    <row r="469" spans="1:16">
      <c r="A469">
        <v>83</v>
      </c>
      <c r="B469">
        <v>203</v>
      </c>
      <c r="C469">
        <v>204</v>
      </c>
      <c r="D469">
        <v>223</v>
      </c>
      <c r="E469">
        <v>162</v>
      </c>
      <c r="F469">
        <v>163</v>
      </c>
      <c r="G469">
        <v>204</v>
      </c>
      <c r="H469">
        <v>223</v>
      </c>
      <c r="I469">
        <v>84</v>
      </c>
      <c r="J469">
        <v>223</v>
      </c>
      <c r="K469">
        <v>204</v>
      </c>
      <c r="L469">
        <v>84</v>
      </c>
      <c r="M469">
        <v>140</v>
      </c>
      <c r="N469">
        <v>162</v>
      </c>
      <c r="O469">
        <v>162</v>
      </c>
      <c r="P469">
        <v>162</v>
      </c>
    </row>
    <row r="470" spans="1:16">
      <c r="A470">
        <v>142</v>
      </c>
      <c r="B470">
        <v>142</v>
      </c>
      <c r="C470">
        <v>329</v>
      </c>
      <c r="D470">
        <v>223</v>
      </c>
      <c r="E470">
        <v>162</v>
      </c>
      <c r="F470">
        <v>142</v>
      </c>
      <c r="G470">
        <v>83</v>
      </c>
      <c r="H470">
        <v>83</v>
      </c>
      <c r="I470">
        <v>329</v>
      </c>
      <c r="J470">
        <v>83</v>
      </c>
      <c r="K470">
        <v>329</v>
      </c>
      <c r="L470">
        <v>84</v>
      </c>
      <c r="M470">
        <v>140</v>
      </c>
      <c r="N470">
        <v>223</v>
      </c>
      <c r="O470">
        <v>230</v>
      </c>
      <c r="P470">
        <v>140</v>
      </c>
    </row>
    <row r="471" spans="1:16">
      <c r="A471">
        <v>140</v>
      </c>
      <c r="B471">
        <v>140</v>
      </c>
      <c r="C471">
        <v>140</v>
      </c>
      <c r="D471">
        <v>329</v>
      </c>
      <c r="E471">
        <v>329</v>
      </c>
      <c r="F471">
        <v>329</v>
      </c>
      <c r="G471">
        <v>240</v>
      </c>
      <c r="H471">
        <v>83</v>
      </c>
      <c r="I471">
        <v>140</v>
      </c>
      <c r="J471">
        <v>140</v>
      </c>
      <c r="K471">
        <v>84</v>
      </c>
      <c r="L471">
        <v>203</v>
      </c>
      <c r="M471">
        <v>142</v>
      </c>
      <c r="N471">
        <v>163</v>
      </c>
      <c r="O471">
        <v>329</v>
      </c>
      <c r="P471">
        <v>162</v>
      </c>
    </row>
    <row r="472" spans="1:16">
      <c r="A472">
        <v>83</v>
      </c>
      <c r="B472">
        <v>142</v>
      </c>
      <c r="C472">
        <v>329</v>
      </c>
      <c r="D472">
        <v>240</v>
      </c>
      <c r="E472">
        <v>83</v>
      </c>
      <c r="F472">
        <v>203</v>
      </c>
      <c r="G472">
        <v>162</v>
      </c>
      <c r="H472">
        <v>83</v>
      </c>
      <c r="I472">
        <v>162</v>
      </c>
      <c r="J472">
        <v>230</v>
      </c>
      <c r="K472">
        <v>430</v>
      </c>
      <c r="L472">
        <v>84</v>
      </c>
      <c r="M472">
        <v>230</v>
      </c>
      <c r="N472">
        <v>162</v>
      </c>
      <c r="O472">
        <v>430</v>
      </c>
      <c r="P472">
        <v>140</v>
      </c>
    </row>
    <row r="473" spans="1:16">
      <c r="A473">
        <v>329</v>
      </c>
      <c r="B473">
        <v>163</v>
      </c>
      <c r="C473">
        <v>140</v>
      </c>
      <c r="D473">
        <v>163</v>
      </c>
      <c r="E473">
        <v>162</v>
      </c>
      <c r="F473">
        <v>162</v>
      </c>
      <c r="G473">
        <v>203</v>
      </c>
      <c r="H473">
        <v>329</v>
      </c>
      <c r="I473">
        <v>162</v>
      </c>
      <c r="J473">
        <v>162</v>
      </c>
      <c r="K473">
        <v>140</v>
      </c>
      <c r="L473">
        <v>163</v>
      </c>
      <c r="M473">
        <v>162</v>
      </c>
      <c r="N473">
        <v>163</v>
      </c>
      <c r="O473">
        <v>430</v>
      </c>
      <c r="P473">
        <v>140</v>
      </c>
    </row>
    <row r="474" spans="1:16">
      <c r="A474">
        <v>329</v>
      </c>
      <c r="B474">
        <v>329</v>
      </c>
      <c r="C474">
        <v>240</v>
      </c>
      <c r="D474">
        <v>140</v>
      </c>
      <c r="E474">
        <v>162</v>
      </c>
      <c r="F474">
        <v>140</v>
      </c>
      <c r="G474">
        <v>162</v>
      </c>
      <c r="H474">
        <v>83</v>
      </c>
      <c r="I474">
        <v>142</v>
      </c>
      <c r="J474">
        <v>163</v>
      </c>
      <c r="K474">
        <v>203</v>
      </c>
      <c r="L474">
        <v>430</v>
      </c>
      <c r="M474">
        <v>140</v>
      </c>
      <c r="N474">
        <v>203</v>
      </c>
      <c r="O474">
        <v>223</v>
      </c>
      <c r="P474">
        <v>204</v>
      </c>
    </row>
    <row r="475" spans="1:16">
      <c r="A475">
        <v>84</v>
      </c>
      <c r="B475">
        <v>84</v>
      </c>
      <c r="C475">
        <v>204</v>
      </c>
      <c r="D475">
        <v>223</v>
      </c>
      <c r="E475">
        <v>329</v>
      </c>
      <c r="F475">
        <v>223</v>
      </c>
      <c r="G475">
        <v>430</v>
      </c>
      <c r="H475">
        <v>204</v>
      </c>
      <c r="I475">
        <v>203</v>
      </c>
      <c r="J475">
        <v>84</v>
      </c>
      <c r="K475">
        <v>140</v>
      </c>
      <c r="L475">
        <v>162</v>
      </c>
      <c r="M475">
        <v>223</v>
      </c>
      <c r="N475">
        <v>163</v>
      </c>
      <c r="O475">
        <v>204</v>
      </c>
      <c r="P475">
        <v>204</v>
      </c>
    </row>
    <row r="476" spans="1:16">
      <c r="A476">
        <v>163</v>
      </c>
      <c r="B476">
        <v>430</v>
      </c>
      <c r="C476">
        <v>203</v>
      </c>
      <c r="D476">
        <v>329</v>
      </c>
      <c r="E476">
        <v>162</v>
      </c>
      <c r="F476">
        <v>84</v>
      </c>
      <c r="G476">
        <v>329</v>
      </c>
      <c r="H476">
        <v>204</v>
      </c>
      <c r="I476">
        <v>329</v>
      </c>
      <c r="J476">
        <v>140</v>
      </c>
      <c r="K476">
        <v>329</v>
      </c>
      <c r="L476">
        <v>163</v>
      </c>
      <c r="M476">
        <v>329</v>
      </c>
      <c r="N476">
        <v>140</v>
      </c>
      <c r="O476">
        <v>223</v>
      </c>
      <c r="P476">
        <v>329</v>
      </c>
    </row>
    <row r="477" spans="1:16">
      <c r="A477">
        <v>84</v>
      </c>
      <c r="B477">
        <v>230</v>
      </c>
      <c r="C477">
        <v>223</v>
      </c>
      <c r="D477">
        <v>223</v>
      </c>
      <c r="E477">
        <v>223</v>
      </c>
      <c r="F477">
        <v>140</v>
      </c>
      <c r="G477">
        <v>230</v>
      </c>
      <c r="H477">
        <v>203</v>
      </c>
      <c r="I477">
        <v>163</v>
      </c>
      <c r="J477">
        <v>329</v>
      </c>
      <c r="K477">
        <v>142</v>
      </c>
      <c r="L477">
        <v>329</v>
      </c>
      <c r="M477">
        <v>162</v>
      </c>
      <c r="N477">
        <v>329</v>
      </c>
      <c r="O477">
        <v>230</v>
      </c>
      <c r="P477">
        <v>140</v>
      </c>
    </row>
    <row r="478" spans="1:16">
      <c r="A478">
        <v>230</v>
      </c>
      <c r="B478">
        <v>140</v>
      </c>
      <c r="C478">
        <v>162</v>
      </c>
      <c r="D478">
        <v>83</v>
      </c>
      <c r="E478">
        <v>84</v>
      </c>
      <c r="F478">
        <v>140</v>
      </c>
      <c r="G478">
        <v>204</v>
      </c>
      <c r="H478">
        <v>204</v>
      </c>
      <c r="I478">
        <v>430</v>
      </c>
      <c r="J478">
        <v>240</v>
      </c>
      <c r="K478">
        <v>329</v>
      </c>
      <c r="L478">
        <v>163</v>
      </c>
      <c r="M478">
        <v>84</v>
      </c>
      <c r="N478">
        <v>140</v>
      </c>
      <c r="O478">
        <v>83</v>
      </c>
      <c r="P478">
        <v>329</v>
      </c>
    </row>
    <row r="479" spans="1:16">
      <c r="A479">
        <v>84</v>
      </c>
      <c r="B479">
        <v>162</v>
      </c>
      <c r="C479">
        <v>223</v>
      </c>
      <c r="D479">
        <v>430</v>
      </c>
      <c r="E479">
        <v>83</v>
      </c>
      <c r="F479">
        <v>240</v>
      </c>
      <c r="G479">
        <v>430</v>
      </c>
      <c r="H479">
        <v>204</v>
      </c>
      <c r="I479">
        <v>430</v>
      </c>
      <c r="J479">
        <v>240</v>
      </c>
      <c r="K479">
        <v>203</v>
      </c>
      <c r="L479">
        <v>84</v>
      </c>
      <c r="M479">
        <v>84</v>
      </c>
      <c r="N479">
        <v>83</v>
      </c>
      <c r="O479">
        <v>430</v>
      </c>
      <c r="P479">
        <v>329</v>
      </c>
    </row>
    <row r="480" spans="1:16">
      <c r="A480">
        <v>230</v>
      </c>
      <c r="B480">
        <v>162</v>
      </c>
      <c r="C480">
        <v>329</v>
      </c>
      <c r="D480">
        <v>430</v>
      </c>
      <c r="E480">
        <v>140</v>
      </c>
      <c r="F480">
        <v>83</v>
      </c>
      <c r="G480">
        <v>223</v>
      </c>
      <c r="H480">
        <v>430</v>
      </c>
      <c r="I480">
        <v>223</v>
      </c>
      <c r="J480">
        <v>203</v>
      </c>
      <c r="K480">
        <v>163</v>
      </c>
      <c r="L480">
        <v>140</v>
      </c>
      <c r="M480">
        <v>329</v>
      </c>
      <c r="N480">
        <v>140</v>
      </c>
      <c r="O480">
        <v>230</v>
      </c>
      <c r="P480">
        <v>162</v>
      </c>
    </row>
    <row r="481" spans="1:16">
      <c r="A481">
        <v>84</v>
      </c>
      <c r="B481">
        <v>223</v>
      </c>
      <c r="C481">
        <v>230</v>
      </c>
      <c r="D481">
        <v>203</v>
      </c>
      <c r="E481">
        <v>140</v>
      </c>
      <c r="F481">
        <v>329</v>
      </c>
      <c r="G481">
        <v>230</v>
      </c>
      <c r="H481">
        <v>230</v>
      </c>
      <c r="I481">
        <v>162</v>
      </c>
      <c r="J481">
        <v>240</v>
      </c>
      <c r="K481">
        <v>140</v>
      </c>
      <c r="L481">
        <v>240</v>
      </c>
      <c r="M481">
        <v>329</v>
      </c>
      <c r="N481">
        <v>230</v>
      </c>
      <c r="O481">
        <v>204</v>
      </c>
      <c r="P481">
        <v>84</v>
      </c>
    </row>
    <row r="482" spans="1:16">
      <c r="A482">
        <v>140</v>
      </c>
      <c r="B482">
        <v>163</v>
      </c>
      <c r="C482">
        <v>162</v>
      </c>
      <c r="D482">
        <v>142</v>
      </c>
      <c r="E482">
        <v>84</v>
      </c>
      <c r="F482">
        <v>430</v>
      </c>
      <c r="G482">
        <v>204</v>
      </c>
      <c r="H482">
        <v>329</v>
      </c>
      <c r="I482">
        <v>430</v>
      </c>
      <c r="J482">
        <v>162</v>
      </c>
      <c r="K482">
        <v>430</v>
      </c>
      <c r="L482">
        <v>84</v>
      </c>
      <c r="M482">
        <v>240</v>
      </c>
      <c r="N482">
        <v>329</v>
      </c>
      <c r="O482">
        <v>240</v>
      </c>
      <c r="P482">
        <v>163</v>
      </c>
    </row>
    <row r="483" spans="1:16">
      <c r="A483">
        <v>140</v>
      </c>
      <c r="B483">
        <v>230</v>
      </c>
      <c r="C483">
        <v>240</v>
      </c>
      <c r="D483">
        <v>223</v>
      </c>
      <c r="E483">
        <v>142</v>
      </c>
      <c r="F483">
        <v>162</v>
      </c>
      <c r="G483">
        <v>240</v>
      </c>
      <c r="H483">
        <v>240</v>
      </c>
      <c r="I483">
        <v>163</v>
      </c>
      <c r="J483">
        <v>204</v>
      </c>
      <c r="K483">
        <v>240</v>
      </c>
      <c r="L483">
        <v>203</v>
      </c>
      <c r="M483">
        <v>329</v>
      </c>
      <c r="N483">
        <v>430</v>
      </c>
      <c r="O483">
        <v>430</v>
      </c>
      <c r="P483">
        <v>430</v>
      </c>
    </row>
    <row r="484" spans="1:16">
      <c r="A484">
        <v>140</v>
      </c>
      <c r="B484">
        <v>204</v>
      </c>
      <c r="C484">
        <v>83</v>
      </c>
      <c r="D484">
        <v>223</v>
      </c>
      <c r="E484">
        <v>223</v>
      </c>
      <c r="F484">
        <v>230</v>
      </c>
      <c r="G484">
        <v>203</v>
      </c>
      <c r="H484">
        <v>203</v>
      </c>
      <c r="I484">
        <v>163</v>
      </c>
      <c r="J484">
        <v>329</v>
      </c>
      <c r="K484">
        <v>329</v>
      </c>
      <c r="L484">
        <v>140</v>
      </c>
      <c r="M484">
        <v>230</v>
      </c>
      <c r="N484">
        <v>140</v>
      </c>
      <c r="O484">
        <v>162</v>
      </c>
      <c r="P484">
        <v>329</v>
      </c>
    </row>
    <row r="485" spans="1:16">
      <c r="A485">
        <v>230</v>
      </c>
      <c r="B485">
        <v>240</v>
      </c>
      <c r="C485">
        <v>140</v>
      </c>
      <c r="D485">
        <v>203</v>
      </c>
      <c r="E485">
        <v>140</v>
      </c>
      <c r="F485">
        <v>329</v>
      </c>
      <c r="G485">
        <v>223</v>
      </c>
      <c r="H485">
        <v>162</v>
      </c>
      <c r="I485">
        <v>162</v>
      </c>
      <c r="J485">
        <v>240</v>
      </c>
      <c r="K485">
        <v>162</v>
      </c>
      <c r="L485">
        <v>204</v>
      </c>
      <c r="M485">
        <v>162</v>
      </c>
      <c r="N485">
        <v>329</v>
      </c>
      <c r="O485">
        <v>140</v>
      </c>
      <c r="P485">
        <v>83</v>
      </c>
    </row>
    <row r="486" spans="1:16">
      <c r="A486">
        <v>230</v>
      </c>
      <c r="B486">
        <v>140</v>
      </c>
      <c r="C486">
        <v>329</v>
      </c>
      <c r="D486">
        <v>140</v>
      </c>
      <c r="E486">
        <v>83</v>
      </c>
      <c r="F486">
        <v>223</v>
      </c>
      <c r="G486">
        <v>203</v>
      </c>
      <c r="H486">
        <v>329</v>
      </c>
      <c r="I486">
        <v>140</v>
      </c>
      <c r="J486">
        <v>84</v>
      </c>
      <c r="K486">
        <v>203</v>
      </c>
      <c r="L486">
        <v>329</v>
      </c>
      <c r="M486">
        <v>240</v>
      </c>
      <c r="N486">
        <v>162</v>
      </c>
      <c r="O486">
        <v>140</v>
      </c>
      <c r="P486">
        <v>84</v>
      </c>
    </row>
    <row r="487" spans="1:16">
      <c r="A487">
        <v>83</v>
      </c>
      <c r="B487">
        <v>163</v>
      </c>
      <c r="C487">
        <v>329</v>
      </c>
      <c r="D487">
        <v>140</v>
      </c>
      <c r="E487">
        <v>84</v>
      </c>
      <c r="F487">
        <v>203</v>
      </c>
      <c r="G487">
        <v>223</v>
      </c>
      <c r="H487">
        <v>162</v>
      </c>
      <c r="I487">
        <v>140</v>
      </c>
      <c r="J487">
        <v>83</v>
      </c>
      <c r="K487">
        <v>84</v>
      </c>
      <c r="L487">
        <v>84</v>
      </c>
      <c r="M487">
        <v>230</v>
      </c>
      <c r="N487">
        <v>83</v>
      </c>
      <c r="O487">
        <v>240</v>
      </c>
      <c r="P487">
        <v>162</v>
      </c>
    </row>
    <row r="488" spans="1:16">
      <c r="A488">
        <v>203</v>
      </c>
      <c r="B488">
        <v>140</v>
      </c>
      <c r="C488">
        <v>140</v>
      </c>
      <c r="D488">
        <v>162</v>
      </c>
      <c r="E488">
        <v>223</v>
      </c>
      <c r="F488">
        <v>240</v>
      </c>
      <c r="G488">
        <v>223</v>
      </c>
      <c r="H488">
        <v>142</v>
      </c>
      <c r="I488">
        <v>163</v>
      </c>
      <c r="J488">
        <v>84</v>
      </c>
      <c r="K488">
        <v>162</v>
      </c>
      <c r="L488">
        <v>140</v>
      </c>
      <c r="M488">
        <v>204</v>
      </c>
      <c r="N488">
        <v>203</v>
      </c>
      <c r="O488">
        <v>203</v>
      </c>
      <c r="P488">
        <v>83</v>
      </c>
    </row>
    <row r="489" spans="1:16">
      <c r="A489">
        <v>140</v>
      </c>
      <c r="B489">
        <v>230</v>
      </c>
      <c r="C489">
        <v>140</v>
      </c>
      <c r="D489">
        <v>142</v>
      </c>
      <c r="E489">
        <v>83</v>
      </c>
      <c r="F489">
        <v>230</v>
      </c>
      <c r="G489">
        <v>140</v>
      </c>
      <c r="H489">
        <v>203</v>
      </c>
      <c r="I489">
        <v>162</v>
      </c>
      <c r="J489">
        <v>163</v>
      </c>
      <c r="K489">
        <v>230</v>
      </c>
      <c r="L489">
        <v>162</v>
      </c>
      <c r="M489">
        <v>329</v>
      </c>
      <c r="N489">
        <v>163</v>
      </c>
      <c r="O489">
        <v>230</v>
      </c>
      <c r="P489">
        <v>162</v>
      </c>
    </row>
    <row r="490" spans="1:16">
      <c r="A490">
        <v>223</v>
      </c>
      <c r="B490">
        <v>140</v>
      </c>
      <c r="C490">
        <v>162</v>
      </c>
      <c r="D490">
        <v>203</v>
      </c>
      <c r="E490">
        <v>140</v>
      </c>
      <c r="F490">
        <v>162</v>
      </c>
      <c r="G490">
        <v>140</v>
      </c>
      <c r="H490">
        <v>204</v>
      </c>
      <c r="I490">
        <v>162</v>
      </c>
      <c r="J490">
        <v>84</v>
      </c>
      <c r="K490">
        <v>84</v>
      </c>
      <c r="L490">
        <v>240</v>
      </c>
      <c r="M490">
        <v>240</v>
      </c>
      <c r="N490">
        <v>140</v>
      </c>
      <c r="O490">
        <v>83</v>
      </c>
      <c r="P490">
        <v>142</v>
      </c>
    </row>
    <row r="491" spans="1:16">
      <c r="A491">
        <v>140</v>
      </c>
      <c r="B491">
        <v>140</v>
      </c>
      <c r="C491">
        <v>203</v>
      </c>
      <c r="D491">
        <v>142</v>
      </c>
      <c r="E491">
        <v>240</v>
      </c>
      <c r="F491">
        <v>203</v>
      </c>
      <c r="G491">
        <v>162</v>
      </c>
      <c r="H491">
        <v>329</v>
      </c>
      <c r="I491">
        <v>83</v>
      </c>
      <c r="J491">
        <v>240</v>
      </c>
      <c r="K491">
        <v>140</v>
      </c>
      <c r="L491">
        <v>203</v>
      </c>
      <c r="M491">
        <v>204</v>
      </c>
      <c r="N491">
        <v>142</v>
      </c>
      <c r="O491">
        <v>203</v>
      </c>
      <c r="P491">
        <v>142</v>
      </c>
    </row>
    <row r="492" spans="1:16">
      <c r="A492">
        <v>83</v>
      </c>
      <c r="B492">
        <v>329</v>
      </c>
      <c r="C492">
        <v>140</v>
      </c>
      <c r="D492">
        <v>140</v>
      </c>
      <c r="E492">
        <v>140</v>
      </c>
      <c r="F492">
        <v>142</v>
      </c>
      <c r="G492">
        <v>240</v>
      </c>
      <c r="H492">
        <v>203</v>
      </c>
      <c r="I492">
        <v>140</v>
      </c>
      <c r="J492">
        <v>430</v>
      </c>
      <c r="K492">
        <v>230</v>
      </c>
      <c r="L492">
        <v>203</v>
      </c>
      <c r="M492">
        <v>204</v>
      </c>
      <c r="N492">
        <v>240</v>
      </c>
      <c r="O492">
        <v>84</v>
      </c>
      <c r="P492">
        <v>162</v>
      </c>
    </row>
    <row r="493" spans="1:16">
      <c r="A493">
        <v>430</v>
      </c>
      <c r="B493">
        <v>230</v>
      </c>
      <c r="C493">
        <v>163</v>
      </c>
      <c r="D493">
        <v>140</v>
      </c>
      <c r="E493">
        <v>84</v>
      </c>
      <c r="F493">
        <v>329</v>
      </c>
      <c r="G493">
        <v>329</v>
      </c>
      <c r="H493">
        <v>84</v>
      </c>
      <c r="I493">
        <v>329</v>
      </c>
      <c r="J493">
        <v>329</v>
      </c>
      <c r="K493">
        <v>142</v>
      </c>
      <c r="L493">
        <v>204</v>
      </c>
      <c r="M493">
        <v>83</v>
      </c>
      <c r="N493">
        <v>140</v>
      </c>
      <c r="O493">
        <v>84</v>
      </c>
      <c r="P493">
        <v>223</v>
      </c>
    </row>
    <row r="494" spans="1:16">
      <c r="A494">
        <v>203</v>
      </c>
      <c r="B494">
        <v>329</v>
      </c>
      <c r="C494">
        <v>142</v>
      </c>
      <c r="D494">
        <v>162</v>
      </c>
      <c r="E494">
        <v>84</v>
      </c>
      <c r="F494">
        <v>163</v>
      </c>
      <c r="G494">
        <v>142</v>
      </c>
      <c r="H494">
        <v>329</v>
      </c>
      <c r="I494">
        <v>140</v>
      </c>
      <c r="J494">
        <v>162</v>
      </c>
      <c r="K494">
        <v>162</v>
      </c>
      <c r="L494">
        <v>230</v>
      </c>
      <c r="M494">
        <v>140</v>
      </c>
      <c r="N494">
        <v>203</v>
      </c>
      <c r="O494">
        <v>329</v>
      </c>
      <c r="P494">
        <v>329</v>
      </c>
    </row>
    <row r="495" spans="1:16">
      <c r="A495">
        <v>230</v>
      </c>
      <c r="B495">
        <v>230</v>
      </c>
      <c r="C495">
        <v>230</v>
      </c>
      <c r="D495">
        <v>204</v>
      </c>
      <c r="E495">
        <v>230</v>
      </c>
      <c r="F495">
        <v>162</v>
      </c>
      <c r="G495">
        <v>204</v>
      </c>
      <c r="H495">
        <v>230</v>
      </c>
      <c r="I495">
        <v>162</v>
      </c>
      <c r="J495">
        <v>329</v>
      </c>
      <c r="K495">
        <v>142</v>
      </c>
      <c r="L495">
        <v>204</v>
      </c>
      <c r="M495">
        <v>140</v>
      </c>
      <c r="N495">
        <v>329</v>
      </c>
      <c r="O495">
        <v>230</v>
      </c>
      <c r="P495">
        <v>204</v>
      </c>
    </row>
    <row r="496" spans="1:16">
      <c r="A496">
        <v>230</v>
      </c>
      <c r="B496">
        <v>204</v>
      </c>
      <c r="C496">
        <v>140</v>
      </c>
      <c r="D496">
        <v>84</v>
      </c>
      <c r="E496">
        <v>162</v>
      </c>
      <c r="F496">
        <v>83</v>
      </c>
      <c r="G496">
        <v>223</v>
      </c>
      <c r="H496">
        <v>329</v>
      </c>
      <c r="I496">
        <v>329</v>
      </c>
      <c r="J496">
        <v>204</v>
      </c>
      <c r="K496">
        <v>329</v>
      </c>
      <c r="L496">
        <v>230</v>
      </c>
      <c r="M496">
        <v>203</v>
      </c>
      <c r="N496">
        <v>84</v>
      </c>
      <c r="O496">
        <v>162</v>
      </c>
      <c r="P496">
        <v>430</v>
      </c>
    </row>
    <row r="497" spans="1:16">
      <c r="A497">
        <v>430</v>
      </c>
      <c r="B497">
        <v>84</v>
      </c>
      <c r="C497">
        <v>230</v>
      </c>
      <c r="D497">
        <v>140</v>
      </c>
      <c r="E497">
        <v>329</v>
      </c>
      <c r="F497">
        <v>163</v>
      </c>
      <c r="G497">
        <v>84</v>
      </c>
      <c r="H497">
        <v>240</v>
      </c>
      <c r="I497">
        <v>230</v>
      </c>
      <c r="J497">
        <v>84</v>
      </c>
      <c r="K497">
        <v>230</v>
      </c>
      <c r="L497">
        <v>163</v>
      </c>
      <c r="M497">
        <v>140</v>
      </c>
      <c r="N497">
        <v>162</v>
      </c>
      <c r="O497">
        <v>83</v>
      </c>
      <c r="P497">
        <v>230</v>
      </c>
    </row>
    <row r="498" spans="1:16">
      <c r="A498">
        <v>430</v>
      </c>
      <c r="B498">
        <v>162</v>
      </c>
      <c r="C498">
        <v>83</v>
      </c>
      <c r="D498">
        <v>140</v>
      </c>
      <c r="E498">
        <v>162</v>
      </c>
      <c r="F498">
        <v>142</v>
      </c>
      <c r="G498">
        <v>230</v>
      </c>
      <c r="H498">
        <v>240</v>
      </c>
      <c r="I498">
        <v>162</v>
      </c>
      <c r="J498">
        <v>140</v>
      </c>
      <c r="K498">
        <v>204</v>
      </c>
      <c r="L498">
        <v>329</v>
      </c>
      <c r="M498">
        <v>230</v>
      </c>
      <c r="N498">
        <v>162</v>
      </c>
      <c r="O498">
        <v>140</v>
      </c>
      <c r="P498">
        <v>430</v>
      </c>
    </row>
    <row r="499" spans="1:16">
      <c r="A499">
        <v>83</v>
      </c>
      <c r="B499">
        <v>163</v>
      </c>
      <c r="C499">
        <v>329</v>
      </c>
      <c r="D499">
        <v>223</v>
      </c>
      <c r="E499">
        <v>329</v>
      </c>
      <c r="F499">
        <v>240</v>
      </c>
      <c r="G499">
        <v>329</v>
      </c>
      <c r="H499">
        <v>203</v>
      </c>
      <c r="I499">
        <v>203</v>
      </c>
      <c r="J499">
        <v>162</v>
      </c>
      <c r="K499">
        <v>140</v>
      </c>
      <c r="L499">
        <v>430</v>
      </c>
      <c r="M499">
        <v>140</v>
      </c>
      <c r="N499">
        <v>203</v>
      </c>
      <c r="O499">
        <v>223</v>
      </c>
      <c r="P499">
        <v>430</v>
      </c>
    </row>
    <row r="500" spans="1:16">
      <c r="A500">
        <v>240</v>
      </c>
      <c r="B500">
        <v>140</v>
      </c>
      <c r="C500">
        <v>84</v>
      </c>
      <c r="D500">
        <v>162</v>
      </c>
      <c r="E500">
        <v>203</v>
      </c>
      <c r="F500">
        <v>84</v>
      </c>
      <c r="G500">
        <v>142</v>
      </c>
      <c r="H500">
        <v>230</v>
      </c>
      <c r="I500">
        <v>204</v>
      </c>
      <c r="J500">
        <v>163</v>
      </c>
      <c r="K500">
        <v>163</v>
      </c>
      <c r="L500">
        <v>240</v>
      </c>
      <c r="M500">
        <v>240</v>
      </c>
      <c r="N500">
        <v>329</v>
      </c>
      <c r="O500">
        <v>223</v>
      </c>
      <c r="P500">
        <v>203</v>
      </c>
    </row>
    <row r="501" spans="1:16">
      <c r="A501">
        <v>240</v>
      </c>
      <c r="B501">
        <v>142</v>
      </c>
      <c r="C501">
        <v>223</v>
      </c>
      <c r="D501">
        <v>203</v>
      </c>
      <c r="E501">
        <v>142</v>
      </c>
      <c r="F501">
        <v>162</v>
      </c>
      <c r="G501">
        <v>83</v>
      </c>
      <c r="H501">
        <v>204</v>
      </c>
      <c r="I501">
        <v>140</v>
      </c>
      <c r="J501">
        <v>430</v>
      </c>
      <c r="K501">
        <v>204</v>
      </c>
      <c r="L501">
        <v>329</v>
      </c>
      <c r="M501">
        <v>84</v>
      </c>
      <c r="N501">
        <v>142</v>
      </c>
      <c r="O501">
        <v>204</v>
      </c>
      <c r="P501">
        <v>329</v>
      </c>
    </row>
    <row r="502" spans="1:16">
      <c r="A502">
        <v>162</v>
      </c>
      <c r="B502">
        <v>230</v>
      </c>
      <c r="C502">
        <v>140</v>
      </c>
      <c r="D502">
        <v>329</v>
      </c>
      <c r="E502">
        <v>84</v>
      </c>
      <c r="F502">
        <v>223</v>
      </c>
      <c r="G502">
        <v>142</v>
      </c>
      <c r="H502">
        <v>83</v>
      </c>
      <c r="I502">
        <v>329</v>
      </c>
      <c r="J502">
        <v>329</v>
      </c>
      <c r="K502">
        <v>204</v>
      </c>
      <c r="L502">
        <v>204</v>
      </c>
      <c r="M502">
        <v>329</v>
      </c>
      <c r="N502">
        <v>329</v>
      </c>
      <c r="O502">
        <v>329</v>
      </c>
      <c r="P502">
        <v>163</v>
      </c>
    </row>
    <row r="503" spans="1:16">
      <c r="A503">
        <v>140</v>
      </c>
      <c r="B503">
        <v>223</v>
      </c>
      <c r="C503">
        <v>162</v>
      </c>
      <c r="D503">
        <v>430</v>
      </c>
      <c r="E503">
        <v>83</v>
      </c>
      <c r="F503">
        <v>162</v>
      </c>
      <c r="G503">
        <v>162</v>
      </c>
      <c r="H503">
        <v>83</v>
      </c>
      <c r="I503">
        <v>140</v>
      </c>
      <c r="J503">
        <v>430</v>
      </c>
      <c r="K503">
        <v>430</v>
      </c>
      <c r="L503">
        <v>204</v>
      </c>
      <c r="M503">
        <v>142</v>
      </c>
      <c r="N503">
        <v>230</v>
      </c>
      <c r="O503">
        <v>430</v>
      </c>
      <c r="P503">
        <v>163</v>
      </c>
    </row>
    <row r="504" spans="1:16">
      <c r="A504">
        <v>162</v>
      </c>
      <c r="B504">
        <v>142</v>
      </c>
      <c r="C504">
        <v>204</v>
      </c>
      <c r="D504">
        <v>162</v>
      </c>
      <c r="E504">
        <v>223</v>
      </c>
      <c r="F504">
        <v>223</v>
      </c>
      <c r="G504">
        <v>230</v>
      </c>
      <c r="H504">
        <v>140</v>
      </c>
      <c r="I504">
        <v>162</v>
      </c>
      <c r="J504">
        <v>140</v>
      </c>
      <c r="K504">
        <v>230</v>
      </c>
      <c r="L504">
        <v>329</v>
      </c>
      <c r="M504">
        <v>162</v>
      </c>
      <c r="N504">
        <v>329</v>
      </c>
      <c r="O504">
        <v>84</v>
      </c>
      <c r="P504">
        <v>329</v>
      </c>
    </row>
    <row r="505" spans="1:16">
      <c r="A505">
        <v>162</v>
      </c>
      <c r="B505">
        <v>162</v>
      </c>
      <c r="C505">
        <v>140</v>
      </c>
      <c r="D505">
        <v>142</v>
      </c>
      <c r="E505">
        <v>140</v>
      </c>
      <c r="F505">
        <v>84</v>
      </c>
      <c r="G505">
        <v>230</v>
      </c>
      <c r="H505">
        <v>203</v>
      </c>
      <c r="I505">
        <v>142</v>
      </c>
      <c r="J505">
        <v>140</v>
      </c>
      <c r="K505">
        <v>163</v>
      </c>
      <c r="L505">
        <v>142</v>
      </c>
      <c r="M505">
        <v>329</v>
      </c>
      <c r="N505">
        <v>162</v>
      </c>
      <c r="O505">
        <v>204</v>
      </c>
      <c r="P505">
        <v>162</v>
      </c>
    </row>
    <row r="506" spans="1:16">
      <c r="A506">
        <v>84</v>
      </c>
      <c r="B506">
        <v>230</v>
      </c>
      <c r="C506">
        <v>329</v>
      </c>
      <c r="D506">
        <v>430</v>
      </c>
      <c r="E506">
        <v>140</v>
      </c>
      <c r="F506">
        <v>430</v>
      </c>
      <c r="G506">
        <v>84</v>
      </c>
      <c r="H506">
        <v>162</v>
      </c>
      <c r="I506">
        <v>230</v>
      </c>
      <c r="J506">
        <v>83</v>
      </c>
      <c r="K506">
        <v>203</v>
      </c>
      <c r="L506">
        <v>84</v>
      </c>
      <c r="M506">
        <v>430</v>
      </c>
      <c r="N506">
        <v>162</v>
      </c>
      <c r="O506">
        <v>162</v>
      </c>
      <c r="P506">
        <v>142</v>
      </c>
    </row>
    <row r="507" spans="1:16">
      <c r="A507">
        <v>163</v>
      </c>
      <c r="B507">
        <v>204</v>
      </c>
      <c r="C507">
        <v>83</v>
      </c>
      <c r="D507">
        <v>230</v>
      </c>
      <c r="E507">
        <v>142</v>
      </c>
      <c r="F507">
        <v>83</v>
      </c>
      <c r="G507">
        <v>230</v>
      </c>
      <c r="H507">
        <v>223</v>
      </c>
      <c r="I507">
        <v>240</v>
      </c>
      <c r="J507">
        <v>204</v>
      </c>
      <c r="K507">
        <v>223</v>
      </c>
      <c r="L507">
        <v>204</v>
      </c>
      <c r="M507">
        <v>162</v>
      </c>
      <c r="N507">
        <v>223</v>
      </c>
      <c r="O507">
        <v>430</v>
      </c>
      <c r="P507">
        <v>140</v>
      </c>
    </row>
    <row r="508" spans="1:16">
      <c r="A508">
        <v>84</v>
      </c>
      <c r="B508">
        <v>140</v>
      </c>
      <c r="C508">
        <v>142</v>
      </c>
      <c r="D508">
        <v>140</v>
      </c>
      <c r="E508">
        <v>329</v>
      </c>
      <c r="F508">
        <v>329</v>
      </c>
      <c r="G508">
        <v>329</v>
      </c>
      <c r="H508">
        <v>83</v>
      </c>
      <c r="I508">
        <v>140</v>
      </c>
      <c r="J508">
        <v>430</v>
      </c>
      <c r="K508">
        <v>140</v>
      </c>
      <c r="L508">
        <v>84</v>
      </c>
      <c r="M508">
        <v>223</v>
      </c>
      <c r="N508">
        <v>329</v>
      </c>
      <c r="O508">
        <v>162</v>
      </c>
      <c r="P508">
        <v>83</v>
      </c>
    </row>
    <row r="509" spans="1:16">
      <c r="A509">
        <v>83</v>
      </c>
      <c r="B509">
        <v>230</v>
      </c>
      <c r="C509">
        <v>140</v>
      </c>
      <c r="D509">
        <v>204</v>
      </c>
      <c r="E509">
        <v>140</v>
      </c>
      <c r="F509">
        <v>142</v>
      </c>
      <c r="G509">
        <v>163</v>
      </c>
      <c r="H509">
        <v>203</v>
      </c>
      <c r="I509">
        <v>142</v>
      </c>
      <c r="J509">
        <v>430</v>
      </c>
      <c r="K509">
        <v>204</v>
      </c>
      <c r="L509">
        <v>83</v>
      </c>
      <c r="M509">
        <v>203</v>
      </c>
      <c r="N509">
        <v>329</v>
      </c>
      <c r="O509">
        <v>203</v>
      </c>
      <c r="P509">
        <v>223</v>
      </c>
    </row>
    <row r="510" spans="1:16">
      <c r="A510">
        <v>140</v>
      </c>
      <c r="B510">
        <v>140</v>
      </c>
      <c r="C510">
        <v>204</v>
      </c>
      <c r="D510">
        <v>140</v>
      </c>
      <c r="E510">
        <v>140</v>
      </c>
      <c r="F510">
        <v>140</v>
      </c>
      <c r="G510">
        <v>140</v>
      </c>
      <c r="H510">
        <v>140</v>
      </c>
      <c r="I510">
        <v>162</v>
      </c>
      <c r="J510">
        <v>140</v>
      </c>
      <c r="K510">
        <v>84</v>
      </c>
      <c r="L510">
        <v>223</v>
      </c>
      <c r="M510">
        <v>430</v>
      </c>
      <c r="N510">
        <v>230</v>
      </c>
      <c r="O510">
        <v>329</v>
      </c>
      <c r="P510">
        <v>204</v>
      </c>
    </row>
    <row r="511" spans="1:16">
      <c r="A511">
        <v>162</v>
      </c>
      <c r="B511">
        <v>329</v>
      </c>
      <c r="C511">
        <v>430</v>
      </c>
      <c r="D511">
        <v>230</v>
      </c>
      <c r="E511">
        <v>84</v>
      </c>
      <c r="F511">
        <v>140</v>
      </c>
      <c r="G511">
        <v>203</v>
      </c>
      <c r="H511">
        <v>204</v>
      </c>
      <c r="I511">
        <v>140</v>
      </c>
      <c r="J511">
        <v>140</v>
      </c>
      <c r="K511">
        <v>223</v>
      </c>
      <c r="L511">
        <v>84</v>
      </c>
      <c r="M511">
        <v>329</v>
      </c>
      <c r="N511">
        <v>140</v>
      </c>
      <c r="O511">
        <v>430</v>
      </c>
      <c r="P511">
        <v>203</v>
      </c>
    </row>
    <row r="512" spans="1:16">
      <c r="A512">
        <v>140</v>
      </c>
      <c r="B512">
        <v>140</v>
      </c>
      <c r="C512">
        <v>203</v>
      </c>
      <c r="D512">
        <v>84</v>
      </c>
      <c r="E512">
        <v>162</v>
      </c>
      <c r="F512">
        <v>430</v>
      </c>
      <c r="G512">
        <v>230</v>
      </c>
      <c r="H512">
        <v>240</v>
      </c>
      <c r="I512">
        <v>240</v>
      </c>
      <c r="J512">
        <v>430</v>
      </c>
      <c r="K512">
        <v>140</v>
      </c>
      <c r="L512">
        <v>230</v>
      </c>
      <c r="M512">
        <v>162</v>
      </c>
      <c r="N512">
        <v>230</v>
      </c>
      <c r="O512">
        <v>140</v>
      </c>
      <c r="P512">
        <v>140</v>
      </c>
    </row>
    <row r="513" spans="1:16">
      <c r="A513">
        <v>140</v>
      </c>
      <c r="B513">
        <v>430</v>
      </c>
      <c r="C513">
        <v>329</v>
      </c>
      <c r="D513">
        <v>142</v>
      </c>
      <c r="E513">
        <v>430</v>
      </c>
      <c r="F513">
        <v>140</v>
      </c>
      <c r="G513">
        <v>140</v>
      </c>
      <c r="H513">
        <v>142</v>
      </c>
      <c r="I513">
        <v>142</v>
      </c>
      <c r="J513">
        <v>140</v>
      </c>
      <c r="K513">
        <v>240</v>
      </c>
      <c r="L513">
        <v>83</v>
      </c>
      <c r="M513">
        <v>83</v>
      </c>
      <c r="N513">
        <v>329</v>
      </c>
      <c r="O513">
        <v>140</v>
      </c>
      <c r="P513">
        <v>430</v>
      </c>
    </row>
    <row r="514" spans="1:16">
      <c r="A514">
        <v>230</v>
      </c>
      <c r="B514">
        <v>203</v>
      </c>
      <c r="C514">
        <v>240</v>
      </c>
      <c r="D514">
        <v>240</v>
      </c>
      <c r="E514">
        <v>162</v>
      </c>
      <c r="F514">
        <v>83</v>
      </c>
      <c r="G514">
        <v>84</v>
      </c>
      <c r="H514">
        <v>140</v>
      </c>
      <c r="I514">
        <v>430</v>
      </c>
      <c r="J514">
        <v>163</v>
      </c>
      <c r="K514">
        <v>162</v>
      </c>
      <c r="L514">
        <v>230</v>
      </c>
      <c r="M514">
        <v>84</v>
      </c>
      <c r="N514">
        <v>142</v>
      </c>
      <c r="O514">
        <v>162</v>
      </c>
      <c r="P514">
        <v>223</v>
      </c>
    </row>
    <row r="515" spans="1:16">
      <c r="A515">
        <v>203</v>
      </c>
      <c r="B515">
        <v>84</v>
      </c>
      <c r="C515">
        <v>163</v>
      </c>
      <c r="D515">
        <v>203</v>
      </c>
      <c r="E515">
        <v>230</v>
      </c>
      <c r="F515">
        <v>162</v>
      </c>
      <c r="G515">
        <v>204</v>
      </c>
      <c r="H515">
        <v>329</v>
      </c>
      <c r="I515">
        <v>83</v>
      </c>
      <c r="J515">
        <v>329</v>
      </c>
      <c r="K515">
        <v>83</v>
      </c>
      <c r="L515">
        <v>83</v>
      </c>
      <c r="M515">
        <v>230</v>
      </c>
      <c r="N515">
        <v>329</v>
      </c>
      <c r="O515">
        <v>142</v>
      </c>
      <c r="P515">
        <v>83</v>
      </c>
    </row>
    <row r="516" spans="1:16">
      <c r="A516">
        <v>329</v>
      </c>
      <c r="B516">
        <v>83</v>
      </c>
      <c r="C516">
        <v>83</v>
      </c>
      <c r="D516">
        <v>223</v>
      </c>
      <c r="E516">
        <v>203</v>
      </c>
      <c r="F516">
        <v>329</v>
      </c>
      <c r="G516">
        <v>230</v>
      </c>
      <c r="H516">
        <v>204</v>
      </c>
      <c r="I516">
        <v>240</v>
      </c>
      <c r="J516">
        <v>163</v>
      </c>
      <c r="K516">
        <v>162</v>
      </c>
      <c r="L516">
        <v>84</v>
      </c>
      <c r="M516">
        <v>142</v>
      </c>
      <c r="N516">
        <v>84</v>
      </c>
      <c r="O516">
        <v>430</v>
      </c>
      <c r="P516">
        <v>142</v>
      </c>
    </row>
    <row r="517" spans="1:16">
      <c r="A517">
        <v>140</v>
      </c>
      <c r="B517">
        <v>142</v>
      </c>
      <c r="C517">
        <v>83</v>
      </c>
      <c r="D517">
        <v>329</v>
      </c>
      <c r="E517">
        <v>204</v>
      </c>
      <c r="F517">
        <v>140</v>
      </c>
      <c r="G517">
        <v>140</v>
      </c>
      <c r="H517">
        <v>83</v>
      </c>
      <c r="I517">
        <v>162</v>
      </c>
      <c r="J517">
        <v>204</v>
      </c>
      <c r="K517">
        <v>329</v>
      </c>
      <c r="L517">
        <v>163</v>
      </c>
      <c r="M517">
        <v>430</v>
      </c>
      <c r="N517">
        <v>140</v>
      </c>
      <c r="O517">
        <v>204</v>
      </c>
      <c r="P517">
        <v>430</v>
      </c>
    </row>
    <row r="518" spans="1:16">
      <c r="A518">
        <v>230</v>
      </c>
      <c r="B518">
        <v>140</v>
      </c>
      <c r="C518">
        <v>329</v>
      </c>
      <c r="D518">
        <v>204</v>
      </c>
      <c r="E518">
        <v>83</v>
      </c>
      <c r="F518">
        <v>230</v>
      </c>
      <c r="G518">
        <v>240</v>
      </c>
      <c r="H518">
        <v>140</v>
      </c>
      <c r="I518">
        <v>140</v>
      </c>
      <c r="J518">
        <v>240</v>
      </c>
      <c r="K518">
        <v>223</v>
      </c>
      <c r="L518">
        <v>223</v>
      </c>
      <c r="M518">
        <v>84</v>
      </c>
      <c r="N518">
        <v>230</v>
      </c>
      <c r="O518">
        <v>240</v>
      </c>
      <c r="P518">
        <v>223</v>
      </c>
    </row>
    <row r="519" spans="1:16">
      <c r="A519">
        <v>329</v>
      </c>
      <c r="B519">
        <v>140</v>
      </c>
      <c r="C519">
        <v>240</v>
      </c>
      <c r="D519">
        <v>223</v>
      </c>
      <c r="E519">
        <v>162</v>
      </c>
      <c r="F519">
        <v>230</v>
      </c>
      <c r="G519">
        <v>163</v>
      </c>
      <c r="H519">
        <v>163</v>
      </c>
      <c r="I519">
        <v>83</v>
      </c>
      <c r="J519">
        <v>230</v>
      </c>
      <c r="K519">
        <v>223</v>
      </c>
      <c r="L519">
        <v>329</v>
      </c>
      <c r="M519">
        <v>142</v>
      </c>
      <c r="N519">
        <v>230</v>
      </c>
      <c r="O519">
        <v>163</v>
      </c>
      <c r="P519">
        <v>142</v>
      </c>
    </row>
    <row r="520" spans="1:16">
      <c r="A520">
        <v>83</v>
      </c>
      <c r="B520">
        <v>329</v>
      </c>
      <c r="C520">
        <v>230</v>
      </c>
      <c r="D520">
        <v>223</v>
      </c>
      <c r="E520">
        <v>230</v>
      </c>
      <c r="F520">
        <v>162</v>
      </c>
      <c r="G520">
        <v>140</v>
      </c>
      <c r="H520">
        <v>140</v>
      </c>
      <c r="I520">
        <v>204</v>
      </c>
      <c r="J520">
        <v>230</v>
      </c>
      <c r="K520">
        <v>142</v>
      </c>
      <c r="L520">
        <v>230</v>
      </c>
      <c r="M520">
        <v>329</v>
      </c>
      <c r="N520">
        <v>329</v>
      </c>
      <c r="O520">
        <v>140</v>
      </c>
      <c r="P520">
        <v>230</v>
      </c>
    </row>
    <row r="521" spans="1:16">
      <c r="A521">
        <v>162</v>
      </c>
      <c r="B521">
        <v>204</v>
      </c>
      <c r="C521">
        <v>203</v>
      </c>
      <c r="D521">
        <v>240</v>
      </c>
      <c r="E521">
        <v>204</v>
      </c>
      <c r="F521">
        <v>162</v>
      </c>
      <c r="G521">
        <v>329</v>
      </c>
      <c r="H521">
        <v>163</v>
      </c>
      <c r="I521">
        <v>240</v>
      </c>
      <c r="J521">
        <v>162</v>
      </c>
      <c r="K521">
        <v>204</v>
      </c>
      <c r="L521">
        <v>140</v>
      </c>
      <c r="M521">
        <v>140</v>
      </c>
      <c r="N521">
        <v>162</v>
      </c>
      <c r="O521">
        <v>162</v>
      </c>
      <c r="P521">
        <v>329</v>
      </c>
    </row>
    <row r="522" spans="1:16">
      <c r="A522">
        <v>140</v>
      </c>
      <c r="B522">
        <v>203</v>
      </c>
      <c r="C522">
        <v>240</v>
      </c>
      <c r="D522">
        <v>83</v>
      </c>
      <c r="E522">
        <v>203</v>
      </c>
      <c r="F522">
        <v>329</v>
      </c>
      <c r="G522">
        <v>163</v>
      </c>
      <c r="H522">
        <v>230</v>
      </c>
      <c r="I522">
        <v>162</v>
      </c>
      <c r="J522">
        <v>203</v>
      </c>
      <c r="K522">
        <v>230</v>
      </c>
      <c r="L522">
        <v>223</v>
      </c>
      <c r="M522">
        <v>140</v>
      </c>
      <c r="N522">
        <v>140</v>
      </c>
      <c r="O522">
        <v>230</v>
      </c>
      <c r="P522">
        <v>162</v>
      </c>
    </row>
    <row r="523" spans="1:16">
      <c r="A523">
        <v>140</v>
      </c>
      <c r="B523">
        <v>162</v>
      </c>
      <c r="C523">
        <v>140</v>
      </c>
      <c r="D523">
        <v>329</v>
      </c>
      <c r="E523">
        <v>83</v>
      </c>
      <c r="F523">
        <v>204</v>
      </c>
      <c r="G523">
        <v>162</v>
      </c>
      <c r="H523">
        <v>203</v>
      </c>
      <c r="I523">
        <v>203</v>
      </c>
      <c r="J523">
        <v>223</v>
      </c>
      <c r="K523">
        <v>142</v>
      </c>
      <c r="L523">
        <v>240</v>
      </c>
      <c r="M523">
        <v>223</v>
      </c>
      <c r="N523">
        <v>84</v>
      </c>
      <c r="O523">
        <v>162</v>
      </c>
      <c r="P523">
        <v>83</v>
      </c>
    </row>
    <row r="524" spans="1:16">
      <c r="A524">
        <v>162</v>
      </c>
      <c r="B524">
        <v>83</v>
      </c>
      <c r="C524">
        <v>329</v>
      </c>
      <c r="D524">
        <v>203</v>
      </c>
      <c r="E524">
        <v>140</v>
      </c>
      <c r="F524">
        <v>162</v>
      </c>
      <c r="G524">
        <v>240</v>
      </c>
      <c r="H524">
        <v>230</v>
      </c>
      <c r="I524">
        <v>329</v>
      </c>
      <c r="J524">
        <v>203</v>
      </c>
      <c r="K524">
        <v>230</v>
      </c>
      <c r="L524">
        <v>430</v>
      </c>
      <c r="M524">
        <v>162</v>
      </c>
      <c r="N524">
        <v>329</v>
      </c>
      <c r="O524">
        <v>329</v>
      </c>
      <c r="P524">
        <v>240</v>
      </c>
    </row>
    <row r="525" spans="1:16">
      <c r="A525">
        <v>329</v>
      </c>
      <c r="B525">
        <v>230</v>
      </c>
      <c r="C525">
        <v>329</v>
      </c>
      <c r="D525">
        <v>203</v>
      </c>
      <c r="E525">
        <v>140</v>
      </c>
      <c r="F525">
        <v>140</v>
      </c>
      <c r="G525">
        <v>162</v>
      </c>
      <c r="H525">
        <v>430</v>
      </c>
      <c r="I525">
        <v>204</v>
      </c>
      <c r="J525">
        <v>204</v>
      </c>
      <c r="K525">
        <v>430</v>
      </c>
      <c r="L525">
        <v>203</v>
      </c>
      <c r="M525">
        <v>140</v>
      </c>
      <c r="N525">
        <v>140</v>
      </c>
      <c r="O525">
        <v>162</v>
      </c>
      <c r="P525">
        <v>140</v>
      </c>
    </row>
    <row r="526" spans="1:16">
      <c r="A526">
        <v>223</v>
      </c>
      <c r="B526">
        <v>203</v>
      </c>
      <c r="C526">
        <v>240</v>
      </c>
      <c r="D526">
        <v>140</v>
      </c>
      <c r="E526">
        <v>329</v>
      </c>
      <c r="F526">
        <v>140</v>
      </c>
      <c r="G526">
        <v>162</v>
      </c>
      <c r="H526">
        <v>204</v>
      </c>
      <c r="I526">
        <v>230</v>
      </c>
      <c r="J526">
        <v>142</v>
      </c>
      <c r="K526">
        <v>140</v>
      </c>
      <c r="L526">
        <v>430</v>
      </c>
      <c r="M526">
        <v>240</v>
      </c>
      <c r="N526">
        <v>203</v>
      </c>
      <c r="O526">
        <v>240</v>
      </c>
      <c r="P526">
        <v>162</v>
      </c>
    </row>
    <row r="527" spans="1:16">
      <c r="A527">
        <v>329</v>
      </c>
      <c r="B527">
        <v>203</v>
      </c>
      <c r="C527">
        <v>329</v>
      </c>
      <c r="D527">
        <v>84</v>
      </c>
      <c r="E527">
        <v>84</v>
      </c>
      <c r="F527">
        <v>230</v>
      </c>
      <c r="G527">
        <v>240</v>
      </c>
      <c r="H527">
        <v>329</v>
      </c>
      <c r="I527">
        <v>329</v>
      </c>
      <c r="J527">
        <v>162</v>
      </c>
      <c r="K527">
        <v>83</v>
      </c>
      <c r="L527">
        <v>204</v>
      </c>
      <c r="M527">
        <v>204</v>
      </c>
      <c r="N527">
        <v>140</v>
      </c>
      <c r="O527">
        <v>162</v>
      </c>
      <c r="P527">
        <v>162</v>
      </c>
    </row>
    <row r="528" spans="1:16">
      <c r="A528">
        <v>223</v>
      </c>
      <c r="B528">
        <v>329</v>
      </c>
      <c r="C528">
        <v>142</v>
      </c>
      <c r="D528">
        <v>142</v>
      </c>
      <c r="E528">
        <v>142</v>
      </c>
      <c r="F528">
        <v>140</v>
      </c>
      <c r="G528">
        <v>329</v>
      </c>
      <c r="H528">
        <v>162</v>
      </c>
      <c r="I528">
        <v>430</v>
      </c>
      <c r="J528">
        <v>84</v>
      </c>
      <c r="K528">
        <v>203</v>
      </c>
      <c r="L528">
        <v>140</v>
      </c>
      <c r="M528">
        <v>83</v>
      </c>
      <c r="N528">
        <v>140</v>
      </c>
      <c r="O528">
        <v>162</v>
      </c>
      <c r="P528">
        <v>240</v>
      </c>
    </row>
    <row r="529" spans="1:16">
      <c r="A529">
        <v>83</v>
      </c>
      <c r="B529">
        <v>163</v>
      </c>
      <c r="C529">
        <v>329</v>
      </c>
      <c r="D529">
        <v>430</v>
      </c>
      <c r="E529">
        <v>329</v>
      </c>
      <c r="F529">
        <v>430</v>
      </c>
      <c r="G529">
        <v>140</v>
      </c>
      <c r="H529">
        <v>203</v>
      </c>
      <c r="I529">
        <v>430</v>
      </c>
      <c r="J529">
        <v>430</v>
      </c>
      <c r="K529">
        <v>240</v>
      </c>
      <c r="L529">
        <v>240</v>
      </c>
      <c r="M529">
        <v>329</v>
      </c>
      <c r="N529">
        <v>230</v>
      </c>
      <c r="O529">
        <v>140</v>
      </c>
      <c r="P529">
        <v>203</v>
      </c>
    </row>
    <row r="530" spans="1:16">
      <c r="A530">
        <v>230</v>
      </c>
      <c r="B530">
        <v>329</v>
      </c>
      <c r="C530">
        <v>140</v>
      </c>
      <c r="D530">
        <v>142</v>
      </c>
      <c r="E530">
        <v>140</v>
      </c>
      <c r="F530">
        <v>223</v>
      </c>
      <c r="G530">
        <v>230</v>
      </c>
      <c r="H530">
        <v>83</v>
      </c>
      <c r="I530">
        <v>84</v>
      </c>
      <c r="J530">
        <v>204</v>
      </c>
      <c r="K530">
        <v>163</v>
      </c>
      <c r="L530">
        <v>140</v>
      </c>
      <c r="M530">
        <v>83</v>
      </c>
      <c r="N530">
        <v>329</v>
      </c>
      <c r="O530">
        <v>140</v>
      </c>
      <c r="P530">
        <v>163</v>
      </c>
    </row>
    <row r="531" spans="1:16">
      <c r="A531">
        <v>240</v>
      </c>
      <c r="B531">
        <v>162</v>
      </c>
      <c r="C531">
        <v>162</v>
      </c>
      <c r="D531">
        <v>163</v>
      </c>
      <c r="E531">
        <v>162</v>
      </c>
      <c r="F531">
        <v>230</v>
      </c>
      <c r="G531">
        <v>83</v>
      </c>
      <c r="H531">
        <v>162</v>
      </c>
      <c r="I531">
        <v>204</v>
      </c>
      <c r="J531">
        <v>329</v>
      </c>
      <c r="K531">
        <v>329</v>
      </c>
      <c r="L531">
        <v>223</v>
      </c>
      <c r="M531">
        <v>162</v>
      </c>
      <c r="N531">
        <v>203</v>
      </c>
      <c r="O531">
        <v>430</v>
      </c>
      <c r="P531">
        <v>329</v>
      </c>
    </row>
    <row r="532" spans="1:16">
      <c r="A532">
        <v>142</v>
      </c>
      <c r="B532">
        <v>140</v>
      </c>
      <c r="C532">
        <v>83</v>
      </c>
      <c r="D532">
        <v>162</v>
      </c>
      <c r="E532">
        <v>230</v>
      </c>
      <c r="F532">
        <v>140</v>
      </c>
      <c r="G532">
        <v>162</v>
      </c>
      <c r="H532">
        <v>142</v>
      </c>
      <c r="I532">
        <v>163</v>
      </c>
      <c r="J532">
        <v>230</v>
      </c>
      <c r="K532">
        <v>84</v>
      </c>
      <c r="L532">
        <v>163</v>
      </c>
      <c r="M532">
        <v>140</v>
      </c>
      <c r="N532">
        <v>162</v>
      </c>
      <c r="O532">
        <v>230</v>
      </c>
      <c r="P532">
        <v>329</v>
      </c>
    </row>
    <row r="533" spans="1:16">
      <c r="A533">
        <v>329</v>
      </c>
      <c r="B533">
        <v>329</v>
      </c>
      <c r="C533">
        <v>223</v>
      </c>
      <c r="D533">
        <v>162</v>
      </c>
      <c r="E533">
        <v>142</v>
      </c>
      <c r="F533">
        <v>329</v>
      </c>
      <c r="G533">
        <v>430</v>
      </c>
      <c r="H533">
        <v>203</v>
      </c>
      <c r="I533">
        <v>83</v>
      </c>
      <c r="J533">
        <v>329</v>
      </c>
      <c r="K533">
        <v>140</v>
      </c>
      <c r="L533">
        <v>230</v>
      </c>
      <c r="M533">
        <v>240</v>
      </c>
      <c r="N533">
        <v>162</v>
      </c>
      <c r="O533">
        <v>240</v>
      </c>
      <c r="P533">
        <v>329</v>
      </c>
    </row>
    <row r="534" spans="1:16">
      <c r="A534">
        <v>163</v>
      </c>
      <c r="B534">
        <v>203</v>
      </c>
      <c r="C534">
        <v>329</v>
      </c>
      <c r="D534">
        <v>203</v>
      </c>
      <c r="E534">
        <v>230</v>
      </c>
      <c r="F534">
        <v>230</v>
      </c>
      <c r="G534">
        <v>204</v>
      </c>
      <c r="H534">
        <v>140</v>
      </c>
      <c r="I534">
        <v>142</v>
      </c>
      <c r="J534">
        <v>162</v>
      </c>
      <c r="K534">
        <v>204</v>
      </c>
      <c r="L534">
        <v>142</v>
      </c>
      <c r="M534">
        <v>140</v>
      </c>
      <c r="N534">
        <v>230</v>
      </c>
      <c r="O534">
        <v>203</v>
      </c>
      <c r="P534">
        <v>329</v>
      </c>
    </row>
    <row r="535" spans="1:16">
      <c r="A535">
        <v>203</v>
      </c>
      <c r="B535">
        <v>230</v>
      </c>
      <c r="C535">
        <v>329</v>
      </c>
      <c r="D535">
        <v>83</v>
      </c>
      <c r="E535">
        <v>140</v>
      </c>
      <c r="F535">
        <v>204</v>
      </c>
      <c r="G535">
        <v>162</v>
      </c>
      <c r="H535">
        <v>329</v>
      </c>
      <c r="I535">
        <v>83</v>
      </c>
      <c r="J535">
        <v>140</v>
      </c>
      <c r="K535">
        <v>140</v>
      </c>
      <c r="L535">
        <v>230</v>
      </c>
      <c r="M535">
        <v>329</v>
      </c>
      <c r="N535">
        <v>430</v>
      </c>
      <c r="O535">
        <v>162</v>
      </c>
      <c r="P535">
        <v>230</v>
      </c>
    </row>
    <row r="536" spans="1:16">
      <c r="A536">
        <v>84</v>
      </c>
      <c r="B536">
        <v>430</v>
      </c>
      <c r="C536">
        <v>83</v>
      </c>
      <c r="D536">
        <v>240</v>
      </c>
      <c r="E536">
        <v>204</v>
      </c>
      <c r="F536">
        <v>83</v>
      </c>
      <c r="G536">
        <v>142</v>
      </c>
      <c r="H536">
        <v>162</v>
      </c>
      <c r="I536">
        <v>140</v>
      </c>
      <c r="J536">
        <v>223</v>
      </c>
      <c r="K536">
        <v>163</v>
      </c>
      <c r="L536">
        <v>230</v>
      </c>
      <c r="M536">
        <v>430</v>
      </c>
      <c r="N536">
        <v>329</v>
      </c>
      <c r="O536">
        <v>83</v>
      </c>
      <c r="P536">
        <v>140</v>
      </c>
    </row>
    <row r="537" spans="1:16">
      <c r="A537">
        <v>162</v>
      </c>
      <c r="B537">
        <v>162</v>
      </c>
      <c r="C537">
        <v>329</v>
      </c>
      <c r="D537">
        <v>203</v>
      </c>
      <c r="E537">
        <v>430</v>
      </c>
      <c r="F537">
        <v>83</v>
      </c>
      <c r="G537">
        <v>140</v>
      </c>
      <c r="H537">
        <v>329</v>
      </c>
      <c r="I537">
        <v>162</v>
      </c>
      <c r="J537">
        <v>140</v>
      </c>
      <c r="K537">
        <v>163</v>
      </c>
      <c r="L537">
        <v>230</v>
      </c>
      <c r="M537">
        <v>204</v>
      </c>
      <c r="N537">
        <v>329</v>
      </c>
      <c r="O537">
        <v>163</v>
      </c>
      <c r="P537">
        <v>329</v>
      </c>
    </row>
    <row r="538" spans="1:16">
      <c r="A538">
        <v>329</v>
      </c>
      <c r="B538">
        <v>162</v>
      </c>
      <c r="C538">
        <v>203</v>
      </c>
      <c r="D538">
        <v>162</v>
      </c>
      <c r="E538">
        <v>83</v>
      </c>
      <c r="F538">
        <v>162</v>
      </c>
      <c r="G538">
        <v>142</v>
      </c>
      <c r="H538">
        <v>430</v>
      </c>
      <c r="I538">
        <v>329</v>
      </c>
      <c r="J538">
        <v>140</v>
      </c>
      <c r="K538">
        <v>430</v>
      </c>
      <c r="L538">
        <v>223</v>
      </c>
      <c r="M538">
        <v>142</v>
      </c>
      <c r="N538">
        <v>142</v>
      </c>
      <c r="O538">
        <v>329</v>
      </c>
      <c r="P538">
        <v>163</v>
      </c>
    </row>
    <row r="539" spans="1:16">
      <c r="A539">
        <v>223</v>
      </c>
      <c r="B539">
        <v>140</v>
      </c>
      <c r="C539">
        <v>142</v>
      </c>
      <c r="D539">
        <v>140</v>
      </c>
      <c r="E539">
        <v>204</v>
      </c>
      <c r="F539">
        <v>162</v>
      </c>
      <c r="G539">
        <v>83</v>
      </c>
      <c r="H539">
        <v>140</v>
      </c>
      <c r="I539">
        <v>162</v>
      </c>
      <c r="J539">
        <v>329</v>
      </c>
      <c r="K539">
        <v>430</v>
      </c>
      <c r="L539">
        <v>162</v>
      </c>
      <c r="M539">
        <v>142</v>
      </c>
      <c r="N539">
        <v>329</v>
      </c>
      <c r="O539">
        <v>430</v>
      </c>
      <c r="P539">
        <v>140</v>
      </c>
    </row>
    <row r="540" spans="1:16">
      <c r="A540">
        <v>84</v>
      </c>
      <c r="B540">
        <v>140</v>
      </c>
      <c r="C540">
        <v>142</v>
      </c>
      <c r="D540">
        <v>230</v>
      </c>
      <c r="E540">
        <v>163</v>
      </c>
      <c r="F540">
        <v>329</v>
      </c>
      <c r="G540">
        <v>163</v>
      </c>
      <c r="H540">
        <v>163</v>
      </c>
      <c r="I540">
        <v>203</v>
      </c>
      <c r="J540">
        <v>430</v>
      </c>
      <c r="K540">
        <v>83</v>
      </c>
      <c r="L540">
        <v>163</v>
      </c>
      <c r="M540">
        <v>163</v>
      </c>
      <c r="N540">
        <v>163</v>
      </c>
      <c r="O540">
        <v>84</v>
      </c>
      <c r="P540">
        <v>240</v>
      </c>
    </row>
    <row r="541" spans="1:16">
      <c r="A541">
        <v>163</v>
      </c>
      <c r="B541">
        <v>83</v>
      </c>
      <c r="C541">
        <v>162</v>
      </c>
      <c r="D541">
        <v>329</v>
      </c>
      <c r="E541">
        <v>240</v>
      </c>
      <c r="F541">
        <v>83</v>
      </c>
      <c r="G541">
        <v>204</v>
      </c>
      <c r="H541">
        <v>329</v>
      </c>
      <c r="I541">
        <v>142</v>
      </c>
      <c r="J541">
        <v>140</v>
      </c>
      <c r="K541">
        <v>140</v>
      </c>
      <c r="L541">
        <v>204</v>
      </c>
      <c r="M541">
        <v>84</v>
      </c>
      <c r="N541">
        <v>204</v>
      </c>
      <c r="O541">
        <v>142</v>
      </c>
      <c r="P541">
        <v>163</v>
      </c>
    </row>
    <row r="542" spans="1:16">
      <c r="A542">
        <v>329</v>
      </c>
      <c r="B542">
        <v>230</v>
      </c>
      <c r="C542">
        <v>329</v>
      </c>
      <c r="D542">
        <v>84</v>
      </c>
      <c r="E542">
        <v>162</v>
      </c>
      <c r="F542">
        <v>204</v>
      </c>
      <c r="G542">
        <v>83</v>
      </c>
      <c r="H542">
        <v>329</v>
      </c>
      <c r="I542">
        <v>204</v>
      </c>
      <c r="J542">
        <v>84</v>
      </c>
      <c r="K542">
        <v>203</v>
      </c>
      <c r="L542">
        <v>329</v>
      </c>
      <c r="M542">
        <v>140</v>
      </c>
      <c r="N542">
        <v>162</v>
      </c>
      <c r="O542">
        <v>223</v>
      </c>
      <c r="P542">
        <v>84</v>
      </c>
    </row>
    <row r="543" spans="1:16">
      <c r="A543">
        <v>162</v>
      </c>
      <c r="B543">
        <v>203</v>
      </c>
      <c r="C543">
        <v>203</v>
      </c>
      <c r="D543">
        <v>329</v>
      </c>
      <c r="E543">
        <v>140</v>
      </c>
      <c r="F543">
        <v>162</v>
      </c>
      <c r="G543">
        <v>140</v>
      </c>
      <c r="H543">
        <v>230</v>
      </c>
      <c r="I543">
        <v>140</v>
      </c>
      <c r="J543">
        <v>203</v>
      </c>
      <c r="K543">
        <v>140</v>
      </c>
      <c r="L543">
        <v>163</v>
      </c>
      <c r="M543">
        <v>162</v>
      </c>
      <c r="N543">
        <v>142</v>
      </c>
      <c r="O543">
        <v>203</v>
      </c>
      <c r="P543">
        <v>430</v>
      </c>
    </row>
    <row r="544" spans="1:16">
      <c r="A544">
        <v>204</v>
      </c>
      <c r="B544">
        <v>203</v>
      </c>
      <c r="C544">
        <v>142</v>
      </c>
      <c r="D544">
        <v>329</v>
      </c>
      <c r="E544">
        <v>230</v>
      </c>
      <c r="F544">
        <v>162</v>
      </c>
      <c r="G544">
        <v>240</v>
      </c>
      <c r="H544">
        <v>162</v>
      </c>
      <c r="I544">
        <v>163</v>
      </c>
      <c r="J544">
        <v>430</v>
      </c>
      <c r="K544">
        <v>204</v>
      </c>
      <c r="L544">
        <v>329</v>
      </c>
      <c r="M544">
        <v>162</v>
      </c>
      <c r="N544">
        <v>163</v>
      </c>
      <c r="O544">
        <v>223</v>
      </c>
      <c r="P544">
        <v>223</v>
      </c>
    </row>
    <row r="545" spans="1:16">
      <c r="A545">
        <v>240</v>
      </c>
      <c r="B545">
        <v>163</v>
      </c>
      <c r="C545">
        <v>142</v>
      </c>
      <c r="D545">
        <v>140</v>
      </c>
      <c r="E545">
        <v>162</v>
      </c>
      <c r="F545">
        <v>223</v>
      </c>
      <c r="G545">
        <v>162</v>
      </c>
      <c r="H545">
        <v>230</v>
      </c>
      <c r="I545">
        <v>223</v>
      </c>
      <c r="J545">
        <v>230</v>
      </c>
      <c r="K545">
        <v>140</v>
      </c>
      <c r="L545">
        <v>329</v>
      </c>
      <c r="M545">
        <v>162</v>
      </c>
      <c r="N545">
        <v>430</v>
      </c>
      <c r="O545">
        <v>430</v>
      </c>
      <c r="P545">
        <v>329</v>
      </c>
    </row>
    <row r="546" spans="1:16">
      <c r="A546">
        <v>83</v>
      </c>
      <c r="B546">
        <v>84</v>
      </c>
      <c r="C546">
        <v>84</v>
      </c>
      <c r="D546">
        <v>329</v>
      </c>
      <c r="E546">
        <v>162</v>
      </c>
      <c r="F546">
        <v>240</v>
      </c>
      <c r="G546">
        <v>140</v>
      </c>
      <c r="H546">
        <v>203</v>
      </c>
      <c r="I546">
        <v>83</v>
      </c>
      <c r="J546">
        <v>230</v>
      </c>
      <c r="K546">
        <v>329</v>
      </c>
      <c r="L546">
        <v>329</v>
      </c>
      <c r="M546">
        <v>84</v>
      </c>
      <c r="N546">
        <v>84</v>
      </c>
      <c r="O546">
        <v>142</v>
      </c>
      <c r="P546">
        <v>140</v>
      </c>
    </row>
    <row r="547" spans="1:16">
      <c r="A547">
        <v>329</v>
      </c>
      <c r="B547">
        <v>329</v>
      </c>
      <c r="C547">
        <v>162</v>
      </c>
      <c r="D547">
        <v>84</v>
      </c>
      <c r="E547">
        <v>223</v>
      </c>
      <c r="F547">
        <v>430</v>
      </c>
      <c r="G547">
        <v>83</v>
      </c>
      <c r="H547">
        <v>329</v>
      </c>
      <c r="I547">
        <v>140</v>
      </c>
      <c r="J547">
        <v>204</v>
      </c>
      <c r="K547">
        <v>140</v>
      </c>
      <c r="L547">
        <v>83</v>
      </c>
      <c r="M547">
        <v>240</v>
      </c>
      <c r="N547">
        <v>162</v>
      </c>
      <c r="O547">
        <v>163</v>
      </c>
      <c r="P547">
        <v>230</v>
      </c>
    </row>
    <row r="548" spans="1:16">
      <c r="A548">
        <v>162</v>
      </c>
      <c r="B548">
        <v>162</v>
      </c>
      <c r="C548">
        <v>203</v>
      </c>
      <c r="D548">
        <v>203</v>
      </c>
      <c r="E548">
        <v>83</v>
      </c>
      <c r="F548">
        <v>230</v>
      </c>
      <c r="G548">
        <v>430</v>
      </c>
      <c r="H548">
        <v>329</v>
      </c>
      <c r="I548">
        <v>83</v>
      </c>
      <c r="J548">
        <v>140</v>
      </c>
      <c r="K548">
        <v>329</v>
      </c>
      <c r="L548">
        <v>430</v>
      </c>
      <c r="M548">
        <v>83</v>
      </c>
      <c r="N548">
        <v>203</v>
      </c>
      <c r="O548">
        <v>329</v>
      </c>
      <c r="P548">
        <v>84</v>
      </c>
    </row>
    <row r="549" spans="1:16">
      <c r="A549">
        <v>204</v>
      </c>
      <c r="B549">
        <v>140</v>
      </c>
      <c r="C549">
        <v>162</v>
      </c>
      <c r="D549">
        <v>203</v>
      </c>
      <c r="E549">
        <v>223</v>
      </c>
      <c r="F549">
        <v>329</v>
      </c>
      <c r="G549">
        <v>329</v>
      </c>
      <c r="H549">
        <v>329</v>
      </c>
      <c r="I549">
        <v>230</v>
      </c>
      <c r="J549">
        <v>203</v>
      </c>
      <c r="K549">
        <v>203</v>
      </c>
      <c r="L549">
        <v>329</v>
      </c>
      <c r="M549">
        <v>162</v>
      </c>
      <c r="N549">
        <v>163</v>
      </c>
      <c r="O549">
        <v>162</v>
      </c>
      <c r="P549">
        <v>223</v>
      </c>
    </row>
    <row r="550" spans="1:16">
      <c r="A550">
        <v>140</v>
      </c>
      <c r="B550">
        <v>142</v>
      </c>
      <c r="C550">
        <v>240</v>
      </c>
      <c r="D550">
        <v>430</v>
      </c>
      <c r="E550">
        <v>142</v>
      </c>
      <c r="F550">
        <v>329</v>
      </c>
      <c r="G550">
        <v>140</v>
      </c>
      <c r="H550">
        <v>162</v>
      </c>
      <c r="I550">
        <v>83</v>
      </c>
      <c r="J550">
        <v>223</v>
      </c>
      <c r="K550">
        <v>230</v>
      </c>
      <c r="L550">
        <v>84</v>
      </c>
      <c r="M550">
        <v>83</v>
      </c>
      <c r="N550">
        <v>240</v>
      </c>
      <c r="O550">
        <v>204</v>
      </c>
      <c r="P550">
        <v>204</v>
      </c>
    </row>
    <row r="551" spans="1:16">
      <c r="A551">
        <v>140</v>
      </c>
      <c r="B551">
        <v>204</v>
      </c>
      <c r="C551">
        <v>329</v>
      </c>
      <c r="D551">
        <v>140</v>
      </c>
      <c r="E551">
        <v>223</v>
      </c>
      <c r="F551">
        <v>430</v>
      </c>
      <c r="G551">
        <v>223</v>
      </c>
      <c r="H551">
        <v>83</v>
      </c>
      <c r="I551">
        <v>162</v>
      </c>
      <c r="J551">
        <v>162</v>
      </c>
      <c r="K551">
        <v>163</v>
      </c>
      <c r="L551">
        <v>240</v>
      </c>
      <c r="M551">
        <v>163</v>
      </c>
      <c r="N551">
        <v>163</v>
      </c>
      <c r="O551">
        <v>329</v>
      </c>
      <c r="P551">
        <v>230</v>
      </c>
    </row>
    <row r="552" spans="1:16">
      <c r="A552">
        <v>162</v>
      </c>
      <c r="B552">
        <v>430</v>
      </c>
      <c r="C552">
        <v>162</v>
      </c>
      <c r="D552">
        <v>140</v>
      </c>
      <c r="E552">
        <v>84</v>
      </c>
      <c r="F552">
        <v>162</v>
      </c>
      <c r="G552">
        <v>329</v>
      </c>
      <c r="H552">
        <v>84</v>
      </c>
      <c r="I552">
        <v>240</v>
      </c>
      <c r="J552">
        <v>203</v>
      </c>
      <c r="K552">
        <v>162</v>
      </c>
      <c r="L552">
        <v>142</v>
      </c>
      <c r="M552">
        <v>329</v>
      </c>
      <c r="N552">
        <v>162</v>
      </c>
      <c r="O552">
        <v>329</v>
      </c>
      <c r="P552">
        <v>162</v>
      </c>
    </row>
    <row r="553" spans="1:16">
      <c r="A553">
        <v>240</v>
      </c>
      <c r="B553">
        <v>162</v>
      </c>
      <c r="C553">
        <v>204</v>
      </c>
      <c r="D553">
        <v>140</v>
      </c>
      <c r="E553">
        <v>163</v>
      </c>
      <c r="F553">
        <v>140</v>
      </c>
      <c r="G553">
        <v>140</v>
      </c>
      <c r="H553">
        <v>83</v>
      </c>
      <c r="I553">
        <v>83</v>
      </c>
      <c r="J553">
        <v>140</v>
      </c>
      <c r="K553">
        <v>83</v>
      </c>
      <c r="L553">
        <v>329</v>
      </c>
      <c r="M553">
        <v>142</v>
      </c>
      <c r="N553">
        <v>140</v>
      </c>
      <c r="O553">
        <v>162</v>
      </c>
      <c r="P553">
        <v>140</v>
      </c>
    </row>
    <row r="554" spans="1:16">
      <c r="A554">
        <v>83</v>
      </c>
      <c r="B554">
        <v>140</v>
      </c>
      <c r="C554">
        <v>142</v>
      </c>
      <c r="D554">
        <v>430</v>
      </c>
      <c r="E554">
        <v>223</v>
      </c>
      <c r="F554">
        <v>430</v>
      </c>
      <c r="G554">
        <v>329</v>
      </c>
      <c r="H554">
        <v>230</v>
      </c>
      <c r="I554">
        <v>162</v>
      </c>
      <c r="J554">
        <v>329</v>
      </c>
      <c r="K554">
        <v>430</v>
      </c>
      <c r="L554">
        <v>204</v>
      </c>
      <c r="M554">
        <v>163</v>
      </c>
      <c r="N554">
        <v>140</v>
      </c>
      <c r="O554">
        <v>430</v>
      </c>
      <c r="P554">
        <v>163</v>
      </c>
    </row>
    <row r="555" spans="1:16">
      <c r="A555">
        <v>163</v>
      </c>
      <c r="B555">
        <v>162</v>
      </c>
      <c r="C555">
        <v>329</v>
      </c>
      <c r="D555">
        <v>203</v>
      </c>
      <c r="E555">
        <v>203</v>
      </c>
      <c r="F555">
        <v>142</v>
      </c>
      <c r="G555">
        <v>162</v>
      </c>
      <c r="H555">
        <v>83</v>
      </c>
      <c r="I555">
        <v>240</v>
      </c>
      <c r="J555">
        <v>223</v>
      </c>
      <c r="K555">
        <v>140</v>
      </c>
      <c r="L555">
        <v>329</v>
      </c>
      <c r="M555">
        <v>84</v>
      </c>
      <c r="N555">
        <v>329</v>
      </c>
      <c r="O555">
        <v>329</v>
      </c>
      <c r="P555">
        <v>140</v>
      </c>
    </row>
    <row r="556" spans="1:16">
      <c r="A556">
        <v>163</v>
      </c>
      <c r="B556">
        <v>162</v>
      </c>
      <c r="C556">
        <v>329</v>
      </c>
      <c r="D556">
        <v>430</v>
      </c>
      <c r="E556">
        <v>203</v>
      </c>
      <c r="F556">
        <v>203</v>
      </c>
      <c r="G556">
        <v>162</v>
      </c>
      <c r="H556">
        <v>329</v>
      </c>
      <c r="I556">
        <v>203</v>
      </c>
      <c r="J556">
        <v>162</v>
      </c>
      <c r="K556">
        <v>240</v>
      </c>
      <c r="L556">
        <v>142</v>
      </c>
      <c r="M556">
        <v>329</v>
      </c>
      <c r="N556">
        <v>329</v>
      </c>
      <c r="O556">
        <v>84</v>
      </c>
      <c r="P556">
        <v>203</v>
      </c>
    </row>
    <row r="557" spans="1:16">
      <c r="A557">
        <v>162</v>
      </c>
      <c r="B557">
        <v>140</v>
      </c>
      <c r="C557">
        <v>83</v>
      </c>
      <c r="D557">
        <v>204</v>
      </c>
      <c r="E557">
        <v>203</v>
      </c>
      <c r="F557">
        <v>140</v>
      </c>
      <c r="G557">
        <v>329</v>
      </c>
      <c r="H557">
        <v>203</v>
      </c>
      <c r="I557">
        <v>230</v>
      </c>
      <c r="J557">
        <v>84</v>
      </c>
      <c r="K557">
        <v>204</v>
      </c>
      <c r="L557">
        <v>162</v>
      </c>
      <c r="M557">
        <v>329</v>
      </c>
      <c r="N557">
        <v>162</v>
      </c>
      <c r="O557">
        <v>203</v>
      </c>
      <c r="P557">
        <v>163</v>
      </c>
    </row>
    <row r="558" spans="1:16">
      <c r="A558">
        <v>84</v>
      </c>
      <c r="B558">
        <v>203</v>
      </c>
      <c r="C558">
        <v>203</v>
      </c>
      <c r="D558">
        <v>204</v>
      </c>
      <c r="E558">
        <v>163</v>
      </c>
      <c r="F558">
        <v>329</v>
      </c>
      <c r="G558">
        <v>163</v>
      </c>
      <c r="H558">
        <v>83</v>
      </c>
      <c r="I558">
        <v>162</v>
      </c>
      <c r="J558">
        <v>163</v>
      </c>
      <c r="K558">
        <v>203</v>
      </c>
      <c r="L558">
        <v>142</v>
      </c>
      <c r="M558">
        <v>329</v>
      </c>
      <c r="N558">
        <v>430</v>
      </c>
      <c r="O558">
        <v>329</v>
      </c>
      <c r="P558">
        <v>140</v>
      </c>
    </row>
    <row r="559" spans="1:16">
      <c r="A559">
        <v>223</v>
      </c>
      <c r="B559">
        <v>84</v>
      </c>
      <c r="C559">
        <v>142</v>
      </c>
      <c r="D559">
        <v>329</v>
      </c>
      <c r="E559">
        <v>223</v>
      </c>
      <c r="F559">
        <v>223</v>
      </c>
      <c r="G559">
        <v>162</v>
      </c>
      <c r="H559">
        <v>142</v>
      </c>
      <c r="I559">
        <v>430</v>
      </c>
      <c r="J559">
        <v>140</v>
      </c>
      <c r="K559">
        <v>430</v>
      </c>
      <c r="L559">
        <v>162</v>
      </c>
      <c r="M559">
        <v>223</v>
      </c>
      <c r="N559">
        <v>329</v>
      </c>
      <c r="O559">
        <v>140</v>
      </c>
      <c r="P559">
        <v>140</v>
      </c>
    </row>
    <row r="560" spans="1:16">
      <c r="A560">
        <v>230</v>
      </c>
      <c r="B560">
        <v>142</v>
      </c>
      <c r="C560">
        <v>163</v>
      </c>
      <c r="D560">
        <v>329</v>
      </c>
      <c r="E560">
        <v>140</v>
      </c>
      <c r="F560">
        <v>140</v>
      </c>
      <c r="G560">
        <v>140</v>
      </c>
      <c r="H560">
        <v>204</v>
      </c>
      <c r="I560">
        <v>329</v>
      </c>
      <c r="J560">
        <v>430</v>
      </c>
      <c r="K560">
        <v>204</v>
      </c>
      <c r="L560">
        <v>223</v>
      </c>
      <c r="M560">
        <v>430</v>
      </c>
      <c r="N560">
        <v>83</v>
      </c>
      <c r="O560">
        <v>240</v>
      </c>
      <c r="P560">
        <v>163</v>
      </c>
    </row>
    <row r="561" spans="1:16">
      <c r="A561">
        <v>230</v>
      </c>
      <c r="B561">
        <v>84</v>
      </c>
      <c r="C561">
        <v>223</v>
      </c>
      <c r="D561">
        <v>142</v>
      </c>
      <c r="E561">
        <v>329</v>
      </c>
      <c r="F561">
        <v>329</v>
      </c>
      <c r="G561">
        <v>83</v>
      </c>
      <c r="H561">
        <v>162</v>
      </c>
      <c r="I561">
        <v>84</v>
      </c>
      <c r="J561">
        <v>84</v>
      </c>
      <c r="K561">
        <v>329</v>
      </c>
      <c r="L561">
        <v>240</v>
      </c>
      <c r="M561">
        <v>163</v>
      </c>
      <c r="N561">
        <v>204</v>
      </c>
      <c r="O561">
        <v>329</v>
      </c>
      <c r="P561">
        <v>84</v>
      </c>
    </row>
    <row r="562" spans="1:16">
      <c r="A562">
        <v>329</v>
      </c>
      <c r="B562">
        <v>329</v>
      </c>
      <c r="C562">
        <v>329</v>
      </c>
      <c r="D562">
        <v>84</v>
      </c>
      <c r="E562">
        <v>84</v>
      </c>
      <c r="F562">
        <v>329</v>
      </c>
      <c r="G562">
        <v>84</v>
      </c>
      <c r="H562">
        <v>142</v>
      </c>
      <c r="I562">
        <v>204</v>
      </c>
      <c r="J562">
        <v>84</v>
      </c>
      <c r="K562">
        <v>240</v>
      </c>
      <c r="L562">
        <v>142</v>
      </c>
      <c r="M562">
        <v>240</v>
      </c>
      <c r="N562">
        <v>204</v>
      </c>
      <c r="O562">
        <v>240</v>
      </c>
      <c r="P562">
        <v>140</v>
      </c>
    </row>
    <row r="563" spans="1:16">
      <c r="A563">
        <v>329</v>
      </c>
      <c r="B563">
        <v>142</v>
      </c>
      <c r="C563">
        <v>223</v>
      </c>
      <c r="D563">
        <v>230</v>
      </c>
      <c r="E563">
        <v>203</v>
      </c>
      <c r="F563">
        <v>204</v>
      </c>
      <c r="G563">
        <v>84</v>
      </c>
      <c r="H563">
        <v>163</v>
      </c>
      <c r="I563">
        <v>84</v>
      </c>
      <c r="J563">
        <v>204</v>
      </c>
      <c r="K563">
        <v>140</v>
      </c>
      <c r="L563">
        <v>83</v>
      </c>
      <c r="M563">
        <v>329</v>
      </c>
      <c r="N563">
        <v>329</v>
      </c>
      <c r="O563">
        <v>240</v>
      </c>
      <c r="P563">
        <v>142</v>
      </c>
    </row>
    <row r="564" spans="1:16">
      <c r="A564">
        <v>223</v>
      </c>
      <c r="B564">
        <v>204</v>
      </c>
      <c r="C564">
        <v>203</v>
      </c>
      <c r="D564">
        <v>204</v>
      </c>
      <c r="E564">
        <v>430</v>
      </c>
      <c r="F564">
        <v>163</v>
      </c>
      <c r="G564">
        <v>240</v>
      </c>
      <c r="H564">
        <v>83</v>
      </c>
      <c r="I564">
        <v>142</v>
      </c>
      <c r="J564">
        <v>140</v>
      </c>
      <c r="K564">
        <v>140</v>
      </c>
      <c r="L564">
        <v>230</v>
      </c>
      <c r="M564">
        <v>230</v>
      </c>
      <c r="N564">
        <v>162</v>
      </c>
      <c r="O564">
        <v>430</v>
      </c>
      <c r="P564">
        <v>84</v>
      </c>
    </row>
    <row r="565" spans="1:16">
      <c r="A565">
        <v>163</v>
      </c>
      <c r="B565">
        <v>204</v>
      </c>
      <c r="C565">
        <v>140</v>
      </c>
      <c r="D565">
        <v>204</v>
      </c>
      <c r="E565">
        <v>140</v>
      </c>
      <c r="F565">
        <v>230</v>
      </c>
      <c r="G565">
        <v>83</v>
      </c>
      <c r="H565">
        <v>204</v>
      </c>
      <c r="I565">
        <v>430</v>
      </c>
      <c r="J565">
        <v>83</v>
      </c>
      <c r="K565">
        <v>162</v>
      </c>
      <c r="L565">
        <v>162</v>
      </c>
      <c r="M565">
        <v>203</v>
      </c>
      <c r="N565">
        <v>430</v>
      </c>
      <c r="O565">
        <v>203</v>
      </c>
      <c r="P565">
        <v>204</v>
      </c>
    </row>
    <row r="566" spans="1:16">
      <c r="A566">
        <v>329</v>
      </c>
      <c r="B566">
        <v>140</v>
      </c>
      <c r="C566">
        <v>142</v>
      </c>
      <c r="D566">
        <v>240</v>
      </c>
      <c r="E566">
        <v>203</v>
      </c>
      <c r="F566">
        <v>203</v>
      </c>
      <c r="G566">
        <v>230</v>
      </c>
      <c r="H566">
        <v>223</v>
      </c>
      <c r="I566">
        <v>430</v>
      </c>
      <c r="J566">
        <v>203</v>
      </c>
      <c r="K566">
        <v>162</v>
      </c>
      <c r="L566">
        <v>230</v>
      </c>
      <c r="M566">
        <v>204</v>
      </c>
      <c r="N566">
        <v>223</v>
      </c>
      <c r="O566">
        <v>83</v>
      </c>
      <c r="P566">
        <v>162</v>
      </c>
    </row>
    <row r="567" spans="1:16">
      <c r="A567">
        <v>203</v>
      </c>
      <c r="B567">
        <v>204</v>
      </c>
      <c r="C567">
        <v>430</v>
      </c>
      <c r="D567">
        <v>163</v>
      </c>
      <c r="E567">
        <v>140</v>
      </c>
      <c r="F567">
        <v>230</v>
      </c>
      <c r="G567">
        <v>223</v>
      </c>
      <c r="H567">
        <v>162</v>
      </c>
      <c r="I567">
        <v>203</v>
      </c>
      <c r="J567">
        <v>162</v>
      </c>
      <c r="K567">
        <v>163</v>
      </c>
      <c r="L567">
        <v>430</v>
      </c>
      <c r="M567">
        <v>162</v>
      </c>
      <c r="N567">
        <v>329</v>
      </c>
      <c r="O567">
        <v>430</v>
      </c>
      <c r="P567">
        <v>430</v>
      </c>
    </row>
    <row r="568" spans="1:16">
      <c r="A568">
        <v>163</v>
      </c>
      <c r="B568">
        <v>163</v>
      </c>
      <c r="C568">
        <v>230</v>
      </c>
      <c r="D568">
        <v>203</v>
      </c>
      <c r="E568">
        <v>84</v>
      </c>
      <c r="F568">
        <v>230</v>
      </c>
      <c r="G568">
        <v>140</v>
      </c>
      <c r="H568">
        <v>162</v>
      </c>
      <c r="I568">
        <v>203</v>
      </c>
      <c r="J568">
        <v>84</v>
      </c>
      <c r="K568">
        <v>240</v>
      </c>
      <c r="L568">
        <v>162</v>
      </c>
      <c r="M568">
        <v>142</v>
      </c>
      <c r="N568">
        <v>83</v>
      </c>
      <c r="O568">
        <v>142</v>
      </c>
      <c r="P568">
        <v>329</v>
      </c>
    </row>
    <row r="569" spans="1:16">
      <c r="A569">
        <v>163</v>
      </c>
      <c r="B569">
        <v>430</v>
      </c>
      <c r="C569">
        <v>329</v>
      </c>
      <c r="D569">
        <v>329</v>
      </c>
      <c r="E569">
        <v>329</v>
      </c>
      <c r="F569">
        <v>140</v>
      </c>
      <c r="G569">
        <v>329</v>
      </c>
      <c r="H569">
        <v>230</v>
      </c>
      <c r="I569">
        <v>223</v>
      </c>
      <c r="J569">
        <v>240</v>
      </c>
      <c r="K569">
        <v>142</v>
      </c>
      <c r="L569">
        <v>430</v>
      </c>
      <c r="M569">
        <v>230</v>
      </c>
      <c r="N569">
        <v>329</v>
      </c>
      <c r="O569">
        <v>140</v>
      </c>
      <c r="P569">
        <v>84</v>
      </c>
    </row>
    <row r="570" spans="1:16">
      <c r="A570">
        <v>162</v>
      </c>
      <c r="B570">
        <v>223</v>
      </c>
      <c r="C570">
        <v>142</v>
      </c>
      <c r="D570">
        <v>162</v>
      </c>
      <c r="E570">
        <v>230</v>
      </c>
      <c r="F570">
        <v>84</v>
      </c>
      <c r="G570">
        <v>162</v>
      </c>
      <c r="H570">
        <v>140</v>
      </c>
      <c r="I570">
        <v>162</v>
      </c>
      <c r="J570">
        <v>162</v>
      </c>
      <c r="K570">
        <v>163</v>
      </c>
      <c r="L570">
        <v>230</v>
      </c>
      <c r="M570">
        <v>240</v>
      </c>
      <c r="N570">
        <v>230</v>
      </c>
      <c r="O570">
        <v>230</v>
      </c>
      <c r="P570">
        <v>140</v>
      </c>
    </row>
    <row r="571" spans="1:16">
      <c r="A571">
        <v>162</v>
      </c>
      <c r="B571">
        <v>162</v>
      </c>
      <c r="C571">
        <v>140</v>
      </c>
      <c r="D571">
        <v>163</v>
      </c>
      <c r="E571">
        <v>163</v>
      </c>
      <c r="F571">
        <v>83</v>
      </c>
      <c r="G571">
        <v>140</v>
      </c>
      <c r="H571">
        <v>430</v>
      </c>
      <c r="I571">
        <v>140</v>
      </c>
      <c r="J571">
        <v>162</v>
      </c>
      <c r="K571">
        <v>223</v>
      </c>
      <c r="L571">
        <v>140</v>
      </c>
      <c r="M571">
        <v>230</v>
      </c>
      <c r="N571">
        <v>203</v>
      </c>
      <c r="O571">
        <v>430</v>
      </c>
      <c r="P571">
        <v>162</v>
      </c>
    </row>
    <row r="572" spans="1:16">
      <c r="A572">
        <v>162</v>
      </c>
      <c r="B572">
        <v>230</v>
      </c>
      <c r="C572">
        <v>329</v>
      </c>
      <c r="D572">
        <v>163</v>
      </c>
      <c r="E572">
        <v>84</v>
      </c>
      <c r="F572">
        <v>140</v>
      </c>
      <c r="G572">
        <v>329</v>
      </c>
      <c r="H572">
        <v>83</v>
      </c>
      <c r="I572">
        <v>163</v>
      </c>
      <c r="J572">
        <v>430</v>
      </c>
      <c r="K572">
        <v>329</v>
      </c>
      <c r="L572">
        <v>142</v>
      </c>
      <c r="M572">
        <v>162</v>
      </c>
      <c r="N572">
        <v>329</v>
      </c>
      <c r="O572">
        <v>163</v>
      </c>
      <c r="P572">
        <v>240</v>
      </c>
    </row>
    <row r="573" spans="1:16">
      <c r="A573">
        <v>430</v>
      </c>
      <c r="B573">
        <v>430</v>
      </c>
      <c r="C573">
        <v>162</v>
      </c>
      <c r="D573">
        <v>223</v>
      </c>
      <c r="E573">
        <v>240</v>
      </c>
      <c r="F573">
        <v>162</v>
      </c>
      <c r="G573">
        <v>223</v>
      </c>
      <c r="H573">
        <v>142</v>
      </c>
      <c r="I573">
        <v>204</v>
      </c>
      <c r="J573">
        <v>329</v>
      </c>
      <c r="K573">
        <v>430</v>
      </c>
      <c r="L573">
        <v>240</v>
      </c>
      <c r="M573">
        <v>329</v>
      </c>
      <c r="N573">
        <v>430</v>
      </c>
      <c r="O573">
        <v>83</v>
      </c>
      <c r="P573">
        <v>140</v>
      </c>
    </row>
    <row r="574" spans="1:16">
      <c r="A574">
        <v>223</v>
      </c>
      <c r="B574">
        <v>430</v>
      </c>
      <c r="C574">
        <v>140</v>
      </c>
      <c r="D574">
        <v>84</v>
      </c>
      <c r="E574">
        <v>230</v>
      </c>
      <c r="F574">
        <v>223</v>
      </c>
      <c r="G574">
        <v>230</v>
      </c>
      <c r="H574">
        <v>142</v>
      </c>
      <c r="I574">
        <v>329</v>
      </c>
      <c r="J574">
        <v>162</v>
      </c>
      <c r="K574">
        <v>329</v>
      </c>
      <c r="L574">
        <v>240</v>
      </c>
      <c r="M574">
        <v>230</v>
      </c>
      <c r="N574">
        <v>329</v>
      </c>
      <c r="O574">
        <v>83</v>
      </c>
      <c r="P574">
        <v>163</v>
      </c>
    </row>
    <row r="575" spans="1:16">
      <c r="A575">
        <v>240</v>
      </c>
      <c r="B575">
        <v>329</v>
      </c>
      <c r="C575">
        <v>163</v>
      </c>
      <c r="D575">
        <v>240</v>
      </c>
      <c r="E575">
        <v>163</v>
      </c>
      <c r="F575">
        <v>84</v>
      </c>
      <c r="G575">
        <v>140</v>
      </c>
      <c r="H575">
        <v>204</v>
      </c>
      <c r="I575">
        <v>140</v>
      </c>
      <c r="J575">
        <v>430</v>
      </c>
      <c r="K575">
        <v>329</v>
      </c>
      <c r="L575">
        <v>84</v>
      </c>
      <c r="M575">
        <v>140</v>
      </c>
      <c r="N575">
        <v>162</v>
      </c>
      <c r="O575">
        <v>162</v>
      </c>
      <c r="P575">
        <v>162</v>
      </c>
    </row>
    <row r="576" spans="1:16">
      <c r="A576">
        <v>230</v>
      </c>
      <c r="B576">
        <v>204</v>
      </c>
      <c r="C576">
        <v>329</v>
      </c>
      <c r="D576">
        <v>329</v>
      </c>
      <c r="E576">
        <v>162</v>
      </c>
      <c r="F576">
        <v>140</v>
      </c>
      <c r="G576">
        <v>83</v>
      </c>
      <c r="H576">
        <v>142</v>
      </c>
      <c r="I576">
        <v>329</v>
      </c>
      <c r="J576">
        <v>162</v>
      </c>
      <c r="K576">
        <v>240</v>
      </c>
      <c r="L576">
        <v>162</v>
      </c>
      <c r="M576">
        <v>162</v>
      </c>
      <c r="N576">
        <v>240</v>
      </c>
      <c r="O576">
        <v>140</v>
      </c>
      <c r="P576">
        <v>84</v>
      </c>
    </row>
    <row r="577" spans="1:16">
      <c r="A577">
        <v>223</v>
      </c>
      <c r="B577">
        <v>163</v>
      </c>
      <c r="C577">
        <v>430</v>
      </c>
      <c r="D577">
        <v>203</v>
      </c>
      <c r="E577">
        <v>140</v>
      </c>
      <c r="F577">
        <v>163</v>
      </c>
      <c r="G577">
        <v>329</v>
      </c>
      <c r="H577">
        <v>223</v>
      </c>
      <c r="I577">
        <v>203</v>
      </c>
      <c r="J577">
        <v>83</v>
      </c>
      <c r="K577">
        <v>230</v>
      </c>
      <c r="L577">
        <v>430</v>
      </c>
      <c r="M577">
        <v>83</v>
      </c>
      <c r="N577">
        <v>162</v>
      </c>
      <c r="O577">
        <v>163</v>
      </c>
      <c r="P577">
        <v>162</v>
      </c>
    </row>
    <row r="578" spans="1:16">
      <c r="A578">
        <v>329</v>
      </c>
      <c r="B578">
        <v>162</v>
      </c>
      <c r="C578">
        <v>142</v>
      </c>
      <c r="D578">
        <v>140</v>
      </c>
      <c r="E578">
        <v>140</v>
      </c>
      <c r="F578">
        <v>84</v>
      </c>
      <c r="G578">
        <v>162</v>
      </c>
      <c r="H578">
        <v>162</v>
      </c>
      <c r="I578">
        <v>162</v>
      </c>
      <c r="J578">
        <v>329</v>
      </c>
      <c r="K578">
        <v>223</v>
      </c>
      <c r="L578">
        <v>430</v>
      </c>
      <c r="M578">
        <v>142</v>
      </c>
      <c r="N578">
        <v>230</v>
      </c>
      <c r="O578">
        <v>223</v>
      </c>
      <c r="P578">
        <v>163</v>
      </c>
    </row>
    <row r="579" spans="1:16">
      <c r="A579">
        <v>230</v>
      </c>
      <c r="B579">
        <v>204</v>
      </c>
      <c r="C579">
        <v>83</v>
      </c>
      <c r="D579">
        <v>140</v>
      </c>
      <c r="E579">
        <v>240</v>
      </c>
      <c r="F579">
        <v>162</v>
      </c>
      <c r="G579">
        <v>142</v>
      </c>
      <c r="H579">
        <v>240</v>
      </c>
      <c r="I579">
        <v>204</v>
      </c>
      <c r="J579">
        <v>204</v>
      </c>
      <c r="K579">
        <v>83</v>
      </c>
      <c r="L579">
        <v>83</v>
      </c>
      <c r="M579">
        <v>430</v>
      </c>
      <c r="N579">
        <v>430</v>
      </c>
      <c r="O579">
        <v>329</v>
      </c>
      <c r="P579">
        <v>83</v>
      </c>
    </row>
    <row r="580" spans="1:16">
      <c r="A580">
        <v>329</v>
      </c>
      <c r="B580">
        <v>329</v>
      </c>
      <c r="C580">
        <v>83</v>
      </c>
      <c r="D580">
        <v>162</v>
      </c>
      <c r="E580">
        <v>329</v>
      </c>
      <c r="F580">
        <v>84</v>
      </c>
      <c r="G580">
        <v>223</v>
      </c>
      <c r="H580">
        <v>140</v>
      </c>
      <c r="I580">
        <v>204</v>
      </c>
      <c r="J580">
        <v>329</v>
      </c>
      <c r="K580">
        <v>430</v>
      </c>
      <c r="L580">
        <v>203</v>
      </c>
      <c r="M580">
        <v>162</v>
      </c>
      <c r="N580">
        <v>203</v>
      </c>
      <c r="O580">
        <v>84</v>
      </c>
      <c r="P580">
        <v>223</v>
      </c>
    </row>
    <row r="581" spans="1:16">
      <c r="A581">
        <v>223</v>
      </c>
      <c r="B581">
        <v>83</v>
      </c>
      <c r="C581">
        <v>140</v>
      </c>
      <c r="D581">
        <v>162</v>
      </c>
      <c r="E581">
        <v>203</v>
      </c>
      <c r="F581">
        <v>223</v>
      </c>
      <c r="G581">
        <v>162</v>
      </c>
      <c r="H581">
        <v>230</v>
      </c>
      <c r="I581">
        <v>140</v>
      </c>
      <c r="J581">
        <v>329</v>
      </c>
      <c r="K581">
        <v>240</v>
      </c>
      <c r="L581">
        <v>430</v>
      </c>
      <c r="M581">
        <v>329</v>
      </c>
      <c r="N581">
        <v>223</v>
      </c>
      <c r="O581">
        <v>162</v>
      </c>
      <c r="P581">
        <v>430</v>
      </c>
    </row>
    <row r="582" spans="1:16">
      <c r="A582">
        <v>204</v>
      </c>
      <c r="B582">
        <v>204</v>
      </c>
      <c r="C582">
        <v>163</v>
      </c>
      <c r="D582">
        <v>430</v>
      </c>
      <c r="E582">
        <v>329</v>
      </c>
      <c r="F582">
        <v>84</v>
      </c>
      <c r="G582">
        <v>329</v>
      </c>
      <c r="H582">
        <v>230</v>
      </c>
      <c r="I582">
        <v>430</v>
      </c>
      <c r="J582">
        <v>204</v>
      </c>
      <c r="K582">
        <v>223</v>
      </c>
      <c r="L582">
        <v>204</v>
      </c>
      <c r="M582">
        <v>240</v>
      </c>
      <c r="N582">
        <v>240</v>
      </c>
      <c r="O582">
        <v>163</v>
      </c>
      <c r="P582">
        <v>162</v>
      </c>
    </row>
    <row r="583" spans="1:16">
      <c r="A583">
        <v>140</v>
      </c>
      <c r="B583">
        <v>142</v>
      </c>
      <c r="C583">
        <v>142</v>
      </c>
      <c r="D583">
        <v>329</v>
      </c>
      <c r="E583">
        <v>430</v>
      </c>
      <c r="F583">
        <v>140</v>
      </c>
      <c r="G583">
        <v>140</v>
      </c>
      <c r="H583">
        <v>162</v>
      </c>
      <c r="I583">
        <v>142</v>
      </c>
      <c r="J583">
        <v>204</v>
      </c>
      <c r="K583">
        <v>162</v>
      </c>
      <c r="L583">
        <v>162</v>
      </c>
      <c r="M583">
        <v>83</v>
      </c>
      <c r="N583">
        <v>430</v>
      </c>
      <c r="O583">
        <v>142</v>
      </c>
      <c r="P583">
        <v>329</v>
      </c>
    </row>
    <row r="584" spans="1:16">
      <c r="A584">
        <v>204</v>
      </c>
      <c r="B584">
        <v>83</v>
      </c>
      <c r="C584">
        <v>83</v>
      </c>
      <c r="D584">
        <v>142</v>
      </c>
      <c r="E584">
        <v>163</v>
      </c>
      <c r="F584">
        <v>140</v>
      </c>
      <c r="G584">
        <v>203</v>
      </c>
      <c r="H584">
        <v>223</v>
      </c>
      <c r="I584">
        <v>140</v>
      </c>
      <c r="J584">
        <v>204</v>
      </c>
      <c r="K584">
        <v>430</v>
      </c>
      <c r="L584">
        <v>84</v>
      </c>
      <c r="M584">
        <v>204</v>
      </c>
      <c r="N584">
        <v>203</v>
      </c>
      <c r="O584">
        <v>140</v>
      </c>
      <c r="P584">
        <v>163</v>
      </c>
    </row>
    <row r="585" spans="1:16">
      <c r="A585">
        <v>162</v>
      </c>
      <c r="B585">
        <v>162</v>
      </c>
      <c r="C585">
        <v>230</v>
      </c>
      <c r="D585">
        <v>162</v>
      </c>
      <c r="E585">
        <v>83</v>
      </c>
      <c r="F585">
        <v>223</v>
      </c>
      <c r="G585">
        <v>163</v>
      </c>
      <c r="H585">
        <v>140</v>
      </c>
      <c r="I585">
        <v>84</v>
      </c>
      <c r="J585">
        <v>162</v>
      </c>
      <c r="K585">
        <v>140</v>
      </c>
      <c r="L585">
        <v>223</v>
      </c>
      <c r="M585">
        <v>230</v>
      </c>
      <c r="N585">
        <v>230</v>
      </c>
      <c r="O585">
        <v>329</v>
      </c>
      <c r="P585">
        <v>84</v>
      </c>
    </row>
    <row r="586" spans="1:16">
      <c r="A586">
        <v>230</v>
      </c>
      <c r="B586">
        <v>140</v>
      </c>
      <c r="C586">
        <v>142</v>
      </c>
      <c r="D586">
        <v>203</v>
      </c>
      <c r="E586">
        <v>203</v>
      </c>
      <c r="F586">
        <v>163</v>
      </c>
      <c r="G586">
        <v>430</v>
      </c>
      <c r="H586">
        <v>329</v>
      </c>
      <c r="I586">
        <v>240</v>
      </c>
      <c r="J586">
        <v>223</v>
      </c>
      <c r="K586">
        <v>140</v>
      </c>
      <c r="L586">
        <v>430</v>
      </c>
      <c r="M586">
        <v>223</v>
      </c>
      <c r="N586">
        <v>162</v>
      </c>
      <c r="O586">
        <v>140</v>
      </c>
      <c r="P586">
        <v>140</v>
      </c>
    </row>
    <row r="587" spans="1:16">
      <c r="A587">
        <v>223</v>
      </c>
      <c r="B587">
        <v>203</v>
      </c>
      <c r="C587">
        <v>83</v>
      </c>
      <c r="D587">
        <v>162</v>
      </c>
      <c r="E587">
        <v>204</v>
      </c>
      <c r="F587">
        <v>163</v>
      </c>
      <c r="G587">
        <v>240</v>
      </c>
      <c r="H587">
        <v>329</v>
      </c>
      <c r="I587">
        <v>162</v>
      </c>
      <c r="J587">
        <v>163</v>
      </c>
      <c r="K587">
        <v>203</v>
      </c>
      <c r="L587">
        <v>162</v>
      </c>
      <c r="M587">
        <v>140</v>
      </c>
      <c r="N587">
        <v>203</v>
      </c>
      <c r="O587">
        <v>142</v>
      </c>
      <c r="P587">
        <v>83</v>
      </c>
    </row>
    <row r="588" spans="1:16">
      <c r="A588">
        <v>163</v>
      </c>
      <c r="B588">
        <v>162</v>
      </c>
      <c r="C588">
        <v>140</v>
      </c>
      <c r="D588">
        <v>240</v>
      </c>
      <c r="E588">
        <v>204</v>
      </c>
      <c r="F588">
        <v>163</v>
      </c>
      <c r="G588">
        <v>240</v>
      </c>
      <c r="H588">
        <v>163</v>
      </c>
      <c r="I588">
        <v>162</v>
      </c>
      <c r="J588">
        <v>162</v>
      </c>
      <c r="K588">
        <v>162</v>
      </c>
      <c r="L588">
        <v>204</v>
      </c>
      <c r="M588">
        <v>140</v>
      </c>
      <c r="N588">
        <v>430</v>
      </c>
      <c r="O588">
        <v>163</v>
      </c>
      <c r="P588">
        <v>142</v>
      </c>
    </row>
    <row r="589" spans="1:16">
      <c r="A589">
        <v>162</v>
      </c>
      <c r="B589">
        <v>162</v>
      </c>
      <c r="C589">
        <v>83</v>
      </c>
      <c r="D589">
        <v>162</v>
      </c>
      <c r="E589">
        <v>230</v>
      </c>
      <c r="F589">
        <v>163</v>
      </c>
      <c r="G589">
        <v>230</v>
      </c>
      <c r="H589">
        <v>140</v>
      </c>
      <c r="I589">
        <v>223</v>
      </c>
      <c r="J589">
        <v>142</v>
      </c>
      <c r="K589">
        <v>223</v>
      </c>
      <c r="L589">
        <v>140</v>
      </c>
      <c r="M589">
        <v>163</v>
      </c>
      <c r="N589">
        <v>83</v>
      </c>
      <c r="O589">
        <v>329</v>
      </c>
      <c r="P589">
        <v>84</v>
      </c>
    </row>
    <row r="590" spans="1:16">
      <c r="A590">
        <v>162</v>
      </c>
      <c r="B590">
        <v>204</v>
      </c>
      <c r="C590">
        <v>223</v>
      </c>
      <c r="D590">
        <v>140</v>
      </c>
      <c r="E590">
        <v>140</v>
      </c>
      <c r="F590">
        <v>140</v>
      </c>
      <c r="G590">
        <v>163</v>
      </c>
      <c r="H590">
        <v>162</v>
      </c>
      <c r="I590">
        <v>204</v>
      </c>
      <c r="J590">
        <v>329</v>
      </c>
      <c r="K590">
        <v>230</v>
      </c>
      <c r="L590">
        <v>163</v>
      </c>
      <c r="M590">
        <v>223</v>
      </c>
      <c r="N590">
        <v>430</v>
      </c>
      <c r="O590">
        <v>329</v>
      </c>
      <c r="P590">
        <v>142</v>
      </c>
    </row>
    <row r="591" spans="1:16">
      <c r="A591">
        <v>163</v>
      </c>
      <c r="B591">
        <v>84</v>
      </c>
      <c r="C591">
        <v>162</v>
      </c>
      <c r="D591">
        <v>84</v>
      </c>
      <c r="E591">
        <v>240</v>
      </c>
      <c r="F591">
        <v>223</v>
      </c>
      <c r="G591">
        <v>84</v>
      </c>
      <c r="H591">
        <v>430</v>
      </c>
      <c r="I591">
        <v>162</v>
      </c>
      <c r="J591">
        <v>329</v>
      </c>
      <c r="K591">
        <v>84</v>
      </c>
      <c r="L591">
        <v>140</v>
      </c>
      <c r="M591">
        <v>162</v>
      </c>
      <c r="N591">
        <v>163</v>
      </c>
      <c r="O591">
        <v>140</v>
      </c>
      <c r="P591">
        <v>163</v>
      </c>
    </row>
    <row r="592" spans="1:16">
      <c r="A592">
        <v>84</v>
      </c>
      <c r="B592">
        <v>140</v>
      </c>
      <c r="C592">
        <v>84</v>
      </c>
      <c r="D592">
        <v>142</v>
      </c>
      <c r="E592">
        <v>329</v>
      </c>
      <c r="F592">
        <v>162</v>
      </c>
      <c r="G592">
        <v>84</v>
      </c>
      <c r="H592">
        <v>223</v>
      </c>
      <c r="I592">
        <v>203</v>
      </c>
      <c r="J592">
        <v>240</v>
      </c>
      <c r="K592">
        <v>162</v>
      </c>
      <c r="L592">
        <v>203</v>
      </c>
      <c r="M592">
        <v>240</v>
      </c>
      <c r="N592">
        <v>230</v>
      </c>
      <c r="O592">
        <v>240</v>
      </c>
      <c r="P592">
        <v>230</v>
      </c>
    </row>
    <row r="593" spans="1:16">
      <c r="A593">
        <v>162</v>
      </c>
      <c r="B593">
        <v>223</v>
      </c>
      <c r="C593">
        <v>230</v>
      </c>
      <c r="D593">
        <v>329</v>
      </c>
      <c r="E593">
        <v>140</v>
      </c>
      <c r="F593">
        <v>83</v>
      </c>
      <c r="G593">
        <v>142</v>
      </c>
      <c r="H593">
        <v>140</v>
      </c>
      <c r="I593">
        <v>230</v>
      </c>
      <c r="J593">
        <v>162</v>
      </c>
      <c r="K593">
        <v>142</v>
      </c>
      <c r="L593">
        <v>430</v>
      </c>
      <c r="M593">
        <v>83</v>
      </c>
      <c r="N593">
        <v>162</v>
      </c>
      <c r="O593">
        <v>162</v>
      </c>
      <c r="P593">
        <v>84</v>
      </c>
    </row>
    <row r="594" spans="1:16">
      <c r="A594">
        <v>162</v>
      </c>
      <c r="B594">
        <v>163</v>
      </c>
      <c r="C594">
        <v>163</v>
      </c>
      <c r="D594">
        <v>223</v>
      </c>
      <c r="E594">
        <v>142</v>
      </c>
      <c r="F594">
        <v>163</v>
      </c>
      <c r="G594">
        <v>83</v>
      </c>
      <c r="H594">
        <v>142</v>
      </c>
      <c r="I594">
        <v>230</v>
      </c>
      <c r="J594">
        <v>140</v>
      </c>
      <c r="K594">
        <v>329</v>
      </c>
      <c r="L594">
        <v>329</v>
      </c>
      <c r="M594">
        <v>163</v>
      </c>
      <c r="N594">
        <v>329</v>
      </c>
      <c r="O594">
        <v>140</v>
      </c>
      <c r="P594">
        <v>230</v>
      </c>
    </row>
    <row r="595" spans="1:16">
      <c r="A595">
        <v>162</v>
      </c>
      <c r="B595">
        <v>84</v>
      </c>
      <c r="C595">
        <v>204</v>
      </c>
      <c r="D595">
        <v>329</v>
      </c>
      <c r="E595">
        <v>142</v>
      </c>
      <c r="F595">
        <v>84</v>
      </c>
      <c r="G595">
        <v>329</v>
      </c>
      <c r="H595">
        <v>140</v>
      </c>
      <c r="I595">
        <v>430</v>
      </c>
      <c r="J595">
        <v>329</v>
      </c>
      <c r="K595">
        <v>163</v>
      </c>
      <c r="L595">
        <v>163</v>
      </c>
      <c r="M595">
        <v>83</v>
      </c>
      <c r="N595">
        <v>223</v>
      </c>
      <c r="O595">
        <v>162</v>
      </c>
      <c r="P595">
        <v>142</v>
      </c>
    </row>
    <row r="596" spans="1:16">
      <c r="A596">
        <v>204</v>
      </c>
      <c r="B596">
        <v>430</v>
      </c>
      <c r="C596">
        <v>240</v>
      </c>
      <c r="D596">
        <v>142</v>
      </c>
      <c r="E596">
        <v>204</v>
      </c>
      <c r="F596">
        <v>162</v>
      </c>
      <c r="G596">
        <v>83</v>
      </c>
      <c r="H596">
        <v>142</v>
      </c>
      <c r="I596">
        <v>142</v>
      </c>
      <c r="J596">
        <v>203</v>
      </c>
      <c r="K596">
        <v>140</v>
      </c>
      <c r="L596">
        <v>203</v>
      </c>
      <c r="M596">
        <v>142</v>
      </c>
      <c r="N596">
        <v>223</v>
      </c>
      <c r="O596">
        <v>163</v>
      </c>
      <c r="P596">
        <v>162</v>
      </c>
    </row>
    <row r="597" spans="1:16">
      <c r="A597">
        <v>162</v>
      </c>
      <c r="B597">
        <v>162</v>
      </c>
      <c r="C597">
        <v>240</v>
      </c>
      <c r="D597">
        <v>142</v>
      </c>
      <c r="E597">
        <v>204</v>
      </c>
      <c r="F597">
        <v>84</v>
      </c>
      <c r="G597">
        <v>223</v>
      </c>
      <c r="H597">
        <v>230</v>
      </c>
      <c r="I597">
        <v>163</v>
      </c>
      <c r="J597">
        <v>142</v>
      </c>
      <c r="K597">
        <v>140</v>
      </c>
      <c r="L597">
        <v>83</v>
      </c>
      <c r="M597">
        <v>203</v>
      </c>
      <c r="N597">
        <v>204</v>
      </c>
      <c r="O597">
        <v>430</v>
      </c>
      <c r="P597">
        <v>203</v>
      </c>
    </row>
    <row r="598" spans="1:16">
      <c r="A598">
        <v>140</v>
      </c>
      <c r="B598">
        <v>230</v>
      </c>
      <c r="C598">
        <v>83</v>
      </c>
      <c r="D598">
        <v>140</v>
      </c>
      <c r="E598">
        <v>329</v>
      </c>
      <c r="F598">
        <v>430</v>
      </c>
      <c r="G598">
        <v>430</v>
      </c>
      <c r="H598">
        <v>240</v>
      </c>
      <c r="I598">
        <v>204</v>
      </c>
      <c r="J598">
        <v>430</v>
      </c>
      <c r="K598">
        <v>162</v>
      </c>
      <c r="L598">
        <v>240</v>
      </c>
      <c r="M598">
        <v>203</v>
      </c>
      <c r="N598">
        <v>140</v>
      </c>
      <c r="O598">
        <v>203</v>
      </c>
      <c r="P598">
        <v>162</v>
      </c>
    </row>
    <row r="599" spans="1:16">
      <c r="A599">
        <v>230</v>
      </c>
      <c r="B599">
        <v>204</v>
      </c>
      <c r="C599">
        <v>142</v>
      </c>
      <c r="D599">
        <v>203</v>
      </c>
      <c r="E599">
        <v>230</v>
      </c>
      <c r="F599">
        <v>230</v>
      </c>
      <c r="G599">
        <v>329</v>
      </c>
      <c r="H599">
        <v>163</v>
      </c>
      <c r="I599">
        <v>223</v>
      </c>
      <c r="J599">
        <v>204</v>
      </c>
      <c r="K599">
        <v>84</v>
      </c>
      <c r="L599">
        <v>203</v>
      </c>
      <c r="M599">
        <v>329</v>
      </c>
      <c r="N599">
        <v>163</v>
      </c>
      <c r="O599">
        <v>163</v>
      </c>
      <c r="P599">
        <v>142</v>
      </c>
    </row>
    <row r="600" spans="1:16">
      <c r="A600">
        <v>329</v>
      </c>
      <c r="B600">
        <v>240</v>
      </c>
      <c r="C600">
        <v>430</v>
      </c>
      <c r="D600">
        <v>140</v>
      </c>
      <c r="E600">
        <v>230</v>
      </c>
      <c r="F600">
        <v>84</v>
      </c>
      <c r="G600">
        <v>203</v>
      </c>
      <c r="H600">
        <v>163</v>
      </c>
      <c r="I600">
        <v>84</v>
      </c>
      <c r="J600">
        <v>140</v>
      </c>
      <c r="K600">
        <v>240</v>
      </c>
      <c r="L600">
        <v>142</v>
      </c>
      <c r="M600">
        <v>240</v>
      </c>
      <c r="N600">
        <v>163</v>
      </c>
      <c r="O600">
        <v>223</v>
      </c>
      <c r="P600">
        <v>329</v>
      </c>
    </row>
    <row r="601" spans="1:16">
      <c r="A601">
        <v>83</v>
      </c>
      <c r="B601">
        <v>140</v>
      </c>
      <c r="C601">
        <v>329</v>
      </c>
      <c r="D601">
        <v>223</v>
      </c>
      <c r="E601">
        <v>140</v>
      </c>
      <c r="F601">
        <v>204</v>
      </c>
      <c r="G601">
        <v>430</v>
      </c>
      <c r="H601">
        <v>204</v>
      </c>
      <c r="I601">
        <v>140</v>
      </c>
      <c r="J601">
        <v>84</v>
      </c>
      <c r="K601">
        <v>140</v>
      </c>
      <c r="L601">
        <v>329</v>
      </c>
      <c r="M601">
        <v>230</v>
      </c>
      <c r="N601">
        <v>329</v>
      </c>
      <c r="O601">
        <v>230</v>
      </c>
      <c r="P601">
        <v>223</v>
      </c>
    </row>
    <row r="602" spans="1:16">
      <c r="A602">
        <v>83</v>
      </c>
      <c r="B602">
        <v>223</v>
      </c>
      <c r="C602">
        <v>329</v>
      </c>
      <c r="D602">
        <v>142</v>
      </c>
      <c r="E602">
        <v>230</v>
      </c>
      <c r="F602">
        <v>203</v>
      </c>
      <c r="G602">
        <v>240</v>
      </c>
      <c r="H602">
        <v>240</v>
      </c>
      <c r="I602">
        <v>329</v>
      </c>
      <c r="J602">
        <v>140</v>
      </c>
      <c r="K602">
        <v>162</v>
      </c>
      <c r="L602">
        <v>203</v>
      </c>
      <c r="M602">
        <v>142</v>
      </c>
      <c r="N602">
        <v>142</v>
      </c>
      <c r="O602">
        <v>83</v>
      </c>
      <c r="P602">
        <v>140</v>
      </c>
    </row>
    <row r="603" spans="1:16">
      <c r="A603">
        <v>162</v>
      </c>
      <c r="B603">
        <v>240</v>
      </c>
      <c r="C603">
        <v>162</v>
      </c>
      <c r="D603">
        <v>329</v>
      </c>
      <c r="E603">
        <v>140</v>
      </c>
      <c r="F603">
        <v>203</v>
      </c>
      <c r="G603">
        <v>430</v>
      </c>
      <c r="H603">
        <v>140</v>
      </c>
      <c r="I603">
        <v>230</v>
      </c>
      <c r="J603">
        <v>203</v>
      </c>
      <c r="K603">
        <v>163</v>
      </c>
      <c r="L603">
        <v>230</v>
      </c>
      <c r="M603">
        <v>203</v>
      </c>
      <c r="N603">
        <v>329</v>
      </c>
      <c r="O603">
        <v>83</v>
      </c>
      <c r="P603">
        <v>329</v>
      </c>
    </row>
    <row r="604" spans="1:16">
      <c r="A604">
        <v>223</v>
      </c>
      <c r="B604">
        <v>203</v>
      </c>
      <c r="C604">
        <v>142</v>
      </c>
      <c r="D604">
        <v>140</v>
      </c>
      <c r="E604">
        <v>223</v>
      </c>
      <c r="F604">
        <v>204</v>
      </c>
      <c r="G604">
        <v>162</v>
      </c>
      <c r="H604">
        <v>240</v>
      </c>
      <c r="I604">
        <v>140</v>
      </c>
      <c r="J604">
        <v>140</v>
      </c>
      <c r="K604">
        <v>83</v>
      </c>
      <c r="L604">
        <v>142</v>
      </c>
      <c r="M604">
        <v>142</v>
      </c>
      <c r="N604">
        <v>162</v>
      </c>
      <c r="O604">
        <v>83</v>
      </c>
      <c r="P604">
        <v>162</v>
      </c>
    </row>
    <row r="605" spans="1:16">
      <c r="A605">
        <v>84</v>
      </c>
      <c r="B605">
        <v>140</v>
      </c>
      <c r="C605">
        <v>162</v>
      </c>
      <c r="D605">
        <v>84</v>
      </c>
      <c r="E605">
        <v>223</v>
      </c>
      <c r="F605">
        <v>140</v>
      </c>
      <c r="G605">
        <v>140</v>
      </c>
      <c r="H605">
        <v>142</v>
      </c>
      <c r="I605">
        <v>230</v>
      </c>
      <c r="J605">
        <v>142</v>
      </c>
      <c r="K605">
        <v>329</v>
      </c>
      <c r="L605">
        <v>140</v>
      </c>
      <c r="M605">
        <v>203</v>
      </c>
      <c r="N605">
        <v>204</v>
      </c>
      <c r="O605">
        <v>140</v>
      </c>
      <c r="P605">
        <v>203</v>
      </c>
    </row>
    <row r="606" spans="1:16">
      <c r="A606">
        <v>329</v>
      </c>
      <c r="B606">
        <v>430</v>
      </c>
      <c r="C606">
        <v>142</v>
      </c>
      <c r="D606">
        <v>329</v>
      </c>
      <c r="E606">
        <v>240</v>
      </c>
      <c r="F606">
        <v>204</v>
      </c>
      <c r="G606">
        <v>142</v>
      </c>
      <c r="H606">
        <v>83</v>
      </c>
      <c r="I606">
        <v>204</v>
      </c>
      <c r="J606">
        <v>163</v>
      </c>
      <c r="K606">
        <v>329</v>
      </c>
      <c r="L606">
        <v>240</v>
      </c>
      <c r="M606">
        <v>329</v>
      </c>
      <c r="N606">
        <v>240</v>
      </c>
      <c r="O606">
        <v>84</v>
      </c>
      <c r="P606">
        <v>329</v>
      </c>
    </row>
    <row r="607" spans="1:16">
      <c r="A607">
        <v>162</v>
      </c>
      <c r="B607">
        <v>84</v>
      </c>
      <c r="C607">
        <v>140</v>
      </c>
      <c r="D607">
        <v>329</v>
      </c>
      <c r="E607">
        <v>204</v>
      </c>
      <c r="F607">
        <v>142</v>
      </c>
      <c r="G607">
        <v>162</v>
      </c>
      <c r="H607">
        <v>430</v>
      </c>
      <c r="I607">
        <v>162</v>
      </c>
      <c r="J607">
        <v>163</v>
      </c>
      <c r="K607">
        <v>203</v>
      </c>
      <c r="L607">
        <v>204</v>
      </c>
      <c r="M607">
        <v>83</v>
      </c>
      <c r="N607">
        <v>84</v>
      </c>
      <c r="O607">
        <v>162</v>
      </c>
      <c r="P607">
        <v>240</v>
      </c>
    </row>
    <row r="608" spans="1:16">
      <c r="A608">
        <v>83</v>
      </c>
      <c r="B608">
        <v>329</v>
      </c>
      <c r="C608">
        <v>430</v>
      </c>
      <c r="D608">
        <v>230</v>
      </c>
      <c r="E608">
        <v>142</v>
      </c>
      <c r="F608">
        <v>84</v>
      </c>
      <c r="G608">
        <v>329</v>
      </c>
      <c r="H608">
        <v>162</v>
      </c>
      <c r="I608">
        <v>140</v>
      </c>
      <c r="J608">
        <v>163</v>
      </c>
      <c r="K608">
        <v>163</v>
      </c>
      <c r="L608">
        <v>230</v>
      </c>
      <c r="M608">
        <v>162</v>
      </c>
      <c r="N608">
        <v>430</v>
      </c>
      <c r="O608">
        <v>140</v>
      </c>
      <c r="P608">
        <v>204</v>
      </c>
    </row>
    <row r="609" spans="1:16">
      <c r="A609">
        <v>329</v>
      </c>
      <c r="B609">
        <v>204</v>
      </c>
      <c r="C609">
        <v>162</v>
      </c>
      <c r="D609">
        <v>162</v>
      </c>
      <c r="E609">
        <v>329</v>
      </c>
      <c r="F609">
        <v>162</v>
      </c>
      <c r="G609">
        <v>329</v>
      </c>
      <c r="H609">
        <v>430</v>
      </c>
      <c r="I609">
        <v>140</v>
      </c>
      <c r="J609">
        <v>240</v>
      </c>
      <c r="K609">
        <v>162</v>
      </c>
      <c r="L609">
        <v>430</v>
      </c>
      <c r="M609">
        <v>223</v>
      </c>
      <c r="N609">
        <v>140</v>
      </c>
      <c r="O609">
        <v>162</v>
      </c>
      <c r="P609">
        <v>223</v>
      </c>
    </row>
    <row r="610" spans="1:16">
      <c r="A610">
        <v>240</v>
      </c>
      <c r="B610">
        <v>140</v>
      </c>
      <c r="C610">
        <v>430</v>
      </c>
      <c r="D610">
        <v>84</v>
      </c>
      <c r="E610">
        <v>204</v>
      </c>
      <c r="F610">
        <v>204</v>
      </c>
      <c r="G610">
        <v>223</v>
      </c>
      <c r="H610">
        <v>163</v>
      </c>
      <c r="I610">
        <v>329</v>
      </c>
      <c r="J610">
        <v>140</v>
      </c>
      <c r="K610">
        <v>223</v>
      </c>
      <c r="L610">
        <v>240</v>
      </c>
      <c r="M610">
        <v>83</v>
      </c>
      <c r="N610">
        <v>162</v>
      </c>
      <c r="O610">
        <v>223</v>
      </c>
      <c r="P610">
        <v>329</v>
      </c>
    </row>
    <row r="611" spans="1:16">
      <c r="A611">
        <v>230</v>
      </c>
      <c r="B611">
        <v>203</v>
      </c>
      <c r="C611">
        <v>223</v>
      </c>
      <c r="D611">
        <v>223</v>
      </c>
      <c r="E611">
        <v>223</v>
      </c>
      <c r="F611">
        <v>163</v>
      </c>
      <c r="G611">
        <v>140</v>
      </c>
      <c r="H611">
        <v>162</v>
      </c>
      <c r="I611">
        <v>240</v>
      </c>
      <c r="J611">
        <v>163</v>
      </c>
      <c r="K611">
        <v>329</v>
      </c>
      <c r="L611">
        <v>230</v>
      </c>
      <c r="M611">
        <v>83</v>
      </c>
      <c r="N611">
        <v>240</v>
      </c>
      <c r="O611">
        <v>240</v>
      </c>
      <c r="P611">
        <v>204</v>
      </c>
    </row>
    <row r="612" spans="1:16">
      <c r="A612">
        <v>140</v>
      </c>
      <c r="B612">
        <v>163</v>
      </c>
      <c r="C612">
        <v>84</v>
      </c>
      <c r="D612">
        <v>203</v>
      </c>
      <c r="E612">
        <v>230</v>
      </c>
      <c r="F612">
        <v>204</v>
      </c>
      <c r="G612">
        <v>162</v>
      </c>
      <c r="H612">
        <v>83</v>
      </c>
      <c r="I612">
        <v>223</v>
      </c>
      <c r="J612">
        <v>203</v>
      </c>
      <c r="K612">
        <v>329</v>
      </c>
      <c r="L612">
        <v>162</v>
      </c>
      <c r="M612">
        <v>223</v>
      </c>
      <c r="N612">
        <v>240</v>
      </c>
      <c r="O612">
        <v>162</v>
      </c>
      <c r="P612">
        <v>223</v>
      </c>
    </row>
    <row r="613" spans="1:16">
      <c r="A613">
        <v>140</v>
      </c>
      <c r="B613">
        <v>162</v>
      </c>
      <c r="C613">
        <v>162</v>
      </c>
      <c r="D613">
        <v>230</v>
      </c>
      <c r="E613">
        <v>329</v>
      </c>
      <c r="F613">
        <v>140</v>
      </c>
      <c r="G613">
        <v>162</v>
      </c>
      <c r="H613">
        <v>203</v>
      </c>
      <c r="I613">
        <v>140</v>
      </c>
      <c r="J613">
        <v>140</v>
      </c>
      <c r="K613">
        <v>163</v>
      </c>
      <c r="L613">
        <v>140</v>
      </c>
      <c r="M613">
        <v>203</v>
      </c>
      <c r="N613">
        <v>162</v>
      </c>
      <c r="O613">
        <v>204</v>
      </c>
      <c r="P613">
        <v>140</v>
      </c>
    </row>
    <row r="614" spans="1:16">
      <c r="A614">
        <v>84</v>
      </c>
      <c r="B614">
        <v>203</v>
      </c>
      <c r="C614">
        <v>329</v>
      </c>
      <c r="D614">
        <v>430</v>
      </c>
      <c r="E614">
        <v>84</v>
      </c>
      <c r="F614">
        <v>230</v>
      </c>
      <c r="G614">
        <v>83</v>
      </c>
      <c r="H614">
        <v>230</v>
      </c>
      <c r="I614">
        <v>140</v>
      </c>
      <c r="J614">
        <v>230</v>
      </c>
      <c r="K614">
        <v>240</v>
      </c>
      <c r="L614">
        <v>140</v>
      </c>
      <c r="M614">
        <v>163</v>
      </c>
      <c r="N614">
        <v>142</v>
      </c>
      <c r="O614">
        <v>329</v>
      </c>
      <c r="P614">
        <v>230</v>
      </c>
    </row>
    <row r="615" spans="1:16">
      <c r="A615">
        <v>230</v>
      </c>
      <c r="B615">
        <v>240</v>
      </c>
      <c r="C615">
        <v>203</v>
      </c>
      <c r="D615">
        <v>230</v>
      </c>
      <c r="E615">
        <v>142</v>
      </c>
      <c r="F615">
        <v>83</v>
      </c>
      <c r="G615">
        <v>223</v>
      </c>
      <c r="H615">
        <v>84</v>
      </c>
      <c r="I615">
        <v>329</v>
      </c>
      <c r="J615">
        <v>140</v>
      </c>
      <c r="K615">
        <v>223</v>
      </c>
      <c r="L615">
        <v>84</v>
      </c>
      <c r="M615">
        <v>329</v>
      </c>
      <c r="N615">
        <v>329</v>
      </c>
      <c r="O615">
        <v>240</v>
      </c>
      <c r="P615">
        <v>203</v>
      </c>
    </row>
    <row r="616" spans="1:16">
      <c r="A616">
        <v>203</v>
      </c>
      <c r="B616">
        <v>140</v>
      </c>
      <c r="C616">
        <v>162</v>
      </c>
      <c r="D616">
        <v>329</v>
      </c>
      <c r="E616">
        <v>230</v>
      </c>
      <c r="F616">
        <v>83</v>
      </c>
      <c r="G616">
        <v>140</v>
      </c>
      <c r="H616">
        <v>223</v>
      </c>
      <c r="I616">
        <v>162</v>
      </c>
      <c r="J616">
        <v>163</v>
      </c>
      <c r="K616">
        <v>83</v>
      </c>
      <c r="L616">
        <v>223</v>
      </c>
      <c r="M616">
        <v>140</v>
      </c>
      <c r="N616">
        <v>83</v>
      </c>
      <c r="O616">
        <v>83</v>
      </c>
      <c r="P616">
        <v>203</v>
      </c>
    </row>
    <row r="617" spans="1:16">
      <c r="A617">
        <v>223</v>
      </c>
      <c r="B617">
        <v>223</v>
      </c>
      <c r="C617">
        <v>140</v>
      </c>
      <c r="D617">
        <v>162</v>
      </c>
      <c r="E617">
        <v>162</v>
      </c>
      <c r="F617">
        <v>223</v>
      </c>
      <c r="G617">
        <v>240</v>
      </c>
      <c r="H617">
        <v>140</v>
      </c>
      <c r="I617">
        <v>140</v>
      </c>
      <c r="J617">
        <v>329</v>
      </c>
      <c r="K617">
        <v>84</v>
      </c>
      <c r="L617">
        <v>163</v>
      </c>
      <c r="M617">
        <v>203</v>
      </c>
      <c r="N617">
        <v>223</v>
      </c>
      <c r="O617">
        <v>329</v>
      </c>
      <c r="P617">
        <v>203</v>
      </c>
    </row>
    <row r="618" spans="1:16">
      <c r="A618">
        <v>84</v>
      </c>
      <c r="B618">
        <v>240</v>
      </c>
      <c r="C618">
        <v>162</v>
      </c>
      <c r="D618">
        <v>162</v>
      </c>
      <c r="E618">
        <v>204</v>
      </c>
      <c r="F618">
        <v>223</v>
      </c>
      <c r="G618">
        <v>329</v>
      </c>
      <c r="H618">
        <v>162</v>
      </c>
      <c r="I618">
        <v>162</v>
      </c>
      <c r="J618">
        <v>203</v>
      </c>
      <c r="K618">
        <v>142</v>
      </c>
      <c r="L618">
        <v>230</v>
      </c>
      <c r="M618">
        <v>329</v>
      </c>
      <c r="N618">
        <v>223</v>
      </c>
      <c r="O618">
        <v>162</v>
      </c>
      <c r="P618">
        <v>204</v>
      </c>
    </row>
    <row r="619" spans="1:16">
      <c r="A619">
        <v>163</v>
      </c>
      <c r="B619">
        <v>430</v>
      </c>
      <c r="C619">
        <v>223</v>
      </c>
      <c r="D619">
        <v>162</v>
      </c>
      <c r="E619">
        <v>230</v>
      </c>
      <c r="F619">
        <v>140</v>
      </c>
      <c r="G619">
        <v>142</v>
      </c>
      <c r="H619">
        <v>204</v>
      </c>
      <c r="I619">
        <v>203</v>
      </c>
      <c r="J619">
        <v>230</v>
      </c>
      <c r="K619">
        <v>83</v>
      </c>
      <c r="L619">
        <v>329</v>
      </c>
      <c r="M619">
        <v>162</v>
      </c>
      <c r="N619">
        <v>240</v>
      </c>
      <c r="O619">
        <v>162</v>
      </c>
      <c r="P619">
        <v>230</v>
      </c>
    </row>
    <row r="620" spans="1:16">
      <c r="A620">
        <v>140</v>
      </c>
      <c r="B620">
        <v>140</v>
      </c>
      <c r="C620">
        <v>162</v>
      </c>
      <c r="D620">
        <v>329</v>
      </c>
      <c r="E620">
        <v>223</v>
      </c>
      <c r="F620">
        <v>163</v>
      </c>
      <c r="G620">
        <v>83</v>
      </c>
      <c r="H620">
        <v>230</v>
      </c>
      <c r="I620">
        <v>204</v>
      </c>
      <c r="J620">
        <v>230</v>
      </c>
      <c r="K620">
        <v>140</v>
      </c>
      <c r="L620">
        <v>140</v>
      </c>
      <c r="M620">
        <v>329</v>
      </c>
      <c r="N620">
        <v>140</v>
      </c>
      <c r="O620">
        <v>204</v>
      </c>
      <c r="P620">
        <v>329</v>
      </c>
    </row>
    <row r="621" spans="1:16">
      <c r="A621">
        <v>223</v>
      </c>
      <c r="B621">
        <v>162</v>
      </c>
      <c r="C621">
        <v>83</v>
      </c>
      <c r="D621">
        <v>140</v>
      </c>
      <c r="E621">
        <v>329</v>
      </c>
      <c r="F621">
        <v>84</v>
      </c>
      <c r="G621">
        <v>83</v>
      </c>
      <c r="H621">
        <v>142</v>
      </c>
      <c r="I621">
        <v>230</v>
      </c>
      <c r="J621">
        <v>204</v>
      </c>
      <c r="K621">
        <v>163</v>
      </c>
      <c r="L621">
        <v>162</v>
      </c>
      <c r="M621">
        <v>140</v>
      </c>
      <c r="N621">
        <v>230</v>
      </c>
      <c r="O621">
        <v>430</v>
      </c>
      <c r="P621">
        <v>140</v>
      </c>
    </row>
    <row r="622" spans="1:16">
      <c r="A622">
        <v>329</v>
      </c>
      <c r="B622">
        <v>240</v>
      </c>
      <c r="C622">
        <v>329</v>
      </c>
      <c r="D622">
        <v>162</v>
      </c>
      <c r="E622">
        <v>140</v>
      </c>
      <c r="F622">
        <v>162</v>
      </c>
      <c r="G622">
        <v>230</v>
      </c>
      <c r="H622">
        <v>140</v>
      </c>
      <c r="I622">
        <v>240</v>
      </c>
      <c r="J622">
        <v>203</v>
      </c>
      <c r="K622">
        <v>230</v>
      </c>
      <c r="L622">
        <v>142</v>
      </c>
      <c r="M622">
        <v>140</v>
      </c>
      <c r="N622">
        <v>83</v>
      </c>
      <c r="O622">
        <v>430</v>
      </c>
      <c r="P622">
        <v>230</v>
      </c>
    </row>
    <row r="623" spans="1:16">
      <c r="A623">
        <v>83</v>
      </c>
      <c r="B623">
        <v>163</v>
      </c>
      <c r="C623">
        <v>223</v>
      </c>
      <c r="D623">
        <v>140</v>
      </c>
      <c r="E623">
        <v>162</v>
      </c>
      <c r="F623">
        <v>163</v>
      </c>
      <c r="G623">
        <v>204</v>
      </c>
      <c r="H623">
        <v>240</v>
      </c>
      <c r="I623">
        <v>203</v>
      </c>
      <c r="J623">
        <v>230</v>
      </c>
      <c r="K623">
        <v>203</v>
      </c>
      <c r="L623">
        <v>329</v>
      </c>
      <c r="M623">
        <v>140</v>
      </c>
      <c r="N623">
        <v>204</v>
      </c>
      <c r="O623">
        <v>140</v>
      </c>
      <c r="P623">
        <v>140</v>
      </c>
    </row>
    <row r="624" spans="1:16">
      <c r="A624">
        <v>329</v>
      </c>
      <c r="B624">
        <v>203</v>
      </c>
      <c r="C624">
        <v>163</v>
      </c>
      <c r="D624">
        <v>204</v>
      </c>
      <c r="E624">
        <v>204</v>
      </c>
      <c r="F624">
        <v>329</v>
      </c>
      <c r="G624">
        <v>162</v>
      </c>
      <c r="H624">
        <v>203</v>
      </c>
      <c r="I624">
        <v>204</v>
      </c>
      <c r="J624">
        <v>204</v>
      </c>
      <c r="K624">
        <v>162</v>
      </c>
      <c r="L624">
        <v>329</v>
      </c>
      <c r="M624">
        <v>140</v>
      </c>
      <c r="N624">
        <v>140</v>
      </c>
      <c r="O624">
        <v>430</v>
      </c>
      <c r="P624">
        <v>84</v>
      </c>
    </row>
    <row r="625" spans="1:16">
      <c r="A625">
        <v>203</v>
      </c>
      <c r="B625">
        <v>223</v>
      </c>
      <c r="C625">
        <v>203</v>
      </c>
      <c r="D625">
        <v>140</v>
      </c>
      <c r="E625">
        <v>223</v>
      </c>
      <c r="F625">
        <v>84</v>
      </c>
      <c r="G625">
        <v>203</v>
      </c>
      <c r="H625">
        <v>230</v>
      </c>
      <c r="I625">
        <v>162</v>
      </c>
      <c r="J625">
        <v>329</v>
      </c>
      <c r="K625">
        <v>430</v>
      </c>
      <c r="L625">
        <v>204</v>
      </c>
      <c r="M625">
        <v>140</v>
      </c>
      <c r="N625">
        <v>162</v>
      </c>
      <c r="O625">
        <v>162</v>
      </c>
      <c r="P625">
        <v>83</v>
      </c>
    </row>
    <row r="626" spans="1:16">
      <c r="A626">
        <v>223</v>
      </c>
      <c r="B626">
        <v>140</v>
      </c>
      <c r="C626">
        <v>162</v>
      </c>
      <c r="D626">
        <v>162</v>
      </c>
      <c r="E626">
        <v>203</v>
      </c>
      <c r="F626">
        <v>230</v>
      </c>
      <c r="G626">
        <v>162</v>
      </c>
      <c r="H626">
        <v>329</v>
      </c>
      <c r="I626">
        <v>240</v>
      </c>
      <c r="J626">
        <v>430</v>
      </c>
      <c r="K626">
        <v>142</v>
      </c>
      <c r="L626">
        <v>204</v>
      </c>
      <c r="M626">
        <v>204</v>
      </c>
      <c r="N626">
        <v>140</v>
      </c>
      <c r="O626">
        <v>140</v>
      </c>
      <c r="P626">
        <v>230</v>
      </c>
    </row>
    <row r="627" spans="1:16">
      <c r="A627">
        <v>162</v>
      </c>
      <c r="B627">
        <v>329</v>
      </c>
      <c r="C627">
        <v>163</v>
      </c>
      <c r="D627">
        <v>162</v>
      </c>
      <c r="E627">
        <v>430</v>
      </c>
      <c r="F627">
        <v>84</v>
      </c>
      <c r="G627">
        <v>223</v>
      </c>
      <c r="H627">
        <v>329</v>
      </c>
      <c r="I627">
        <v>223</v>
      </c>
      <c r="J627">
        <v>142</v>
      </c>
      <c r="K627">
        <v>230</v>
      </c>
      <c r="L627">
        <v>163</v>
      </c>
      <c r="M627">
        <v>163</v>
      </c>
      <c r="N627">
        <v>203</v>
      </c>
      <c r="O627">
        <v>329</v>
      </c>
      <c r="P627">
        <v>223</v>
      </c>
    </row>
    <row r="628" spans="1:16">
      <c r="A628">
        <v>329</v>
      </c>
      <c r="B628">
        <v>240</v>
      </c>
      <c r="C628">
        <v>430</v>
      </c>
      <c r="D628">
        <v>240</v>
      </c>
      <c r="E628">
        <v>329</v>
      </c>
      <c r="F628">
        <v>142</v>
      </c>
      <c r="G628">
        <v>162</v>
      </c>
      <c r="H628">
        <v>163</v>
      </c>
      <c r="I628">
        <v>430</v>
      </c>
      <c r="J628">
        <v>163</v>
      </c>
      <c r="K628">
        <v>230</v>
      </c>
      <c r="L628">
        <v>140</v>
      </c>
      <c r="M628">
        <v>140</v>
      </c>
      <c r="N628">
        <v>84</v>
      </c>
      <c r="O628">
        <v>230</v>
      </c>
      <c r="P628">
        <v>430</v>
      </c>
    </row>
    <row r="629" spans="1:16">
      <c r="A629">
        <v>240</v>
      </c>
      <c r="B629">
        <v>140</v>
      </c>
      <c r="C629">
        <v>162</v>
      </c>
      <c r="D629">
        <v>203</v>
      </c>
      <c r="E629">
        <v>142</v>
      </c>
      <c r="F629">
        <v>223</v>
      </c>
      <c r="G629">
        <v>162</v>
      </c>
      <c r="H629">
        <v>84</v>
      </c>
      <c r="I629">
        <v>83</v>
      </c>
      <c r="J629">
        <v>83</v>
      </c>
      <c r="K629">
        <v>162</v>
      </c>
      <c r="L629">
        <v>329</v>
      </c>
      <c r="M629">
        <v>329</v>
      </c>
      <c r="N629">
        <v>329</v>
      </c>
      <c r="O629">
        <v>163</v>
      </c>
      <c r="P629">
        <v>140</v>
      </c>
    </row>
    <row r="630" spans="1:16">
      <c r="A630">
        <v>240</v>
      </c>
      <c r="B630">
        <v>230</v>
      </c>
      <c r="C630">
        <v>163</v>
      </c>
      <c r="D630">
        <v>230</v>
      </c>
      <c r="E630">
        <v>329</v>
      </c>
      <c r="F630">
        <v>140</v>
      </c>
      <c r="G630">
        <v>430</v>
      </c>
      <c r="H630">
        <v>240</v>
      </c>
      <c r="I630">
        <v>162</v>
      </c>
      <c r="J630">
        <v>329</v>
      </c>
      <c r="K630">
        <v>329</v>
      </c>
      <c r="L630">
        <v>140</v>
      </c>
      <c r="M630">
        <v>329</v>
      </c>
      <c r="N630">
        <v>430</v>
      </c>
      <c r="O630">
        <v>329</v>
      </c>
      <c r="P630">
        <v>83</v>
      </c>
    </row>
    <row r="631" spans="1:16">
      <c r="A631">
        <v>140</v>
      </c>
      <c r="B631">
        <v>329</v>
      </c>
      <c r="C631">
        <v>140</v>
      </c>
      <c r="D631">
        <v>203</v>
      </c>
      <c r="E631">
        <v>230</v>
      </c>
      <c r="F631">
        <v>240</v>
      </c>
      <c r="G631">
        <v>240</v>
      </c>
      <c r="H631">
        <v>430</v>
      </c>
      <c r="I631">
        <v>163</v>
      </c>
      <c r="J631">
        <v>223</v>
      </c>
      <c r="K631">
        <v>203</v>
      </c>
      <c r="L631">
        <v>230</v>
      </c>
      <c r="M631">
        <v>162</v>
      </c>
      <c r="N631">
        <v>223</v>
      </c>
      <c r="O631">
        <v>230</v>
      </c>
      <c r="P631">
        <v>83</v>
      </c>
    </row>
    <row r="632" spans="1:16">
      <c r="A632">
        <v>84</v>
      </c>
      <c r="B632">
        <v>430</v>
      </c>
      <c r="C632">
        <v>140</v>
      </c>
      <c r="D632">
        <v>140</v>
      </c>
      <c r="E632">
        <v>140</v>
      </c>
      <c r="F632">
        <v>142</v>
      </c>
      <c r="G632">
        <v>223</v>
      </c>
      <c r="H632">
        <v>329</v>
      </c>
      <c r="I632">
        <v>204</v>
      </c>
      <c r="J632">
        <v>142</v>
      </c>
      <c r="K632">
        <v>204</v>
      </c>
      <c r="L632">
        <v>83</v>
      </c>
      <c r="M632">
        <v>84</v>
      </c>
      <c r="N632">
        <v>430</v>
      </c>
      <c r="O632">
        <v>162</v>
      </c>
      <c r="P632">
        <v>240</v>
      </c>
    </row>
    <row r="633" spans="1:16">
      <c r="A633">
        <v>240</v>
      </c>
      <c r="B633">
        <v>84</v>
      </c>
      <c r="C633">
        <v>204</v>
      </c>
      <c r="D633">
        <v>142</v>
      </c>
      <c r="E633">
        <v>162</v>
      </c>
      <c r="F633">
        <v>140</v>
      </c>
      <c r="G633">
        <v>83</v>
      </c>
      <c r="H633">
        <v>84</v>
      </c>
      <c r="I633">
        <v>142</v>
      </c>
      <c r="J633">
        <v>162</v>
      </c>
      <c r="K633">
        <v>223</v>
      </c>
      <c r="L633">
        <v>162</v>
      </c>
      <c r="M633">
        <v>142</v>
      </c>
      <c r="N633">
        <v>140</v>
      </c>
      <c r="O633">
        <v>223</v>
      </c>
      <c r="P633">
        <v>329</v>
      </c>
    </row>
    <row r="634" spans="1:16">
      <c r="A634">
        <v>329</v>
      </c>
      <c r="B634">
        <v>140</v>
      </c>
      <c r="C634">
        <v>329</v>
      </c>
      <c r="D634">
        <v>329</v>
      </c>
      <c r="E634">
        <v>162</v>
      </c>
      <c r="F634">
        <v>163</v>
      </c>
      <c r="G634">
        <v>163</v>
      </c>
      <c r="H634">
        <v>204</v>
      </c>
      <c r="I634">
        <v>162</v>
      </c>
      <c r="J634">
        <v>142</v>
      </c>
      <c r="K634">
        <v>223</v>
      </c>
      <c r="L634">
        <v>162</v>
      </c>
      <c r="M634">
        <v>163</v>
      </c>
      <c r="N634">
        <v>240</v>
      </c>
      <c r="O634">
        <v>329</v>
      </c>
      <c r="P634">
        <v>84</v>
      </c>
    </row>
    <row r="635" spans="1:16">
      <c r="A635">
        <v>140</v>
      </c>
      <c r="B635">
        <v>204</v>
      </c>
      <c r="C635">
        <v>240</v>
      </c>
      <c r="D635">
        <v>223</v>
      </c>
      <c r="E635">
        <v>84</v>
      </c>
      <c r="F635">
        <v>223</v>
      </c>
      <c r="G635">
        <v>140</v>
      </c>
      <c r="H635">
        <v>163</v>
      </c>
      <c r="I635">
        <v>84</v>
      </c>
      <c r="J635">
        <v>140</v>
      </c>
      <c r="K635">
        <v>223</v>
      </c>
      <c r="L635">
        <v>162</v>
      </c>
      <c r="M635">
        <v>140</v>
      </c>
      <c r="N635">
        <v>162</v>
      </c>
      <c r="O635">
        <v>163</v>
      </c>
      <c r="P635">
        <v>223</v>
      </c>
    </row>
    <row r="636" spans="1:16">
      <c r="A636">
        <v>162</v>
      </c>
      <c r="B636">
        <v>223</v>
      </c>
      <c r="C636">
        <v>162</v>
      </c>
      <c r="D636">
        <v>140</v>
      </c>
      <c r="E636">
        <v>329</v>
      </c>
      <c r="F636">
        <v>140</v>
      </c>
      <c r="G636">
        <v>430</v>
      </c>
      <c r="H636">
        <v>162</v>
      </c>
      <c r="I636">
        <v>163</v>
      </c>
      <c r="J636">
        <v>240</v>
      </c>
      <c r="K636">
        <v>140</v>
      </c>
      <c r="L636">
        <v>163</v>
      </c>
      <c r="M636">
        <v>240</v>
      </c>
      <c r="N636">
        <v>162</v>
      </c>
      <c r="O636">
        <v>230</v>
      </c>
      <c r="P636">
        <v>329</v>
      </c>
    </row>
    <row r="637" spans="1:16">
      <c r="A637">
        <v>83</v>
      </c>
      <c r="B637">
        <v>83</v>
      </c>
      <c r="C637">
        <v>204</v>
      </c>
      <c r="D637">
        <v>162</v>
      </c>
      <c r="E637">
        <v>240</v>
      </c>
      <c r="F637">
        <v>230</v>
      </c>
      <c r="G637">
        <v>83</v>
      </c>
      <c r="H637">
        <v>162</v>
      </c>
      <c r="I637">
        <v>83</v>
      </c>
      <c r="J637">
        <v>84</v>
      </c>
      <c r="K637">
        <v>163</v>
      </c>
      <c r="L637">
        <v>329</v>
      </c>
      <c r="M637">
        <v>230</v>
      </c>
      <c r="N637">
        <v>83</v>
      </c>
      <c r="O637">
        <v>329</v>
      </c>
      <c r="P637">
        <v>430</v>
      </c>
    </row>
    <row r="638" spans="1:16">
      <c r="A638">
        <v>329</v>
      </c>
      <c r="B638">
        <v>329</v>
      </c>
      <c r="C638">
        <v>230</v>
      </c>
      <c r="D638">
        <v>329</v>
      </c>
      <c r="E638">
        <v>240</v>
      </c>
      <c r="F638">
        <v>329</v>
      </c>
      <c r="G638">
        <v>223</v>
      </c>
      <c r="H638">
        <v>162</v>
      </c>
      <c r="I638">
        <v>329</v>
      </c>
      <c r="J638">
        <v>140</v>
      </c>
      <c r="K638">
        <v>329</v>
      </c>
      <c r="L638">
        <v>430</v>
      </c>
      <c r="M638">
        <v>329</v>
      </c>
      <c r="N638">
        <v>203</v>
      </c>
      <c r="O638">
        <v>140</v>
      </c>
      <c r="P638">
        <v>84</v>
      </c>
    </row>
    <row r="639" spans="1:16">
      <c r="A639">
        <v>240</v>
      </c>
      <c r="B639">
        <v>430</v>
      </c>
      <c r="C639">
        <v>329</v>
      </c>
      <c r="D639">
        <v>162</v>
      </c>
      <c r="E639">
        <v>140</v>
      </c>
      <c r="F639">
        <v>329</v>
      </c>
      <c r="G639">
        <v>83</v>
      </c>
      <c r="H639">
        <v>203</v>
      </c>
      <c r="I639">
        <v>203</v>
      </c>
      <c r="J639">
        <v>140</v>
      </c>
      <c r="K639">
        <v>142</v>
      </c>
      <c r="L639">
        <v>140</v>
      </c>
      <c r="M639">
        <v>230</v>
      </c>
      <c r="N639">
        <v>163</v>
      </c>
      <c r="O639">
        <v>329</v>
      </c>
      <c r="P639">
        <v>329</v>
      </c>
    </row>
    <row r="640" spans="1:16">
      <c r="A640">
        <v>230</v>
      </c>
      <c r="B640">
        <v>230</v>
      </c>
      <c r="C640">
        <v>240</v>
      </c>
      <c r="D640">
        <v>204</v>
      </c>
      <c r="E640">
        <v>430</v>
      </c>
      <c r="F640">
        <v>204</v>
      </c>
      <c r="G640">
        <v>329</v>
      </c>
      <c r="H640">
        <v>142</v>
      </c>
      <c r="I640">
        <v>204</v>
      </c>
      <c r="J640">
        <v>162</v>
      </c>
      <c r="K640">
        <v>203</v>
      </c>
      <c r="L640">
        <v>162</v>
      </c>
      <c r="M640">
        <v>203</v>
      </c>
      <c r="N640">
        <v>329</v>
      </c>
      <c r="O640">
        <v>430</v>
      </c>
      <c r="P640">
        <v>204</v>
      </c>
    </row>
    <row r="641" spans="1:16">
      <c r="A641">
        <v>163</v>
      </c>
      <c r="B641">
        <v>203</v>
      </c>
      <c r="C641">
        <v>223</v>
      </c>
      <c r="D641">
        <v>430</v>
      </c>
      <c r="E641">
        <v>240</v>
      </c>
      <c r="F641">
        <v>162</v>
      </c>
      <c r="G641">
        <v>223</v>
      </c>
      <c r="H641">
        <v>430</v>
      </c>
      <c r="I641">
        <v>204</v>
      </c>
      <c r="J641">
        <v>83</v>
      </c>
      <c r="K641">
        <v>142</v>
      </c>
      <c r="L641">
        <v>329</v>
      </c>
      <c r="M641">
        <v>140</v>
      </c>
      <c r="N641">
        <v>163</v>
      </c>
      <c r="O641">
        <v>84</v>
      </c>
      <c r="P641">
        <v>204</v>
      </c>
    </row>
    <row r="642" spans="1:16">
      <c r="A642">
        <v>83</v>
      </c>
      <c r="B642">
        <v>83</v>
      </c>
      <c r="C642">
        <v>140</v>
      </c>
      <c r="D642">
        <v>329</v>
      </c>
      <c r="E642">
        <v>140</v>
      </c>
      <c r="F642">
        <v>140</v>
      </c>
      <c r="G642">
        <v>162</v>
      </c>
      <c r="H642">
        <v>83</v>
      </c>
      <c r="I642">
        <v>162</v>
      </c>
      <c r="J642">
        <v>329</v>
      </c>
      <c r="K642">
        <v>204</v>
      </c>
      <c r="L642">
        <v>204</v>
      </c>
      <c r="M642">
        <v>140</v>
      </c>
      <c r="N642">
        <v>162</v>
      </c>
      <c r="O642">
        <v>230</v>
      </c>
      <c r="P642">
        <v>430</v>
      </c>
    </row>
    <row r="643" spans="1:16">
      <c r="A643">
        <v>162</v>
      </c>
      <c r="B643">
        <v>329</v>
      </c>
      <c r="C643">
        <v>163</v>
      </c>
      <c r="D643">
        <v>162</v>
      </c>
      <c r="E643">
        <v>142</v>
      </c>
      <c r="F643">
        <v>140</v>
      </c>
      <c r="G643">
        <v>240</v>
      </c>
      <c r="H643">
        <v>430</v>
      </c>
      <c r="I643">
        <v>140</v>
      </c>
      <c r="J643">
        <v>83</v>
      </c>
      <c r="K643">
        <v>430</v>
      </c>
      <c r="L643">
        <v>240</v>
      </c>
      <c r="M643">
        <v>162</v>
      </c>
      <c r="N643">
        <v>204</v>
      </c>
      <c r="O643">
        <v>223</v>
      </c>
      <c r="P643">
        <v>430</v>
      </c>
    </row>
    <row r="644" spans="1:16">
      <c r="A644">
        <v>163</v>
      </c>
      <c r="B644">
        <v>230</v>
      </c>
      <c r="C644">
        <v>203</v>
      </c>
      <c r="D644">
        <v>140</v>
      </c>
      <c r="E644">
        <v>240</v>
      </c>
      <c r="F644">
        <v>142</v>
      </c>
      <c r="G644">
        <v>140</v>
      </c>
      <c r="H644">
        <v>329</v>
      </c>
      <c r="I644">
        <v>329</v>
      </c>
      <c r="J644">
        <v>83</v>
      </c>
      <c r="K644">
        <v>142</v>
      </c>
      <c r="L644">
        <v>83</v>
      </c>
      <c r="M644">
        <v>204</v>
      </c>
      <c r="N644">
        <v>140</v>
      </c>
      <c r="O644">
        <v>240</v>
      </c>
      <c r="P644">
        <v>204</v>
      </c>
    </row>
    <row r="645" spans="1:16">
      <c r="A645">
        <v>223</v>
      </c>
      <c r="B645">
        <v>142</v>
      </c>
      <c r="C645">
        <v>142</v>
      </c>
      <c r="D645">
        <v>140</v>
      </c>
      <c r="E645">
        <v>203</v>
      </c>
      <c r="F645">
        <v>162</v>
      </c>
      <c r="G645">
        <v>430</v>
      </c>
      <c r="H645">
        <v>162</v>
      </c>
      <c r="I645">
        <v>162</v>
      </c>
      <c r="J645">
        <v>203</v>
      </c>
      <c r="K645">
        <v>223</v>
      </c>
      <c r="L645">
        <v>140</v>
      </c>
      <c r="M645">
        <v>162</v>
      </c>
      <c r="N645">
        <v>163</v>
      </c>
      <c r="O645">
        <v>240</v>
      </c>
      <c r="P645">
        <v>162</v>
      </c>
    </row>
    <row r="646" spans="1:16">
      <c r="A646">
        <v>162</v>
      </c>
      <c r="B646">
        <v>140</v>
      </c>
      <c r="C646">
        <v>162</v>
      </c>
      <c r="D646">
        <v>163</v>
      </c>
      <c r="E646">
        <v>329</v>
      </c>
      <c r="F646">
        <v>162</v>
      </c>
      <c r="G646">
        <v>162</v>
      </c>
      <c r="H646">
        <v>203</v>
      </c>
      <c r="I646">
        <v>204</v>
      </c>
      <c r="J646">
        <v>230</v>
      </c>
      <c r="K646">
        <v>162</v>
      </c>
      <c r="L646">
        <v>162</v>
      </c>
      <c r="M646">
        <v>203</v>
      </c>
      <c r="N646">
        <v>84</v>
      </c>
      <c r="O646">
        <v>83</v>
      </c>
      <c r="P646">
        <v>204</v>
      </c>
    </row>
    <row r="647" spans="1:16">
      <c r="A647">
        <v>329</v>
      </c>
      <c r="B647">
        <v>83</v>
      </c>
      <c r="C647">
        <v>142</v>
      </c>
      <c r="D647">
        <v>223</v>
      </c>
      <c r="E647">
        <v>430</v>
      </c>
      <c r="F647">
        <v>203</v>
      </c>
      <c r="G647">
        <v>84</v>
      </c>
      <c r="H647">
        <v>240</v>
      </c>
      <c r="I647">
        <v>142</v>
      </c>
      <c r="J647">
        <v>230</v>
      </c>
      <c r="K647">
        <v>83</v>
      </c>
      <c r="L647">
        <v>142</v>
      </c>
      <c r="M647">
        <v>329</v>
      </c>
      <c r="N647">
        <v>430</v>
      </c>
      <c r="O647">
        <v>140</v>
      </c>
      <c r="P647">
        <v>83</v>
      </c>
    </row>
    <row r="648" spans="1:16">
      <c r="A648">
        <v>329</v>
      </c>
      <c r="B648">
        <v>240</v>
      </c>
      <c r="C648">
        <v>430</v>
      </c>
      <c r="D648">
        <v>329</v>
      </c>
      <c r="E648">
        <v>140</v>
      </c>
      <c r="F648">
        <v>430</v>
      </c>
      <c r="G648">
        <v>162</v>
      </c>
      <c r="H648">
        <v>203</v>
      </c>
      <c r="I648">
        <v>204</v>
      </c>
      <c r="J648">
        <v>203</v>
      </c>
      <c r="K648">
        <v>162</v>
      </c>
      <c r="L648">
        <v>162</v>
      </c>
      <c r="M648">
        <v>329</v>
      </c>
      <c r="N648">
        <v>430</v>
      </c>
      <c r="O648">
        <v>84</v>
      </c>
      <c r="P648">
        <v>203</v>
      </c>
    </row>
    <row r="649" spans="1:16">
      <c r="A649">
        <v>230</v>
      </c>
      <c r="B649">
        <v>204</v>
      </c>
      <c r="C649">
        <v>140</v>
      </c>
      <c r="D649">
        <v>140</v>
      </c>
      <c r="E649">
        <v>204</v>
      </c>
      <c r="F649">
        <v>203</v>
      </c>
      <c r="G649">
        <v>140</v>
      </c>
      <c r="H649">
        <v>430</v>
      </c>
      <c r="I649">
        <v>223</v>
      </c>
      <c r="J649">
        <v>329</v>
      </c>
      <c r="K649">
        <v>329</v>
      </c>
      <c r="L649">
        <v>329</v>
      </c>
      <c r="M649">
        <v>142</v>
      </c>
      <c r="N649">
        <v>163</v>
      </c>
      <c r="O649">
        <v>140</v>
      </c>
      <c r="P649">
        <v>140</v>
      </c>
    </row>
    <row r="650" spans="1:16">
      <c r="A650">
        <v>430</v>
      </c>
      <c r="B650">
        <v>240</v>
      </c>
      <c r="C650">
        <v>163</v>
      </c>
      <c r="D650">
        <v>84</v>
      </c>
      <c r="E650">
        <v>162</v>
      </c>
      <c r="F650">
        <v>84</v>
      </c>
      <c r="G650">
        <v>142</v>
      </c>
      <c r="H650">
        <v>140</v>
      </c>
      <c r="I650">
        <v>163</v>
      </c>
      <c r="J650">
        <v>140</v>
      </c>
      <c r="K650">
        <v>162</v>
      </c>
      <c r="L650">
        <v>430</v>
      </c>
      <c r="M650">
        <v>430</v>
      </c>
      <c r="N650">
        <v>240</v>
      </c>
      <c r="O650">
        <v>329</v>
      </c>
      <c r="P650">
        <v>329</v>
      </c>
    </row>
    <row r="651" spans="1:16">
      <c r="A651">
        <v>329</v>
      </c>
      <c r="B651">
        <v>223</v>
      </c>
      <c r="C651">
        <v>203</v>
      </c>
      <c r="D651">
        <v>162</v>
      </c>
      <c r="E651">
        <v>203</v>
      </c>
      <c r="F651">
        <v>223</v>
      </c>
      <c r="G651">
        <v>329</v>
      </c>
      <c r="H651">
        <v>84</v>
      </c>
      <c r="I651">
        <v>163</v>
      </c>
      <c r="J651">
        <v>162</v>
      </c>
      <c r="K651">
        <v>329</v>
      </c>
      <c r="L651">
        <v>240</v>
      </c>
      <c r="M651">
        <v>430</v>
      </c>
      <c r="N651">
        <v>329</v>
      </c>
      <c r="O651">
        <v>230</v>
      </c>
      <c r="P651">
        <v>329</v>
      </c>
    </row>
    <row r="652" spans="1:16">
      <c r="A652">
        <v>329</v>
      </c>
      <c r="B652">
        <v>163</v>
      </c>
      <c r="C652">
        <v>142</v>
      </c>
      <c r="D652">
        <v>84</v>
      </c>
      <c r="E652">
        <v>329</v>
      </c>
      <c r="F652">
        <v>203</v>
      </c>
      <c r="G652">
        <v>203</v>
      </c>
      <c r="H652">
        <v>223</v>
      </c>
      <c r="I652">
        <v>204</v>
      </c>
      <c r="J652">
        <v>84</v>
      </c>
      <c r="K652">
        <v>230</v>
      </c>
      <c r="L652">
        <v>203</v>
      </c>
      <c r="M652">
        <v>329</v>
      </c>
      <c r="N652">
        <v>204</v>
      </c>
      <c r="O652">
        <v>329</v>
      </c>
      <c r="P652">
        <v>142</v>
      </c>
    </row>
    <row r="653" spans="1:16">
      <c r="A653">
        <v>140</v>
      </c>
      <c r="B653">
        <v>230</v>
      </c>
      <c r="C653">
        <v>329</v>
      </c>
      <c r="D653">
        <v>163</v>
      </c>
      <c r="E653">
        <v>329</v>
      </c>
      <c r="F653">
        <v>329</v>
      </c>
      <c r="G653">
        <v>230</v>
      </c>
      <c r="H653">
        <v>230</v>
      </c>
      <c r="I653">
        <v>140</v>
      </c>
      <c r="J653">
        <v>203</v>
      </c>
      <c r="K653">
        <v>329</v>
      </c>
      <c r="L653">
        <v>162</v>
      </c>
      <c r="M653">
        <v>142</v>
      </c>
      <c r="N653">
        <v>163</v>
      </c>
      <c r="O653">
        <v>430</v>
      </c>
      <c r="P653">
        <v>162</v>
      </c>
    </row>
    <row r="654" spans="1:16">
      <c r="A654">
        <v>329</v>
      </c>
      <c r="B654">
        <v>223</v>
      </c>
      <c r="C654">
        <v>230</v>
      </c>
      <c r="D654">
        <v>230</v>
      </c>
      <c r="E654">
        <v>223</v>
      </c>
      <c r="F654">
        <v>230</v>
      </c>
      <c r="G654">
        <v>204</v>
      </c>
      <c r="H654">
        <v>140</v>
      </c>
      <c r="I654">
        <v>84</v>
      </c>
      <c r="J654">
        <v>230</v>
      </c>
      <c r="K654">
        <v>430</v>
      </c>
      <c r="L654">
        <v>430</v>
      </c>
      <c r="M654">
        <v>162</v>
      </c>
      <c r="N654">
        <v>329</v>
      </c>
      <c r="O654">
        <v>329</v>
      </c>
      <c r="P654">
        <v>162</v>
      </c>
    </row>
    <row r="655" spans="1:16">
      <c r="A655">
        <v>240</v>
      </c>
      <c r="B655">
        <v>142</v>
      </c>
      <c r="C655">
        <v>84</v>
      </c>
      <c r="D655">
        <v>223</v>
      </c>
      <c r="E655">
        <v>240</v>
      </c>
      <c r="F655">
        <v>140</v>
      </c>
      <c r="G655">
        <v>329</v>
      </c>
      <c r="H655">
        <v>84</v>
      </c>
      <c r="I655">
        <v>140</v>
      </c>
      <c r="J655">
        <v>140</v>
      </c>
      <c r="K655">
        <v>223</v>
      </c>
      <c r="L655">
        <v>163</v>
      </c>
      <c r="M655">
        <v>329</v>
      </c>
      <c r="N655">
        <v>162</v>
      </c>
      <c r="O655">
        <v>203</v>
      </c>
      <c r="P655">
        <v>140</v>
      </c>
    </row>
    <row r="656" spans="1:16">
      <c r="A656">
        <v>329</v>
      </c>
      <c r="B656">
        <v>140</v>
      </c>
      <c r="C656">
        <v>430</v>
      </c>
      <c r="D656">
        <v>230</v>
      </c>
      <c r="E656">
        <v>240</v>
      </c>
      <c r="F656">
        <v>223</v>
      </c>
      <c r="G656">
        <v>83</v>
      </c>
      <c r="H656">
        <v>163</v>
      </c>
      <c r="I656">
        <v>142</v>
      </c>
      <c r="J656">
        <v>163</v>
      </c>
      <c r="K656">
        <v>84</v>
      </c>
      <c r="L656">
        <v>162</v>
      </c>
      <c r="M656">
        <v>240</v>
      </c>
      <c r="N656">
        <v>223</v>
      </c>
      <c r="O656">
        <v>223</v>
      </c>
      <c r="P656">
        <v>203</v>
      </c>
    </row>
    <row r="657" spans="1:16">
      <c r="A657">
        <v>230</v>
      </c>
      <c r="B657">
        <v>329</v>
      </c>
      <c r="C657">
        <v>204</v>
      </c>
      <c r="D657">
        <v>240</v>
      </c>
      <c r="E657">
        <v>223</v>
      </c>
      <c r="F657">
        <v>84</v>
      </c>
      <c r="G657">
        <v>140</v>
      </c>
      <c r="H657">
        <v>430</v>
      </c>
      <c r="I657">
        <v>240</v>
      </c>
      <c r="J657">
        <v>329</v>
      </c>
      <c r="K657">
        <v>203</v>
      </c>
      <c r="L657">
        <v>162</v>
      </c>
      <c r="M657">
        <v>430</v>
      </c>
      <c r="N657">
        <v>230</v>
      </c>
      <c r="O657">
        <v>84</v>
      </c>
      <c r="P657">
        <v>203</v>
      </c>
    </row>
    <row r="658" spans="1:16">
      <c r="A658">
        <v>83</v>
      </c>
      <c r="B658">
        <v>162</v>
      </c>
      <c r="C658">
        <v>84</v>
      </c>
      <c r="D658">
        <v>240</v>
      </c>
      <c r="E658">
        <v>140</v>
      </c>
      <c r="F658">
        <v>84</v>
      </c>
      <c r="G658">
        <v>203</v>
      </c>
      <c r="H658">
        <v>203</v>
      </c>
      <c r="I658">
        <v>140</v>
      </c>
      <c r="J658">
        <v>84</v>
      </c>
      <c r="K658">
        <v>230</v>
      </c>
      <c r="L658">
        <v>204</v>
      </c>
      <c r="M658">
        <v>240</v>
      </c>
      <c r="N658">
        <v>83</v>
      </c>
      <c r="O658">
        <v>162</v>
      </c>
      <c r="P658">
        <v>223</v>
      </c>
    </row>
    <row r="659" spans="1:16">
      <c r="A659">
        <v>240</v>
      </c>
      <c r="B659">
        <v>140</v>
      </c>
      <c r="C659">
        <v>240</v>
      </c>
      <c r="D659">
        <v>240</v>
      </c>
      <c r="E659">
        <v>163</v>
      </c>
      <c r="F659">
        <v>230</v>
      </c>
      <c r="G659">
        <v>83</v>
      </c>
      <c r="H659">
        <v>162</v>
      </c>
      <c r="I659">
        <v>223</v>
      </c>
      <c r="J659">
        <v>162</v>
      </c>
      <c r="K659">
        <v>329</v>
      </c>
      <c r="L659">
        <v>223</v>
      </c>
      <c r="M659">
        <v>230</v>
      </c>
      <c r="N659">
        <v>230</v>
      </c>
      <c r="O659">
        <v>83</v>
      </c>
      <c r="P659">
        <v>142</v>
      </c>
    </row>
    <row r="660" spans="1:16">
      <c r="A660">
        <v>162</v>
      </c>
      <c r="B660">
        <v>240</v>
      </c>
      <c r="C660">
        <v>203</v>
      </c>
      <c r="D660">
        <v>329</v>
      </c>
      <c r="E660">
        <v>223</v>
      </c>
      <c r="F660">
        <v>240</v>
      </c>
      <c r="G660">
        <v>204</v>
      </c>
      <c r="H660">
        <v>140</v>
      </c>
      <c r="I660">
        <v>203</v>
      </c>
      <c r="J660">
        <v>240</v>
      </c>
      <c r="K660">
        <v>140</v>
      </c>
      <c r="L660">
        <v>162</v>
      </c>
      <c r="M660">
        <v>204</v>
      </c>
      <c r="N660">
        <v>329</v>
      </c>
      <c r="O660">
        <v>142</v>
      </c>
      <c r="P660">
        <v>142</v>
      </c>
    </row>
    <row r="661" spans="1:16">
      <c r="A661">
        <v>84</v>
      </c>
      <c r="B661">
        <v>204</v>
      </c>
      <c r="C661">
        <v>203</v>
      </c>
      <c r="D661">
        <v>163</v>
      </c>
      <c r="E661">
        <v>162</v>
      </c>
      <c r="F661">
        <v>162</v>
      </c>
      <c r="G661">
        <v>240</v>
      </c>
      <c r="H661">
        <v>162</v>
      </c>
      <c r="I661">
        <v>430</v>
      </c>
      <c r="J661">
        <v>230</v>
      </c>
      <c r="K661">
        <v>140</v>
      </c>
      <c r="L661">
        <v>163</v>
      </c>
      <c r="M661">
        <v>140</v>
      </c>
      <c r="N661">
        <v>163</v>
      </c>
      <c r="O661">
        <v>83</v>
      </c>
      <c r="P661">
        <v>140</v>
      </c>
    </row>
    <row r="662" spans="1:16">
      <c r="A662">
        <v>142</v>
      </c>
      <c r="B662">
        <v>329</v>
      </c>
      <c r="C662">
        <v>204</v>
      </c>
      <c r="D662">
        <v>329</v>
      </c>
      <c r="E662">
        <v>163</v>
      </c>
      <c r="F662">
        <v>162</v>
      </c>
      <c r="G662">
        <v>203</v>
      </c>
      <c r="H662">
        <v>140</v>
      </c>
      <c r="I662">
        <v>203</v>
      </c>
      <c r="J662">
        <v>83</v>
      </c>
      <c r="K662">
        <v>329</v>
      </c>
      <c r="L662">
        <v>140</v>
      </c>
      <c r="M662">
        <v>430</v>
      </c>
      <c r="N662">
        <v>329</v>
      </c>
      <c r="O662">
        <v>140</v>
      </c>
      <c r="P662">
        <v>83</v>
      </c>
    </row>
    <row r="663" spans="1:16">
      <c r="A663">
        <v>140</v>
      </c>
      <c r="B663">
        <v>162</v>
      </c>
      <c r="C663">
        <v>329</v>
      </c>
      <c r="D663">
        <v>203</v>
      </c>
      <c r="E663">
        <v>163</v>
      </c>
      <c r="F663">
        <v>163</v>
      </c>
      <c r="G663">
        <v>162</v>
      </c>
      <c r="H663">
        <v>163</v>
      </c>
      <c r="I663">
        <v>163</v>
      </c>
      <c r="J663">
        <v>430</v>
      </c>
      <c r="K663">
        <v>84</v>
      </c>
      <c r="L663">
        <v>83</v>
      </c>
      <c r="M663">
        <v>162</v>
      </c>
      <c r="N663">
        <v>83</v>
      </c>
      <c r="O663">
        <v>430</v>
      </c>
      <c r="P663">
        <v>203</v>
      </c>
    </row>
    <row r="664" spans="1:16">
      <c r="A664">
        <v>162</v>
      </c>
      <c r="B664">
        <v>329</v>
      </c>
      <c r="C664">
        <v>140</v>
      </c>
      <c r="D664">
        <v>162</v>
      </c>
      <c r="E664">
        <v>204</v>
      </c>
      <c r="F664">
        <v>163</v>
      </c>
      <c r="G664">
        <v>204</v>
      </c>
      <c r="H664">
        <v>203</v>
      </c>
      <c r="I664">
        <v>142</v>
      </c>
      <c r="J664">
        <v>162</v>
      </c>
      <c r="K664">
        <v>83</v>
      </c>
      <c r="L664">
        <v>142</v>
      </c>
      <c r="M664">
        <v>230</v>
      </c>
      <c r="N664">
        <v>163</v>
      </c>
      <c r="O664">
        <v>203</v>
      </c>
      <c r="P664">
        <v>162</v>
      </c>
    </row>
    <row r="665" spans="1:16">
      <c r="A665">
        <v>140</v>
      </c>
      <c r="B665">
        <v>140</v>
      </c>
      <c r="C665">
        <v>140</v>
      </c>
      <c r="D665">
        <v>163</v>
      </c>
      <c r="E665">
        <v>329</v>
      </c>
      <c r="F665">
        <v>84</v>
      </c>
      <c r="G665">
        <v>203</v>
      </c>
      <c r="H665">
        <v>223</v>
      </c>
      <c r="I665">
        <v>84</v>
      </c>
      <c r="J665">
        <v>162</v>
      </c>
      <c r="K665">
        <v>140</v>
      </c>
      <c r="L665">
        <v>163</v>
      </c>
      <c r="M665">
        <v>204</v>
      </c>
      <c r="N665">
        <v>162</v>
      </c>
      <c r="O665">
        <v>163</v>
      </c>
      <c r="P665">
        <v>140</v>
      </c>
    </row>
    <row r="666" spans="1:16">
      <c r="A666">
        <v>329</v>
      </c>
      <c r="B666">
        <v>230</v>
      </c>
      <c r="C666">
        <v>223</v>
      </c>
      <c r="D666">
        <v>163</v>
      </c>
      <c r="E666">
        <v>230</v>
      </c>
      <c r="F666">
        <v>430</v>
      </c>
      <c r="G666">
        <v>162</v>
      </c>
      <c r="H666">
        <v>204</v>
      </c>
      <c r="I666">
        <v>329</v>
      </c>
      <c r="J666">
        <v>162</v>
      </c>
      <c r="K666">
        <v>329</v>
      </c>
      <c r="L666">
        <v>162</v>
      </c>
      <c r="M666">
        <v>162</v>
      </c>
      <c r="N666">
        <v>84</v>
      </c>
      <c r="O666">
        <v>430</v>
      </c>
      <c r="P666">
        <v>240</v>
      </c>
    </row>
    <row r="667" spans="1:16">
      <c r="A667">
        <v>329</v>
      </c>
      <c r="B667">
        <v>223</v>
      </c>
      <c r="C667">
        <v>83</v>
      </c>
      <c r="D667">
        <v>140</v>
      </c>
      <c r="E667">
        <v>230</v>
      </c>
      <c r="F667">
        <v>204</v>
      </c>
      <c r="G667">
        <v>140</v>
      </c>
      <c r="H667">
        <v>140</v>
      </c>
      <c r="I667">
        <v>230</v>
      </c>
      <c r="J667">
        <v>240</v>
      </c>
      <c r="K667">
        <v>204</v>
      </c>
      <c r="L667">
        <v>223</v>
      </c>
      <c r="M667">
        <v>204</v>
      </c>
      <c r="N667">
        <v>223</v>
      </c>
      <c r="O667">
        <v>140</v>
      </c>
      <c r="P667">
        <v>83</v>
      </c>
    </row>
    <row r="668" spans="1:16">
      <c r="A668">
        <v>230</v>
      </c>
      <c r="B668">
        <v>329</v>
      </c>
      <c r="C668">
        <v>329</v>
      </c>
      <c r="D668">
        <v>329</v>
      </c>
      <c r="E668">
        <v>140</v>
      </c>
      <c r="F668">
        <v>142</v>
      </c>
      <c r="G668">
        <v>223</v>
      </c>
      <c r="H668">
        <v>83</v>
      </c>
      <c r="I668">
        <v>223</v>
      </c>
      <c r="J668">
        <v>203</v>
      </c>
      <c r="K668">
        <v>162</v>
      </c>
      <c r="L668">
        <v>230</v>
      </c>
      <c r="M668">
        <v>329</v>
      </c>
      <c r="N668">
        <v>162</v>
      </c>
      <c r="O668">
        <v>204</v>
      </c>
      <c r="P668">
        <v>162</v>
      </c>
    </row>
    <row r="669" spans="1:16">
      <c r="A669">
        <v>84</v>
      </c>
      <c r="B669">
        <v>84</v>
      </c>
      <c r="C669">
        <v>142</v>
      </c>
      <c r="D669">
        <v>329</v>
      </c>
      <c r="E669">
        <v>83</v>
      </c>
      <c r="F669">
        <v>204</v>
      </c>
      <c r="G669">
        <v>142</v>
      </c>
      <c r="H669">
        <v>162</v>
      </c>
      <c r="I669">
        <v>83</v>
      </c>
      <c r="J669">
        <v>329</v>
      </c>
      <c r="K669">
        <v>329</v>
      </c>
      <c r="L669">
        <v>83</v>
      </c>
      <c r="M669">
        <v>83</v>
      </c>
      <c r="N669">
        <v>230</v>
      </c>
      <c r="O669">
        <v>84</v>
      </c>
      <c r="P669">
        <v>204</v>
      </c>
    </row>
    <row r="670" spans="1:16">
      <c r="A670">
        <v>204</v>
      </c>
      <c r="B670">
        <v>204</v>
      </c>
      <c r="C670">
        <v>142</v>
      </c>
      <c r="D670">
        <v>240</v>
      </c>
      <c r="E670">
        <v>163</v>
      </c>
      <c r="F670">
        <v>142</v>
      </c>
      <c r="G670">
        <v>204</v>
      </c>
      <c r="H670">
        <v>203</v>
      </c>
      <c r="I670">
        <v>204</v>
      </c>
      <c r="J670">
        <v>140</v>
      </c>
      <c r="K670">
        <v>203</v>
      </c>
      <c r="L670">
        <v>140</v>
      </c>
      <c r="M670">
        <v>430</v>
      </c>
      <c r="N670">
        <v>83</v>
      </c>
      <c r="O670">
        <v>142</v>
      </c>
      <c r="P670">
        <v>204</v>
      </c>
    </row>
    <row r="671" spans="1:16">
      <c r="A671">
        <v>162</v>
      </c>
      <c r="B671">
        <v>162</v>
      </c>
      <c r="C671">
        <v>84</v>
      </c>
      <c r="D671">
        <v>203</v>
      </c>
      <c r="E671">
        <v>140</v>
      </c>
      <c r="F671">
        <v>142</v>
      </c>
      <c r="G671">
        <v>430</v>
      </c>
      <c r="H671">
        <v>329</v>
      </c>
      <c r="I671">
        <v>204</v>
      </c>
      <c r="J671">
        <v>329</v>
      </c>
      <c r="K671">
        <v>162</v>
      </c>
      <c r="L671">
        <v>329</v>
      </c>
      <c r="M671">
        <v>203</v>
      </c>
      <c r="N671">
        <v>140</v>
      </c>
      <c r="O671">
        <v>223</v>
      </c>
      <c r="P671">
        <v>240</v>
      </c>
    </row>
    <row r="672" spans="1:16">
      <c r="A672">
        <v>430</v>
      </c>
      <c r="B672">
        <v>140</v>
      </c>
      <c r="C672">
        <v>140</v>
      </c>
      <c r="D672">
        <v>163</v>
      </c>
      <c r="E672">
        <v>84</v>
      </c>
      <c r="F672">
        <v>240</v>
      </c>
      <c r="G672">
        <v>430</v>
      </c>
      <c r="H672">
        <v>204</v>
      </c>
      <c r="I672">
        <v>162</v>
      </c>
      <c r="J672">
        <v>204</v>
      </c>
      <c r="K672">
        <v>230</v>
      </c>
      <c r="L672">
        <v>162</v>
      </c>
      <c r="M672">
        <v>329</v>
      </c>
      <c r="N672">
        <v>163</v>
      </c>
      <c r="O672">
        <v>84</v>
      </c>
      <c r="P672">
        <v>84</v>
      </c>
    </row>
    <row r="673" spans="1:16">
      <c r="A673">
        <v>142</v>
      </c>
      <c r="B673">
        <v>162</v>
      </c>
      <c r="C673">
        <v>203</v>
      </c>
      <c r="D673">
        <v>204</v>
      </c>
      <c r="E673">
        <v>203</v>
      </c>
      <c r="F673">
        <v>162</v>
      </c>
      <c r="G673">
        <v>162</v>
      </c>
      <c r="H673">
        <v>329</v>
      </c>
      <c r="I673">
        <v>203</v>
      </c>
      <c r="J673">
        <v>84</v>
      </c>
      <c r="K673">
        <v>204</v>
      </c>
      <c r="L673">
        <v>140</v>
      </c>
      <c r="M673">
        <v>329</v>
      </c>
      <c r="N673">
        <v>223</v>
      </c>
      <c r="O673">
        <v>84</v>
      </c>
      <c r="P673">
        <v>203</v>
      </c>
    </row>
    <row r="674" spans="1:16">
      <c r="A674">
        <v>329</v>
      </c>
      <c r="B674">
        <v>329</v>
      </c>
      <c r="C674">
        <v>329</v>
      </c>
      <c r="D674">
        <v>204</v>
      </c>
      <c r="E674">
        <v>140</v>
      </c>
      <c r="F674">
        <v>162</v>
      </c>
      <c r="G674">
        <v>140</v>
      </c>
      <c r="H674">
        <v>203</v>
      </c>
      <c r="I674">
        <v>162</v>
      </c>
      <c r="J674">
        <v>83</v>
      </c>
      <c r="K674">
        <v>162</v>
      </c>
      <c r="L674">
        <v>83</v>
      </c>
      <c r="M674">
        <v>162</v>
      </c>
      <c r="N674">
        <v>162</v>
      </c>
      <c r="O674">
        <v>83</v>
      </c>
      <c r="P674">
        <v>84</v>
      </c>
    </row>
    <row r="675" spans="1:16">
      <c r="A675">
        <v>84</v>
      </c>
      <c r="B675">
        <v>140</v>
      </c>
      <c r="C675">
        <v>83</v>
      </c>
      <c r="D675">
        <v>204</v>
      </c>
      <c r="E675">
        <v>142</v>
      </c>
      <c r="F675">
        <v>329</v>
      </c>
      <c r="G675">
        <v>142</v>
      </c>
      <c r="H675">
        <v>83</v>
      </c>
      <c r="I675">
        <v>142</v>
      </c>
      <c r="J675">
        <v>83</v>
      </c>
      <c r="K675">
        <v>430</v>
      </c>
      <c r="L675">
        <v>240</v>
      </c>
      <c r="M675">
        <v>329</v>
      </c>
      <c r="N675">
        <v>162</v>
      </c>
      <c r="O675">
        <v>430</v>
      </c>
      <c r="P675">
        <v>329</v>
      </c>
    </row>
    <row r="676" spans="1:16">
      <c r="A676">
        <v>140</v>
      </c>
      <c r="B676">
        <v>203</v>
      </c>
      <c r="C676">
        <v>240</v>
      </c>
      <c r="D676">
        <v>162</v>
      </c>
      <c r="E676">
        <v>162</v>
      </c>
      <c r="F676">
        <v>204</v>
      </c>
      <c r="G676">
        <v>140</v>
      </c>
      <c r="H676">
        <v>140</v>
      </c>
      <c r="I676">
        <v>142</v>
      </c>
      <c r="J676">
        <v>84</v>
      </c>
      <c r="K676">
        <v>230</v>
      </c>
      <c r="L676">
        <v>162</v>
      </c>
      <c r="M676">
        <v>140</v>
      </c>
      <c r="N676">
        <v>329</v>
      </c>
      <c r="O676">
        <v>430</v>
      </c>
      <c r="P676">
        <v>162</v>
      </c>
    </row>
    <row r="677" spans="1:16">
      <c r="A677">
        <v>230</v>
      </c>
      <c r="B677">
        <v>84</v>
      </c>
      <c r="C677">
        <v>204</v>
      </c>
      <c r="D677">
        <v>430</v>
      </c>
      <c r="E677">
        <v>204</v>
      </c>
      <c r="F677">
        <v>203</v>
      </c>
      <c r="G677">
        <v>142</v>
      </c>
      <c r="H677">
        <v>223</v>
      </c>
      <c r="I677">
        <v>230</v>
      </c>
      <c r="J677">
        <v>240</v>
      </c>
      <c r="K677">
        <v>223</v>
      </c>
      <c r="L677">
        <v>204</v>
      </c>
      <c r="M677">
        <v>430</v>
      </c>
      <c r="N677">
        <v>140</v>
      </c>
      <c r="O677">
        <v>84</v>
      </c>
      <c r="P677">
        <v>162</v>
      </c>
    </row>
    <row r="678" spans="1:16">
      <c r="A678">
        <v>162</v>
      </c>
      <c r="B678">
        <v>329</v>
      </c>
      <c r="C678">
        <v>162</v>
      </c>
      <c r="D678">
        <v>163</v>
      </c>
      <c r="E678">
        <v>430</v>
      </c>
      <c r="F678">
        <v>230</v>
      </c>
      <c r="G678">
        <v>162</v>
      </c>
      <c r="H678">
        <v>430</v>
      </c>
      <c r="I678">
        <v>329</v>
      </c>
      <c r="J678">
        <v>162</v>
      </c>
      <c r="K678">
        <v>163</v>
      </c>
      <c r="L678">
        <v>84</v>
      </c>
      <c r="M678">
        <v>162</v>
      </c>
      <c r="N678">
        <v>162</v>
      </c>
      <c r="O678">
        <v>203</v>
      </c>
      <c r="P678">
        <v>230</v>
      </c>
    </row>
    <row r="679" spans="1:16">
      <c r="A679">
        <v>163</v>
      </c>
      <c r="B679">
        <v>84</v>
      </c>
      <c r="C679">
        <v>430</v>
      </c>
      <c r="D679">
        <v>329</v>
      </c>
      <c r="E679">
        <v>204</v>
      </c>
      <c r="F679">
        <v>203</v>
      </c>
      <c r="G679">
        <v>140</v>
      </c>
      <c r="H679">
        <v>203</v>
      </c>
      <c r="I679">
        <v>329</v>
      </c>
      <c r="J679">
        <v>83</v>
      </c>
      <c r="K679">
        <v>430</v>
      </c>
      <c r="L679">
        <v>83</v>
      </c>
      <c r="M679">
        <v>329</v>
      </c>
      <c r="N679">
        <v>240</v>
      </c>
      <c r="O679">
        <v>140</v>
      </c>
      <c r="P679">
        <v>230</v>
      </c>
    </row>
    <row r="680" spans="1:16">
      <c r="A680">
        <v>140</v>
      </c>
      <c r="B680">
        <v>84</v>
      </c>
      <c r="C680">
        <v>230</v>
      </c>
      <c r="D680">
        <v>329</v>
      </c>
      <c r="E680">
        <v>240</v>
      </c>
      <c r="F680">
        <v>240</v>
      </c>
      <c r="G680">
        <v>329</v>
      </c>
      <c r="H680">
        <v>140</v>
      </c>
      <c r="I680">
        <v>223</v>
      </c>
      <c r="J680">
        <v>430</v>
      </c>
      <c r="K680">
        <v>83</v>
      </c>
      <c r="L680">
        <v>163</v>
      </c>
      <c r="M680">
        <v>204</v>
      </c>
      <c r="N680">
        <v>329</v>
      </c>
      <c r="O680">
        <v>329</v>
      </c>
      <c r="P680">
        <v>163</v>
      </c>
    </row>
    <row r="681" spans="1:16">
      <c r="A681">
        <v>203</v>
      </c>
      <c r="B681">
        <v>223</v>
      </c>
      <c r="C681">
        <v>162</v>
      </c>
      <c r="D681">
        <v>203</v>
      </c>
      <c r="E681">
        <v>430</v>
      </c>
      <c r="F681">
        <v>230</v>
      </c>
      <c r="G681">
        <v>203</v>
      </c>
      <c r="H681">
        <v>83</v>
      </c>
      <c r="I681">
        <v>240</v>
      </c>
      <c r="J681">
        <v>84</v>
      </c>
      <c r="K681">
        <v>430</v>
      </c>
      <c r="L681">
        <v>163</v>
      </c>
      <c r="M681">
        <v>162</v>
      </c>
      <c r="N681">
        <v>162</v>
      </c>
      <c r="O681">
        <v>142</v>
      </c>
      <c r="P681">
        <v>84</v>
      </c>
    </row>
    <row r="682" spans="1:16">
      <c r="A682">
        <v>140</v>
      </c>
      <c r="B682">
        <v>83</v>
      </c>
      <c r="C682">
        <v>230</v>
      </c>
      <c r="D682">
        <v>240</v>
      </c>
      <c r="E682">
        <v>83</v>
      </c>
      <c r="F682">
        <v>83</v>
      </c>
      <c r="G682">
        <v>223</v>
      </c>
      <c r="H682">
        <v>142</v>
      </c>
      <c r="I682">
        <v>230</v>
      </c>
      <c r="J682">
        <v>223</v>
      </c>
      <c r="K682">
        <v>163</v>
      </c>
      <c r="L682">
        <v>329</v>
      </c>
      <c r="M682">
        <v>83</v>
      </c>
      <c r="N682">
        <v>329</v>
      </c>
      <c r="O682">
        <v>140</v>
      </c>
      <c r="P682">
        <v>163</v>
      </c>
    </row>
    <row r="683" spans="1:16">
      <c r="A683">
        <v>204</v>
      </c>
      <c r="B683">
        <v>162</v>
      </c>
      <c r="C683">
        <v>83</v>
      </c>
      <c r="D683">
        <v>329</v>
      </c>
      <c r="E683">
        <v>163</v>
      </c>
      <c r="F683">
        <v>140</v>
      </c>
      <c r="G683">
        <v>83</v>
      </c>
      <c r="H683">
        <v>223</v>
      </c>
      <c r="I683">
        <v>203</v>
      </c>
      <c r="J683">
        <v>83</v>
      </c>
      <c r="K683">
        <v>204</v>
      </c>
      <c r="L683">
        <v>203</v>
      </c>
      <c r="M683">
        <v>163</v>
      </c>
      <c r="N683">
        <v>142</v>
      </c>
      <c r="O683">
        <v>223</v>
      </c>
      <c r="P683">
        <v>240</v>
      </c>
    </row>
    <row r="684" spans="1:16">
      <c r="A684">
        <v>162</v>
      </c>
      <c r="B684">
        <v>223</v>
      </c>
      <c r="C684">
        <v>84</v>
      </c>
      <c r="D684">
        <v>84</v>
      </c>
      <c r="E684">
        <v>140</v>
      </c>
      <c r="F684">
        <v>140</v>
      </c>
      <c r="G684">
        <v>230</v>
      </c>
      <c r="H684">
        <v>163</v>
      </c>
      <c r="I684">
        <v>240</v>
      </c>
      <c r="J684">
        <v>223</v>
      </c>
      <c r="K684">
        <v>162</v>
      </c>
      <c r="L684">
        <v>140</v>
      </c>
      <c r="M684">
        <v>84</v>
      </c>
      <c r="N684">
        <v>142</v>
      </c>
      <c r="O684">
        <v>329</v>
      </c>
      <c r="P684">
        <v>162</v>
      </c>
    </row>
    <row r="685" spans="1:16">
      <c r="A685">
        <v>84</v>
      </c>
      <c r="B685">
        <v>430</v>
      </c>
      <c r="C685">
        <v>203</v>
      </c>
      <c r="D685">
        <v>83</v>
      </c>
      <c r="E685">
        <v>142</v>
      </c>
      <c r="F685">
        <v>430</v>
      </c>
      <c r="G685">
        <v>204</v>
      </c>
      <c r="H685">
        <v>162</v>
      </c>
      <c r="I685">
        <v>140</v>
      </c>
      <c r="J685">
        <v>140</v>
      </c>
      <c r="K685">
        <v>142</v>
      </c>
      <c r="L685">
        <v>140</v>
      </c>
      <c r="M685">
        <v>329</v>
      </c>
      <c r="N685">
        <v>204</v>
      </c>
      <c r="O685">
        <v>329</v>
      </c>
      <c r="P685">
        <v>140</v>
      </c>
    </row>
    <row r="686" spans="1:16">
      <c r="A686">
        <v>329</v>
      </c>
      <c r="B686">
        <v>83</v>
      </c>
      <c r="C686">
        <v>84</v>
      </c>
      <c r="D686">
        <v>84</v>
      </c>
      <c r="E686">
        <v>329</v>
      </c>
      <c r="F686">
        <v>140</v>
      </c>
      <c r="G686">
        <v>163</v>
      </c>
      <c r="H686">
        <v>223</v>
      </c>
      <c r="I686">
        <v>430</v>
      </c>
      <c r="J686">
        <v>329</v>
      </c>
      <c r="K686">
        <v>84</v>
      </c>
      <c r="L686">
        <v>140</v>
      </c>
      <c r="M686">
        <v>163</v>
      </c>
      <c r="N686">
        <v>329</v>
      </c>
      <c r="O686">
        <v>162</v>
      </c>
      <c r="P686">
        <v>329</v>
      </c>
    </row>
    <row r="687" spans="1:16">
      <c r="A687">
        <v>84</v>
      </c>
      <c r="B687">
        <v>203</v>
      </c>
      <c r="C687">
        <v>162</v>
      </c>
      <c r="D687">
        <v>140</v>
      </c>
      <c r="E687">
        <v>203</v>
      </c>
      <c r="F687">
        <v>83</v>
      </c>
      <c r="G687">
        <v>140</v>
      </c>
      <c r="H687">
        <v>240</v>
      </c>
      <c r="I687">
        <v>84</v>
      </c>
      <c r="J687">
        <v>240</v>
      </c>
      <c r="K687">
        <v>329</v>
      </c>
      <c r="L687">
        <v>140</v>
      </c>
      <c r="M687">
        <v>142</v>
      </c>
      <c r="N687">
        <v>140</v>
      </c>
      <c r="O687">
        <v>329</v>
      </c>
      <c r="P687">
        <v>203</v>
      </c>
    </row>
    <row r="688" spans="1:16">
      <c r="A688">
        <v>83</v>
      </c>
      <c r="B688">
        <v>329</v>
      </c>
      <c r="C688">
        <v>140</v>
      </c>
      <c r="D688">
        <v>140</v>
      </c>
      <c r="E688">
        <v>163</v>
      </c>
      <c r="F688">
        <v>162</v>
      </c>
      <c r="G688">
        <v>430</v>
      </c>
      <c r="H688">
        <v>142</v>
      </c>
      <c r="I688">
        <v>430</v>
      </c>
      <c r="J688">
        <v>329</v>
      </c>
      <c r="K688">
        <v>203</v>
      </c>
      <c r="L688">
        <v>83</v>
      </c>
      <c r="M688">
        <v>142</v>
      </c>
      <c r="N688">
        <v>84</v>
      </c>
      <c r="O688">
        <v>240</v>
      </c>
      <c r="P688">
        <v>203</v>
      </c>
    </row>
    <row r="689" spans="1:16">
      <c r="A689">
        <v>204</v>
      </c>
      <c r="B689">
        <v>240</v>
      </c>
      <c r="C689">
        <v>140</v>
      </c>
      <c r="D689">
        <v>162</v>
      </c>
      <c r="E689">
        <v>430</v>
      </c>
      <c r="F689">
        <v>430</v>
      </c>
      <c r="G689">
        <v>204</v>
      </c>
      <c r="H689">
        <v>84</v>
      </c>
      <c r="I689">
        <v>204</v>
      </c>
      <c r="J689">
        <v>329</v>
      </c>
      <c r="K689">
        <v>204</v>
      </c>
      <c r="L689">
        <v>430</v>
      </c>
      <c r="M689">
        <v>162</v>
      </c>
      <c r="N689">
        <v>163</v>
      </c>
      <c r="O689">
        <v>163</v>
      </c>
      <c r="P689">
        <v>162</v>
      </c>
    </row>
    <row r="690" spans="1:16">
      <c r="A690">
        <v>162</v>
      </c>
      <c r="B690">
        <v>329</v>
      </c>
      <c r="C690">
        <v>163</v>
      </c>
      <c r="D690">
        <v>329</v>
      </c>
      <c r="E690">
        <v>329</v>
      </c>
      <c r="F690">
        <v>83</v>
      </c>
      <c r="G690">
        <v>162</v>
      </c>
      <c r="H690">
        <v>204</v>
      </c>
      <c r="I690">
        <v>240</v>
      </c>
      <c r="J690">
        <v>84</v>
      </c>
      <c r="K690">
        <v>329</v>
      </c>
      <c r="L690">
        <v>140</v>
      </c>
      <c r="M690">
        <v>329</v>
      </c>
      <c r="N690">
        <v>430</v>
      </c>
      <c r="O690">
        <v>240</v>
      </c>
      <c r="P690">
        <v>83</v>
      </c>
    </row>
    <row r="691" spans="1:16">
      <c r="A691">
        <v>240</v>
      </c>
      <c r="B691">
        <v>230</v>
      </c>
      <c r="C691">
        <v>140</v>
      </c>
      <c r="D691">
        <v>329</v>
      </c>
      <c r="E691">
        <v>162</v>
      </c>
      <c r="F691">
        <v>223</v>
      </c>
      <c r="G691">
        <v>223</v>
      </c>
      <c r="H691">
        <v>142</v>
      </c>
      <c r="I691">
        <v>163</v>
      </c>
      <c r="J691">
        <v>140</v>
      </c>
      <c r="K691">
        <v>162</v>
      </c>
      <c r="L691">
        <v>83</v>
      </c>
      <c r="M691">
        <v>240</v>
      </c>
      <c r="N691">
        <v>140</v>
      </c>
      <c r="O691">
        <v>203</v>
      </c>
      <c r="P691">
        <v>223</v>
      </c>
    </row>
    <row r="692" spans="1:16">
      <c r="A692">
        <v>203</v>
      </c>
      <c r="B692">
        <v>203</v>
      </c>
      <c r="C692">
        <v>83</v>
      </c>
      <c r="D692">
        <v>142</v>
      </c>
      <c r="E692">
        <v>162</v>
      </c>
      <c r="F692">
        <v>142</v>
      </c>
      <c r="G692">
        <v>142</v>
      </c>
      <c r="H692">
        <v>140</v>
      </c>
      <c r="I692">
        <v>140</v>
      </c>
      <c r="J692">
        <v>83</v>
      </c>
      <c r="K692">
        <v>329</v>
      </c>
      <c r="L692">
        <v>329</v>
      </c>
      <c r="M692">
        <v>430</v>
      </c>
      <c r="N692">
        <v>162</v>
      </c>
      <c r="O692">
        <v>204</v>
      </c>
      <c r="P692">
        <v>240</v>
      </c>
    </row>
    <row r="693" spans="1:16">
      <c r="A693">
        <v>230</v>
      </c>
      <c r="B693">
        <v>430</v>
      </c>
      <c r="C693">
        <v>223</v>
      </c>
      <c r="D693">
        <v>163</v>
      </c>
      <c r="E693">
        <v>329</v>
      </c>
      <c r="F693">
        <v>140</v>
      </c>
      <c r="G693">
        <v>204</v>
      </c>
      <c r="H693">
        <v>240</v>
      </c>
      <c r="I693">
        <v>142</v>
      </c>
      <c r="J693">
        <v>204</v>
      </c>
      <c r="K693">
        <v>430</v>
      </c>
      <c r="L693">
        <v>203</v>
      </c>
      <c r="M693">
        <v>162</v>
      </c>
      <c r="N693">
        <v>162</v>
      </c>
      <c r="O693">
        <v>223</v>
      </c>
      <c r="P693">
        <v>140</v>
      </c>
    </row>
    <row r="694" spans="1:16">
      <c r="A694">
        <v>430</v>
      </c>
      <c r="B694">
        <v>162</v>
      </c>
      <c r="C694">
        <v>162</v>
      </c>
      <c r="D694">
        <v>162</v>
      </c>
      <c r="E694">
        <v>430</v>
      </c>
      <c r="F694">
        <v>240</v>
      </c>
      <c r="G694">
        <v>430</v>
      </c>
      <c r="H694">
        <v>162</v>
      </c>
      <c r="I694">
        <v>430</v>
      </c>
      <c r="J694">
        <v>84</v>
      </c>
      <c r="K694">
        <v>162</v>
      </c>
      <c r="L694">
        <v>162</v>
      </c>
      <c r="M694">
        <v>162</v>
      </c>
      <c r="N694">
        <v>83</v>
      </c>
      <c r="O694">
        <v>230</v>
      </c>
      <c r="P694">
        <v>140</v>
      </c>
    </row>
    <row r="695" spans="1:16">
      <c r="A695">
        <v>84</v>
      </c>
      <c r="B695">
        <v>163</v>
      </c>
      <c r="C695">
        <v>203</v>
      </c>
      <c r="D695">
        <v>163</v>
      </c>
      <c r="E695">
        <v>162</v>
      </c>
      <c r="F695">
        <v>163</v>
      </c>
      <c r="G695">
        <v>203</v>
      </c>
      <c r="H695">
        <v>163</v>
      </c>
      <c r="I695">
        <v>162</v>
      </c>
      <c r="J695">
        <v>162</v>
      </c>
      <c r="K695">
        <v>329</v>
      </c>
      <c r="L695">
        <v>162</v>
      </c>
      <c r="M695">
        <v>230</v>
      </c>
      <c r="N695">
        <v>83</v>
      </c>
      <c r="O695">
        <v>240</v>
      </c>
      <c r="P695">
        <v>140</v>
      </c>
    </row>
    <row r="696" spans="1:16">
      <c r="A696">
        <v>240</v>
      </c>
      <c r="B696">
        <v>329</v>
      </c>
      <c r="C696">
        <v>223</v>
      </c>
      <c r="D696">
        <v>329</v>
      </c>
      <c r="E696">
        <v>84</v>
      </c>
      <c r="F696">
        <v>329</v>
      </c>
      <c r="G696">
        <v>162</v>
      </c>
      <c r="H696">
        <v>430</v>
      </c>
      <c r="I696">
        <v>162</v>
      </c>
      <c r="J696">
        <v>162</v>
      </c>
      <c r="K696">
        <v>163</v>
      </c>
      <c r="L696">
        <v>240</v>
      </c>
      <c r="M696">
        <v>203</v>
      </c>
      <c r="N696">
        <v>430</v>
      </c>
      <c r="O696">
        <v>162</v>
      </c>
      <c r="P696">
        <v>230</v>
      </c>
    </row>
    <row r="697" spans="1:16">
      <c r="A697">
        <v>223</v>
      </c>
      <c r="B697">
        <v>163</v>
      </c>
      <c r="C697">
        <v>329</v>
      </c>
      <c r="D697">
        <v>329</v>
      </c>
      <c r="E697">
        <v>329</v>
      </c>
      <c r="F697">
        <v>162</v>
      </c>
      <c r="G697">
        <v>223</v>
      </c>
      <c r="H697">
        <v>163</v>
      </c>
      <c r="I697">
        <v>223</v>
      </c>
      <c r="J697">
        <v>140</v>
      </c>
      <c r="K697">
        <v>140</v>
      </c>
      <c r="L697">
        <v>142</v>
      </c>
      <c r="M697">
        <v>142</v>
      </c>
      <c r="N697">
        <v>204</v>
      </c>
      <c r="O697">
        <v>240</v>
      </c>
      <c r="P697">
        <v>230</v>
      </c>
    </row>
    <row r="698" spans="1:16">
      <c r="A698">
        <v>140</v>
      </c>
      <c r="B698">
        <v>329</v>
      </c>
      <c r="C698">
        <v>329</v>
      </c>
      <c r="D698">
        <v>163</v>
      </c>
      <c r="E698">
        <v>162</v>
      </c>
      <c r="F698">
        <v>240</v>
      </c>
      <c r="G698">
        <v>140</v>
      </c>
      <c r="H698">
        <v>223</v>
      </c>
      <c r="I698">
        <v>140</v>
      </c>
      <c r="J698">
        <v>203</v>
      </c>
      <c r="K698">
        <v>142</v>
      </c>
      <c r="L698">
        <v>230</v>
      </c>
      <c r="M698">
        <v>84</v>
      </c>
      <c r="N698">
        <v>430</v>
      </c>
      <c r="O698">
        <v>329</v>
      </c>
      <c r="P698">
        <v>162</v>
      </c>
    </row>
    <row r="699" spans="1:16">
      <c r="A699">
        <v>140</v>
      </c>
      <c r="B699">
        <v>430</v>
      </c>
      <c r="C699">
        <v>163</v>
      </c>
      <c r="D699">
        <v>329</v>
      </c>
      <c r="E699">
        <v>162</v>
      </c>
      <c r="F699">
        <v>140</v>
      </c>
      <c r="G699">
        <v>204</v>
      </c>
      <c r="H699">
        <v>84</v>
      </c>
      <c r="I699">
        <v>83</v>
      </c>
      <c r="J699">
        <v>329</v>
      </c>
      <c r="K699">
        <v>230</v>
      </c>
      <c r="L699">
        <v>329</v>
      </c>
      <c r="M699">
        <v>240</v>
      </c>
      <c r="N699">
        <v>162</v>
      </c>
      <c r="O699">
        <v>162</v>
      </c>
      <c r="P699">
        <v>162</v>
      </c>
    </row>
    <row r="700" spans="1:16">
      <c r="A700">
        <v>140</v>
      </c>
      <c r="B700">
        <v>204</v>
      </c>
      <c r="C700">
        <v>140</v>
      </c>
      <c r="D700">
        <v>230</v>
      </c>
      <c r="E700">
        <v>223</v>
      </c>
      <c r="F700">
        <v>203</v>
      </c>
      <c r="G700">
        <v>204</v>
      </c>
      <c r="H700">
        <v>140</v>
      </c>
      <c r="I700">
        <v>162</v>
      </c>
      <c r="J700">
        <v>162</v>
      </c>
      <c r="K700">
        <v>329</v>
      </c>
      <c r="L700">
        <v>140</v>
      </c>
      <c r="M700">
        <v>203</v>
      </c>
      <c r="N700">
        <v>203</v>
      </c>
      <c r="O700">
        <v>203</v>
      </c>
      <c r="P700">
        <v>329</v>
      </c>
    </row>
    <row r="701" spans="1:16">
      <c r="A701">
        <v>240</v>
      </c>
      <c r="B701">
        <v>204</v>
      </c>
      <c r="C701">
        <v>142</v>
      </c>
      <c r="D701">
        <v>203</v>
      </c>
      <c r="E701">
        <v>223</v>
      </c>
      <c r="F701">
        <v>203</v>
      </c>
      <c r="G701">
        <v>84</v>
      </c>
      <c r="H701">
        <v>84</v>
      </c>
      <c r="I701">
        <v>329</v>
      </c>
      <c r="J701">
        <v>140</v>
      </c>
      <c r="K701">
        <v>163</v>
      </c>
      <c r="L701">
        <v>163</v>
      </c>
      <c r="M701">
        <v>329</v>
      </c>
      <c r="N701">
        <v>430</v>
      </c>
      <c r="O701">
        <v>329</v>
      </c>
      <c r="P701">
        <v>84</v>
      </c>
    </row>
    <row r="702" spans="1:16">
      <c r="A702">
        <v>162</v>
      </c>
      <c r="B702">
        <v>240</v>
      </c>
      <c r="C702">
        <v>203</v>
      </c>
      <c r="D702">
        <v>140</v>
      </c>
      <c r="E702">
        <v>83</v>
      </c>
      <c r="F702">
        <v>203</v>
      </c>
      <c r="G702">
        <v>204</v>
      </c>
      <c r="H702">
        <v>142</v>
      </c>
      <c r="I702">
        <v>230</v>
      </c>
      <c r="J702">
        <v>84</v>
      </c>
      <c r="K702">
        <v>140</v>
      </c>
      <c r="L702">
        <v>329</v>
      </c>
      <c r="M702">
        <v>223</v>
      </c>
      <c r="N702">
        <v>142</v>
      </c>
      <c r="O702">
        <v>162</v>
      </c>
      <c r="P702">
        <v>329</v>
      </c>
    </row>
    <row r="703" spans="1:16">
      <c r="A703">
        <v>240</v>
      </c>
      <c r="B703">
        <v>162</v>
      </c>
      <c r="C703">
        <v>142</v>
      </c>
      <c r="D703">
        <v>240</v>
      </c>
      <c r="E703">
        <v>230</v>
      </c>
      <c r="F703">
        <v>162</v>
      </c>
      <c r="G703">
        <v>240</v>
      </c>
      <c r="H703">
        <v>84</v>
      </c>
      <c r="I703">
        <v>162</v>
      </c>
      <c r="J703">
        <v>223</v>
      </c>
      <c r="K703">
        <v>163</v>
      </c>
      <c r="L703">
        <v>203</v>
      </c>
      <c r="M703">
        <v>204</v>
      </c>
      <c r="N703">
        <v>140</v>
      </c>
      <c r="O703">
        <v>204</v>
      </c>
      <c r="P703">
        <v>430</v>
      </c>
    </row>
    <row r="704" spans="1:16">
      <c r="A704">
        <v>430</v>
      </c>
      <c r="B704">
        <v>223</v>
      </c>
      <c r="C704">
        <v>204</v>
      </c>
      <c r="D704">
        <v>140</v>
      </c>
      <c r="E704">
        <v>162</v>
      </c>
      <c r="F704">
        <v>203</v>
      </c>
      <c r="G704">
        <v>230</v>
      </c>
      <c r="H704">
        <v>430</v>
      </c>
      <c r="I704">
        <v>162</v>
      </c>
      <c r="J704">
        <v>329</v>
      </c>
      <c r="K704">
        <v>329</v>
      </c>
      <c r="L704">
        <v>223</v>
      </c>
      <c r="M704">
        <v>140</v>
      </c>
      <c r="N704">
        <v>204</v>
      </c>
      <c r="O704">
        <v>140</v>
      </c>
      <c r="P704">
        <v>140</v>
      </c>
    </row>
    <row r="705" spans="1:16">
      <c r="A705">
        <v>140</v>
      </c>
      <c r="B705">
        <v>140</v>
      </c>
      <c r="C705">
        <v>84</v>
      </c>
      <c r="D705">
        <v>223</v>
      </c>
      <c r="E705">
        <v>430</v>
      </c>
      <c r="F705">
        <v>204</v>
      </c>
      <c r="G705">
        <v>162</v>
      </c>
      <c r="H705">
        <v>329</v>
      </c>
      <c r="I705">
        <v>230</v>
      </c>
      <c r="J705">
        <v>329</v>
      </c>
      <c r="K705">
        <v>329</v>
      </c>
      <c r="L705">
        <v>162</v>
      </c>
      <c r="M705">
        <v>223</v>
      </c>
      <c r="N705">
        <v>230</v>
      </c>
      <c r="O705">
        <v>204</v>
      </c>
      <c r="P705">
        <v>240</v>
      </c>
    </row>
    <row r="706" spans="1:16">
      <c r="A706">
        <v>140</v>
      </c>
      <c r="B706">
        <v>240</v>
      </c>
      <c r="C706">
        <v>329</v>
      </c>
      <c r="D706">
        <v>329</v>
      </c>
      <c r="E706">
        <v>163</v>
      </c>
      <c r="F706">
        <v>203</v>
      </c>
      <c r="G706">
        <v>140</v>
      </c>
      <c r="H706">
        <v>162</v>
      </c>
      <c r="I706">
        <v>240</v>
      </c>
      <c r="J706">
        <v>230</v>
      </c>
      <c r="K706">
        <v>203</v>
      </c>
      <c r="L706">
        <v>163</v>
      </c>
      <c r="M706">
        <v>163</v>
      </c>
      <c r="N706">
        <v>163</v>
      </c>
      <c r="O706">
        <v>240</v>
      </c>
      <c r="P706">
        <v>329</v>
      </c>
    </row>
    <row r="707" spans="1:16">
      <c r="A707">
        <v>230</v>
      </c>
      <c r="B707">
        <v>140</v>
      </c>
      <c r="C707">
        <v>240</v>
      </c>
      <c r="D707">
        <v>162</v>
      </c>
      <c r="E707">
        <v>140</v>
      </c>
      <c r="F707">
        <v>163</v>
      </c>
      <c r="G707">
        <v>430</v>
      </c>
      <c r="H707">
        <v>329</v>
      </c>
      <c r="I707">
        <v>203</v>
      </c>
      <c r="J707">
        <v>162</v>
      </c>
      <c r="K707">
        <v>140</v>
      </c>
      <c r="L707">
        <v>163</v>
      </c>
      <c r="M707">
        <v>162</v>
      </c>
      <c r="N707">
        <v>84</v>
      </c>
      <c r="O707">
        <v>329</v>
      </c>
      <c r="P707">
        <v>162</v>
      </c>
    </row>
    <row r="708" spans="1:16">
      <c r="A708">
        <v>223</v>
      </c>
      <c r="B708">
        <v>162</v>
      </c>
      <c r="C708">
        <v>84</v>
      </c>
      <c r="D708">
        <v>163</v>
      </c>
      <c r="E708">
        <v>230</v>
      </c>
      <c r="F708">
        <v>203</v>
      </c>
      <c r="G708">
        <v>142</v>
      </c>
      <c r="H708">
        <v>230</v>
      </c>
      <c r="I708">
        <v>230</v>
      </c>
      <c r="J708">
        <v>329</v>
      </c>
      <c r="K708">
        <v>204</v>
      </c>
      <c r="L708">
        <v>223</v>
      </c>
      <c r="M708">
        <v>230</v>
      </c>
      <c r="N708">
        <v>140</v>
      </c>
      <c r="O708">
        <v>329</v>
      </c>
      <c r="P708">
        <v>142</v>
      </c>
    </row>
    <row r="709" spans="1:16">
      <c r="A709">
        <v>83</v>
      </c>
      <c r="B709">
        <v>329</v>
      </c>
      <c r="C709">
        <v>163</v>
      </c>
      <c r="D709">
        <v>203</v>
      </c>
      <c r="E709">
        <v>329</v>
      </c>
      <c r="F709">
        <v>203</v>
      </c>
      <c r="G709">
        <v>142</v>
      </c>
      <c r="H709">
        <v>329</v>
      </c>
      <c r="I709">
        <v>240</v>
      </c>
      <c r="J709">
        <v>230</v>
      </c>
      <c r="K709">
        <v>162</v>
      </c>
      <c r="L709">
        <v>204</v>
      </c>
      <c r="M709">
        <v>142</v>
      </c>
      <c r="N709">
        <v>204</v>
      </c>
      <c r="O709">
        <v>162</v>
      </c>
      <c r="P709">
        <v>430</v>
      </c>
    </row>
    <row r="710" spans="1:16">
      <c r="A710">
        <v>230</v>
      </c>
      <c r="B710">
        <v>163</v>
      </c>
      <c r="C710">
        <v>140</v>
      </c>
      <c r="D710">
        <v>142</v>
      </c>
      <c r="E710">
        <v>203</v>
      </c>
      <c r="F710">
        <v>162</v>
      </c>
      <c r="G710">
        <v>142</v>
      </c>
      <c r="H710">
        <v>204</v>
      </c>
      <c r="I710">
        <v>162</v>
      </c>
      <c r="J710">
        <v>162</v>
      </c>
      <c r="K710">
        <v>140</v>
      </c>
      <c r="L710">
        <v>223</v>
      </c>
      <c r="M710">
        <v>329</v>
      </c>
      <c r="N710">
        <v>140</v>
      </c>
      <c r="O710">
        <v>430</v>
      </c>
      <c r="P710">
        <v>162</v>
      </c>
    </row>
    <row r="711" spans="1:16">
      <c r="A711">
        <v>163</v>
      </c>
      <c r="B711">
        <v>163</v>
      </c>
      <c r="C711">
        <v>230</v>
      </c>
      <c r="D711">
        <v>163</v>
      </c>
      <c r="E711">
        <v>329</v>
      </c>
      <c r="F711">
        <v>162</v>
      </c>
      <c r="G711">
        <v>223</v>
      </c>
      <c r="H711">
        <v>162</v>
      </c>
      <c r="I711">
        <v>162</v>
      </c>
      <c r="J711">
        <v>329</v>
      </c>
      <c r="K711">
        <v>230</v>
      </c>
      <c r="L711">
        <v>84</v>
      </c>
      <c r="M711">
        <v>83</v>
      </c>
      <c r="N711">
        <v>142</v>
      </c>
      <c r="O711">
        <v>162</v>
      </c>
      <c r="P711">
        <v>223</v>
      </c>
    </row>
    <row r="712" spans="1:16">
      <c r="A712">
        <v>204</v>
      </c>
      <c r="B712">
        <v>230</v>
      </c>
      <c r="C712">
        <v>162</v>
      </c>
      <c r="D712">
        <v>204</v>
      </c>
      <c r="E712">
        <v>230</v>
      </c>
      <c r="F712">
        <v>223</v>
      </c>
      <c r="G712">
        <v>230</v>
      </c>
      <c r="H712">
        <v>204</v>
      </c>
      <c r="I712">
        <v>240</v>
      </c>
      <c r="J712">
        <v>140</v>
      </c>
      <c r="K712">
        <v>142</v>
      </c>
      <c r="L712">
        <v>430</v>
      </c>
      <c r="M712">
        <v>162</v>
      </c>
      <c r="N712">
        <v>162</v>
      </c>
      <c r="O712">
        <v>329</v>
      </c>
      <c r="P712">
        <v>163</v>
      </c>
    </row>
    <row r="713" spans="1:16">
      <c r="A713">
        <v>162</v>
      </c>
      <c r="B713">
        <v>140</v>
      </c>
      <c r="C713">
        <v>162</v>
      </c>
      <c r="D713">
        <v>140</v>
      </c>
      <c r="E713">
        <v>140</v>
      </c>
      <c r="F713">
        <v>142</v>
      </c>
      <c r="G713">
        <v>162</v>
      </c>
      <c r="H713">
        <v>240</v>
      </c>
      <c r="I713">
        <v>162</v>
      </c>
      <c r="J713">
        <v>230</v>
      </c>
      <c r="K713">
        <v>230</v>
      </c>
      <c r="L713">
        <v>163</v>
      </c>
      <c r="M713">
        <v>430</v>
      </c>
      <c r="N713">
        <v>329</v>
      </c>
      <c r="O713">
        <v>162</v>
      </c>
      <c r="P713">
        <v>204</v>
      </c>
    </row>
    <row r="714" spans="1:16">
      <c r="A714">
        <v>329</v>
      </c>
      <c r="B714">
        <v>240</v>
      </c>
      <c r="C714">
        <v>230</v>
      </c>
      <c r="D714">
        <v>230</v>
      </c>
      <c r="E714">
        <v>240</v>
      </c>
      <c r="F714">
        <v>430</v>
      </c>
      <c r="G714">
        <v>140</v>
      </c>
      <c r="H714">
        <v>84</v>
      </c>
      <c r="I714">
        <v>140</v>
      </c>
      <c r="J714">
        <v>204</v>
      </c>
      <c r="K714">
        <v>140</v>
      </c>
      <c r="L714">
        <v>84</v>
      </c>
      <c r="M714">
        <v>430</v>
      </c>
      <c r="N714">
        <v>203</v>
      </c>
      <c r="O714">
        <v>204</v>
      </c>
      <c r="P714">
        <v>162</v>
      </c>
    </row>
    <row r="715" spans="1:16">
      <c r="A715">
        <v>223</v>
      </c>
      <c r="B715">
        <v>430</v>
      </c>
      <c r="C715">
        <v>203</v>
      </c>
      <c r="D715">
        <v>140</v>
      </c>
      <c r="E715">
        <v>162</v>
      </c>
      <c r="F715">
        <v>203</v>
      </c>
      <c r="G715">
        <v>162</v>
      </c>
      <c r="H715">
        <v>204</v>
      </c>
      <c r="I715">
        <v>162</v>
      </c>
      <c r="J715">
        <v>162</v>
      </c>
      <c r="K715">
        <v>430</v>
      </c>
      <c r="L715">
        <v>84</v>
      </c>
      <c r="M715">
        <v>240</v>
      </c>
      <c r="N715">
        <v>162</v>
      </c>
      <c r="O715">
        <v>329</v>
      </c>
      <c r="P715">
        <v>142</v>
      </c>
    </row>
    <row r="716" spans="1:16">
      <c r="A716">
        <v>140</v>
      </c>
      <c r="B716">
        <v>223</v>
      </c>
      <c r="C716">
        <v>163</v>
      </c>
      <c r="D716">
        <v>430</v>
      </c>
      <c r="E716">
        <v>240</v>
      </c>
      <c r="F716">
        <v>223</v>
      </c>
      <c r="G716">
        <v>162</v>
      </c>
      <c r="H716">
        <v>162</v>
      </c>
      <c r="I716">
        <v>162</v>
      </c>
      <c r="J716">
        <v>142</v>
      </c>
      <c r="K716">
        <v>240</v>
      </c>
      <c r="L716">
        <v>162</v>
      </c>
      <c r="M716">
        <v>240</v>
      </c>
      <c r="N716">
        <v>83</v>
      </c>
      <c r="O716">
        <v>329</v>
      </c>
      <c r="P716">
        <v>230</v>
      </c>
    </row>
    <row r="717" spans="1:16">
      <c r="A717">
        <v>223</v>
      </c>
      <c r="B717">
        <v>204</v>
      </c>
      <c r="C717">
        <v>84</v>
      </c>
      <c r="D717">
        <v>203</v>
      </c>
      <c r="E717">
        <v>430</v>
      </c>
      <c r="F717">
        <v>162</v>
      </c>
      <c r="G717">
        <v>329</v>
      </c>
      <c r="H717">
        <v>84</v>
      </c>
      <c r="I717">
        <v>203</v>
      </c>
      <c r="J717">
        <v>83</v>
      </c>
      <c r="K717">
        <v>203</v>
      </c>
      <c r="L717">
        <v>162</v>
      </c>
      <c r="M717">
        <v>163</v>
      </c>
      <c r="N717">
        <v>163</v>
      </c>
      <c r="O717">
        <v>140</v>
      </c>
      <c r="P717">
        <v>162</v>
      </c>
    </row>
    <row r="718" spans="1:16">
      <c r="A718">
        <v>140</v>
      </c>
      <c r="B718">
        <v>329</v>
      </c>
      <c r="C718">
        <v>329</v>
      </c>
      <c r="D718">
        <v>140</v>
      </c>
      <c r="E718">
        <v>142</v>
      </c>
      <c r="F718">
        <v>240</v>
      </c>
      <c r="G718">
        <v>142</v>
      </c>
      <c r="H718">
        <v>140</v>
      </c>
      <c r="I718">
        <v>140</v>
      </c>
      <c r="J718">
        <v>142</v>
      </c>
      <c r="K718">
        <v>329</v>
      </c>
      <c r="L718">
        <v>430</v>
      </c>
      <c r="M718">
        <v>162</v>
      </c>
      <c r="N718">
        <v>162</v>
      </c>
      <c r="O718">
        <v>329</v>
      </c>
      <c r="P718">
        <v>140</v>
      </c>
    </row>
    <row r="719" spans="1:16">
      <c r="A719">
        <v>142</v>
      </c>
      <c r="B719">
        <v>329</v>
      </c>
      <c r="C719">
        <v>204</v>
      </c>
      <c r="D719">
        <v>162</v>
      </c>
      <c r="E719">
        <v>163</v>
      </c>
      <c r="F719">
        <v>329</v>
      </c>
      <c r="G719">
        <v>230</v>
      </c>
      <c r="H719">
        <v>204</v>
      </c>
      <c r="I719">
        <v>230</v>
      </c>
      <c r="J719">
        <v>84</v>
      </c>
      <c r="K719">
        <v>329</v>
      </c>
      <c r="L719">
        <v>204</v>
      </c>
      <c r="M719">
        <v>223</v>
      </c>
      <c r="N719">
        <v>84</v>
      </c>
      <c r="O719">
        <v>230</v>
      </c>
      <c r="P719">
        <v>140</v>
      </c>
    </row>
    <row r="720" spans="1:16">
      <c r="A720">
        <v>162</v>
      </c>
      <c r="B720">
        <v>83</v>
      </c>
      <c r="C720">
        <v>140</v>
      </c>
      <c r="D720">
        <v>163</v>
      </c>
      <c r="E720">
        <v>140</v>
      </c>
      <c r="F720">
        <v>140</v>
      </c>
      <c r="G720">
        <v>240</v>
      </c>
      <c r="H720">
        <v>142</v>
      </c>
      <c r="I720">
        <v>240</v>
      </c>
      <c r="J720">
        <v>140</v>
      </c>
      <c r="K720">
        <v>140</v>
      </c>
      <c r="L720">
        <v>84</v>
      </c>
      <c r="M720">
        <v>204</v>
      </c>
      <c r="N720">
        <v>140</v>
      </c>
      <c r="O720">
        <v>83</v>
      </c>
      <c r="P720">
        <v>240</v>
      </c>
    </row>
    <row r="721" spans="1:16">
      <c r="A721">
        <v>329</v>
      </c>
      <c r="B721">
        <v>163</v>
      </c>
      <c r="C721">
        <v>329</v>
      </c>
      <c r="D721">
        <v>204</v>
      </c>
      <c r="E721">
        <v>163</v>
      </c>
      <c r="F721">
        <v>204</v>
      </c>
      <c r="G721">
        <v>140</v>
      </c>
      <c r="H721">
        <v>329</v>
      </c>
      <c r="I721">
        <v>203</v>
      </c>
      <c r="J721">
        <v>162</v>
      </c>
      <c r="K721">
        <v>83</v>
      </c>
      <c r="L721">
        <v>142</v>
      </c>
      <c r="M721">
        <v>329</v>
      </c>
      <c r="N721">
        <v>162</v>
      </c>
      <c r="O721">
        <v>140</v>
      </c>
      <c r="P721">
        <v>329</v>
      </c>
    </row>
    <row r="722" spans="1:16">
      <c r="A722">
        <v>83</v>
      </c>
      <c r="B722">
        <v>223</v>
      </c>
      <c r="C722">
        <v>430</v>
      </c>
      <c r="D722">
        <v>204</v>
      </c>
      <c r="E722">
        <v>83</v>
      </c>
      <c r="F722">
        <v>140</v>
      </c>
      <c r="G722">
        <v>329</v>
      </c>
      <c r="H722">
        <v>223</v>
      </c>
      <c r="I722">
        <v>84</v>
      </c>
      <c r="J722">
        <v>240</v>
      </c>
      <c r="K722">
        <v>162</v>
      </c>
      <c r="L722">
        <v>163</v>
      </c>
      <c r="M722">
        <v>430</v>
      </c>
      <c r="N722">
        <v>140</v>
      </c>
      <c r="O722">
        <v>329</v>
      </c>
      <c r="P722">
        <v>203</v>
      </c>
    </row>
    <row r="723" spans="1:16">
      <c r="A723">
        <v>329</v>
      </c>
      <c r="B723">
        <v>430</v>
      </c>
      <c r="C723">
        <v>140</v>
      </c>
      <c r="D723">
        <v>430</v>
      </c>
      <c r="E723">
        <v>140</v>
      </c>
      <c r="F723">
        <v>329</v>
      </c>
      <c r="G723">
        <v>329</v>
      </c>
      <c r="H723">
        <v>329</v>
      </c>
      <c r="I723">
        <v>240</v>
      </c>
      <c r="J723">
        <v>140</v>
      </c>
      <c r="K723">
        <v>140</v>
      </c>
      <c r="L723">
        <v>162</v>
      </c>
      <c r="M723">
        <v>329</v>
      </c>
      <c r="N723">
        <v>430</v>
      </c>
      <c r="O723">
        <v>329</v>
      </c>
      <c r="P723">
        <v>230</v>
      </c>
    </row>
    <row r="724" spans="1:16">
      <c r="A724">
        <v>83</v>
      </c>
      <c r="B724">
        <v>223</v>
      </c>
      <c r="C724">
        <v>84</v>
      </c>
      <c r="D724">
        <v>140</v>
      </c>
      <c r="E724">
        <v>163</v>
      </c>
      <c r="F724">
        <v>223</v>
      </c>
      <c r="G724">
        <v>162</v>
      </c>
      <c r="H724">
        <v>329</v>
      </c>
      <c r="I724">
        <v>203</v>
      </c>
      <c r="J724">
        <v>162</v>
      </c>
      <c r="K724">
        <v>140</v>
      </c>
      <c r="L724">
        <v>162</v>
      </c>
      <c r="M724">
        <v>230</v>
      </c>
      <c r="N724">
        <v>163</v>
      </c>
      <c r="O724">
        <v>142</v>
      </c>
      <c r="P724">
        <v>142</v>
      </c>
    </row>
    <row r="725" spans="1:16">
      <c r="A725">
        <v>83</v>
      </c>
      <c r="B725">
        <v>162</v>
      </c>
      <c r="C725">
        <v>162</v>
      </c>
      <c r="D725">
        <v>203</v>
      </c>
      <c r="E725">
        <v>204</v>
      </c>
      <c r="F725">
        <v>230</v>
      </c>
      <c r="G725">
        <v>83</v>
      </c>
      <c r="H725">
        <v>430</v>
      </c>
      <c r="I725">
        <v>430</v>
      </c>
      <c r="J725">
        <v>223</v>
      </c>
      <c r="K725">
        <v>329</v>
      </c>
      <c r="L725">
        <v>329</v>
      </c>
      <c r="M725">
        <v>142</v>
      </c>
      <c r="N725">
        <v>140</v>
      </c>
      <c r="O725">
        <v>230</v>
      </c>
      <c r="P725">
        <v>240</v>
      </c>
    </row>
    <row r="726" spans="1:16">
      <c r="A726">
        <v>230</v>
      </c>
      <c r="B726">
        <v>329</v>
      </c>
      <c r="C726">
        <v>83</v>
      </c>
      <c r="D726">
        <v>203</v>
      </c>
      <c r="E726">
        <v>140</v>
      </c>
      <c r="F726">
        <v>430</v>
      </c>
      <c r="G726">
        <v>140</v>
      </c>
      <c r="H726">
        <v>240</v>
      </c>
      <c r="I726">
        <v>240</v>
      </c>
      <c r="J726">
        <v>203</v>
      </c>
      <c r="K726">
        <v>140</v>
      </c>
      <c r="L726">
        <v>430</v>
      </c>
      <c r="M726">
        <v>329</v>
      </c>
      <c r="N726">
        <v>142</v>
      </c>
      <c r="O726">
        <v>203</v>
      </c>
      <c r="P726">
        <v>329</v>
      </c>
    </row>
    <row r="727" spans="1:16">
      <c r="A727">
        <v>223</v>
      </c>
      <c r="B727">
        <v>142</v>
      </c>
      <c r="C727">
        <v>240</v>
      </c>
      <c r="D727">
        <v>204</v>
      </c>
      <c r="E727">
        <v>240</v>
      </c>
      <c r="F727">
        <v>162</v>
      </c>
      <c r="G727">
        <v>142</v>
      </c>
      <c r="H727">
        <v>203</v>
      </c>
      <c r="I727">
        <v>203</v>
      </c>
      <c r="J727">
        <v>329</v>
      </c>
      <c r="K727">
        <v>223</v>
      </c>
      <c r="L727">
        <v>223</v>
      </c>
      <c r="M727">
        <v>240</v>
      </c>
      <c r="N727">
        <v>162</v>
      </c>
      <c r="O727">
        <v>83</v>
      </c>
      <c r="P727">
        <v>329</v>
      </c>
    </row>
    <row r="728" spans="1:16">
      <c r="A728">
        <v>203</v>
      </c>
      <c r="B728">
        <v>84</v>
      </c>
      <c r="C728">
        <v>163</v>
      </c>
      <c r="D728">
        <v>162</v>
      </c>
      <c r="E728">
        <v>84</v>
      </c>
      <c r="F728">
        <v>140</v>
      </c>
      <c r="G728">
        <v>83</v>
      </c>
      <c r="H728">
        <v>329</v>
      </c>
      <c r="I728">
        <v>204</v>
      </c>
      <c r="J728">
        <v>84</v>
      </c>
      <c r="K728">
        <v>230</v>
      </c>
      <c r="L728">
        <v>230</v>
      </c>
      <c r="M728">
        <v>203</v>
      </c>
      <c r="N728">
        <v>163</v>
      </c>
      <c r="O728">
        <v>329</v>
      </c>
      <c r="P728">
        <v>204</v>
      </c>
    </row>
    <row r="729" spans="1:16">
      <c r="A729">
        <v>430</v>
      </c>
      <c r="B729">
        <v>163</v>
      </c>
      <c r="C729">
        <v>162</v>
      </c>
      <c r="D729">
        <v>203</v>
      </c>
      <c r="E729">
        <v>163</v>
      </c>
      <c r="F729">
        <v>162</v>
      </c>
      <c r="G729">
        <v>162</v>
      </c>
      <c r="H729">
        <v>162</v>
      </c>
      <c r="I729">
        <v>140</v>
      </c>
      <c r="J729">
        <v>240</v>
      </c>
      <c r="K729">
        <v>163</v>
      </c>
      <c r="L729">
        <v>84</v>
      </c>
      <c r="M729">
        <v>230</v>
      </c>
      <c r="N729">
        <v>140</v>
      </c>
      <c r="O729">
        <v>329</v>
      </c>
      <c r="P729">
        <v>240</v>
      </c>
    </row>
    <row r="730" spans="1:16">
      <c r="A730">
        <v>140</v>
      </c>
      <c r="B730">
        <v>203</v>
      </c>
      <c r="C730">
        <v>430</v>
      </c>
      <c r="D730">
        <v>223</v>
      </c>
      <c r="E730">
        <v>240</v>
      </c>
      <c r="F730">
        <v>230</v>
      </c>
      <c r="G730">
        <v>329</v>
      </c>
      <c r="H730">
        <v>430</v>
      </c>
      <c r="I730">
        <v>140</v>
      </c>
      <c r="J730">
        <v>240</v>
      </c>
      <c r="K730">
        <v>240</v>
      </c>
      <c r="L730">
        <v>240</v>
      </c>
      <c r="M730">
        <v>430</v>
      </c>
      <c r="N730">
        <v>84</v>
      </c>
      <c r="O730">
        <v>203</v>
      </c>
      <c r="P730">
        <v>204</v>
      </c>
    </row>
    <row r="731" spans="1:16">
      <c r="A731">
        <v>162</v>
      </c>
      <c r="B731">
        <v>329</v>
      </c>
      <c r="C731">
        <v>204</v>
      </c>
      <c r="D731">
        <v>142</v>
      </c>
      <c r="E731">
        <v>203</v>
      </c>
      <c r="F731">
        <v>240</v>
      </c>
      <c r="G731">
        <v>240</v>
      </c>
      <c r="H731">
        <v>204</v>
      </c>
      <c r="I731">
        <v>240</v>
      </c>
      <c r="J731">
        <v>162</v>
      </c>
      <c r="K731">
        <v>203</v>
      </c>
      <c r="L731">
        <v>140</v>
      </c>
      <c r="M731">
        <v>162</v>
      </c>
      <c r="N731">
        <v>142</v>
      </c>
      <c r="O731">
        <v>230</v>
      </c>
      <c r="P731">
        <v>329</v>
      </c>
    </row>
    <row r="732" spans="1:16">
      <c r="A732">
        <v>223</v>
      </c>
      <c r="B732">
        <v>84</v>
      </c>
      <c r="C732">
        <v>140</v>
      </c>
      <c r="D732">
        <v>329</v>
      </c>
      <c r="E732">
        <v>240</v>
      </c>
      <c r="F732">
        <v>430</v>
      </c>
      <c r="G732">
        <v>240</v>
      </c>
      <c r="H732">
        <v>204</v>
      </c>
      <c r="I732">
        <v>140</v>
      </c>
      <c r="J732">
        <v>230</v>
      </c>
      <c r="K732">
        <v>163</v>
      </c>
      <c r="L732">
        <v>142</v>
      </c>
      <c r="M732">
        <v>329</v>
      </c>
      <c r="N732">
        <v>84</v>
      </c>
      <c r="O732">
        <v>204</v>
      </c>
      <c r="P732">
        <v>162</v>
      </c>
    </row>
    <row r="733" spans="1:16">
      <c r="A733">
        <v>430</v>
      </c>
      <c r="B733">
        <v>230</v>
      </c>
      <c r="C733">
        <v>163</v>
      </c>
      <c r="D733">
        <v>140</v>
      </c>
      <c r="E733">
        <v>163</v>
      </c>
      <c r="F733">
        <v>83</v>
      </c>
      <c r="G733">
        <v>329</v>
      </c>
      <c r="H733">
        <v>140</v>
      </c>
      <c r="I733">
        <v>140</v>
      </c>
      <c r="J733">
        <v>140</v>
      </c>
      <c r="K733">
        <v>204</v>
      </c>
      <c r="L733">
        <v>430</v>
      </c>
      <c r="M733">
        <v>140</v>
      </c>
      <c r="N733">
        <v>83</v>
      </c>
      <c r="O733">
        <v>230</v>
      </c>
      <c r="P733">
        <v>203</v>
      </c>
    </row>
    <row r="734" spans="1:16">
      <c r="A734">
        <v>162</v>
      </c>
      <c r="B734">
        <v>162</v>
      </c>
      <c r="C734">
        <v>142</v>
      </c>
      <c r="D734">
        <v>329</v>
      </c>
      <c r="E734">
        <v>162</v>
      </c>
      <c r="F734">
        <v>83</v>
      </c>
      <c r="G734">
        <v>163</v>
      </c>
      <c r="H734">
        <v>240</v>
      </c>
      <c r="I734">
        <v>162</v>
      </c>
      <c r="J734">
        <v>204</v>
      </c>
      <c r="K734">
        <v>430</v>
      </c>
      <c r="L734">
        <v>83</v>
      </c>
      <c r="M734">
        <v>230</v>
      </c>
      <c r="N734">
        <v>204</v>
      </c>
      <c r="O734">
        <v>240</v>
      </c>
      <c r="P734">
        <v>329</v>
      </c>
    </row>
    <row r="735" spans="1:16">
      <c r="A735">
        <v>230</v>
      </c>
      <c r="B735">
        <v>162</v>
      </c>
      <c r="C735">
        <v>329</v>
      </c>
      <c r="D735">
        <v>140</v>
      </c>
      <c r="E735">
        <v>203</v>
      </c>
      <c r="F735">
        <v>329</v>
      </c>
      <c r="G735">
        <v>84</v>
      </c>
      <c r="H735">
        <v>240</v>
      </c>
      <c r="I735">
        <v>203</v>
      </c>
      <c r="J735">
        <v>140</v>
      </c>
      <c r="K735">
        <v>204</v>
      </c>
      <c r="L735">
        <v>163</v>
      </c>
      <c r="M735">
        <v>84</v>
      </c>
      <c r="N735">
        <v>430</v>
      </c>
      <c r="O735">
        <v>329</v>
      </c>
      <c r="P735">
        <v>203</v>
      </c>
    </row>
    <row r="736" spans="1:16">
      <c r="A736">
        <v>83</v>
      </c>
      <c r="B736">
        <v>329</v>
      </c>
      <c r="C736">
        <v>84</v>
      </c>
      <c r="D736">
        <v>223</v>
      </c>
      <c r="E736">
        <v>140</v>
      </c>
      <c r="F736">
        <v>329</v>
      </c>
      <c r="G736">
        <v>83</v>
      </c>
      <c r="H736">
        <v>163</v>
      </c>
      <c r="I736">
        <v>140</v>
      </c>
      <c r="J736">
        <v>230</v>
      </c>
      <c r="K736">
        <v>84</v>
      </c>
      <c r="L736">
        <v>329</v>
      </c>
      <c r="M736">
        <v>162</v>
      </c>
      <c r="N736">
        <v>203</v>
      </c>
      <c r="O736">
        <v>329</v>
      </c>
      <c r="P736">
        <v>430</v>
      </c>
    </row>
    <row r="737" spans="1:16">
      <c r="A737">
        <v>329</v>
      </c>
      <c r="B737">
        <v>140</v>
      </c>
      <c r="C737">
        <v>163</v>
      </c>
      <c r="D737">
        <v>142</v>
      </c>
      <c r="E737">
        <v>204</v>
      </c>
      <c r="F737">
        <v>240</v>
      </c>
      <c r="G737">
        <v>329</v>
      </c>
      <c r="H737">
        <v>240</v>
      </c>
      <c r="I737">
        <v>162</v>
      </c>
      <c r="J737">
        <v>83</v>
      </c>
      <c r="K737">
        <v>203</v>
      </c>
      <c r="L737">
        <v>203</v>
      </c>
      <c r="M737">
        <v>83</v>
      </c>
      <c r="N737">
        <v>162</v>
      </c>
      <c r="O737">
        <v>83</v>
      </c>
      <c r="P737">
        <v>204</v>
      </c>
    </row>
    <row r="738" spans="1:16">
      <c r="A738">
        <v>140</v>
      </c>
      <c r="B738">
        <v>140</v>
      </c>
      <c r="C738">
        <v>163</v>
      </c>
      <c r="D738">
        <v>162</v>
      </c>
      <c r="E738">
        <v>430</v>
      </c>
      <c r="F738">
        <v>329</v>
      </c>
      <c r="G738">
        <v>430</v>
      </c>
      <c r="H738">
        <v>203</v>
      </c>
      <c r="I738">
        <v>140</v>
      </c>
      <c r="J738">
        <v>329</v>
      </c>
      <c r="K738">
        <v>329</v>
      </c>
      <c r="L738">
        <v>84</v>
      </c>
      <c r="M738">
        <v>223</v>
      </c>
      <c r="N738">
        <v>329</v>
      </c>
      <c r="O738">
        <v>329</v>
      </c>
      <c r="P738">
        <v>230</v>
      </c>
    </row>
    <row r="739" spans="1:16">
      <c r="A739">
        <v>83</v>
      </c>
      <c r="B739">
        <v>329</v>
      </c>
      <c r="C739">
        <v>140</v>
      </c>
      <c r="D739">
        <v>329</v>
      </c>
      <c r="E739">
        <v>204</v>
      </c>
      <c r="F739">
        <v>230</v>
      </c>
      <c r="G739">
        <v>329</v>
      </c>
      <c r="H739">
        <v>140</v>
      </c>
      <c r="I739">
        <v>430</v>
      </c>
      <c r="J739">
        <v>140</v>
      </c>
      <c r="K739">
        <v>162</v>
      </c>
      <c r="L739">
        <v>162</v>
      </c>
      <c r="M739">
        <v>142</v>
      </c>
      <c r="N739">
        <v>140</v>
      </c>
      <c r="O739">
        <v>230</v>
      </c>
      <c r="P739">
        <v>230</v>
      </c>
    </row>
    <row r="740" spans="1:16">
      <c r="A740">
        <v>240</v>
      </c>
      <c r="B740">
        <v>329</v>
      </c>
      <c r="C740">
        <v>240</v>
      </c>
      <c r="D740">
        <v>203</v>
      </c>
      <c r="E740">
        <v>162</v>
      </c>
      <c r="F740">
        <v>203</v>
      </c>
      <c r="G740">
        <v>140</v>
      </c>
      <c r="H740">
        <v>230</v>
      </c>
      <c r="I740">
        <v>203</v>
      </c>
      <c r="J740">
        <v>240</v>
      </c>
      <c r="K740">
        <v>240</v>
      </c>
      <c r="L740">
        <v>83</v>
      </c>
      <c r="M740">
        <v>162</v>
      </c>
      <c r="N740">
        <v>430</v>
      </c>
      <c r="O740">
        <v>162</v>
      </c>
      <c r="P740">
        <v>162</v>
      </c>
    </row>
    <row r="741" spans="1:16">
      <c r="A741">
        <v>163</v>
      </c>
      <c r="B741">
        <v>203</v>
      </c>
      <c r="C741">
        <v>142</v>
      </c>
      <c r="D741">
        <v>230</v>
      </c>
      <c r="E741">
        <v>223</v>
      </c>
      <c r="F741">
        <v>230</v>
      </c>
      <c r="G741">
        <v>162</v>
      </c>
      <c r="H741">
        <v>142</v>
      </c>
      <c r="I741">
        <v>162</v>
      </c>
      <c r="J741">
        <v>203</v>
      </c>
      <c r="K741">
        <v>329</v>
      </c>
      <c r="L741">
        <v>329</v>
      </c>
      <c r="M741">
        <v>163</v>
      </c>
      <c r="N741">
        <v>204</v>
      </c>
      <c r="O741">
        <v>329</v>
      </c>
      <c r="P741">
        <v>83</v>
      </c>
    </row>
    <row r="742" spans="1:16">
      <c r="A742">
        <v>329</v>
      </c>
      <c r="B742">
        <v>430</v>
      </c>
      <c r="C742">
        <v>162</v>
      </c>
      <c r="D742">
        <v>84</v>
      </c>
      <c r="E742">
        <v>142</v>
      </c>
      <c r="F742">
        <v>142</v>
      </c>
      <c r="G742">
        <v>329</v>
      </c>
      <c r="H742">
        <v>163</v>
      </c>
      <c r="I742">
        <v>84</v>
      </c>
      <c r="J742">
        <v>140</v>
      </c>
      <c r="K742">
        <v>162</v>
      </c>
      <c r="L742">
        <v>430</v>
      </c>
      <c r="M742">
        <v>163</v>
      </c>
      <c r="N742">
        <v>430</v>
      </c>
      <c r="O742">
        <v>140</v>
      </c>
      <c r="P742">
        <v>204</v>
      </c>
    </row>
    <row r="743" spans="1:16">
      <c r="A743">
        <v>329</v>
      </c>
      <c r="B743">
        <v>329</v>
      </c>
      <c r="C743">
        <v>162</v>
      </c>
      <c r="D743">
        <v>162</v>
      </c>
      <c r="E743">
        <v>140</v>
      </c>
      <c r="F743">
        <v>162</v>
      </c>
      <c r="G743">
        <v>163</v>
      </c>
      <c r="H743">
        <v>140</v>
      </c>
      <c r="I743">
        <v>223</v>
      </c>
      <c r="J743">
        <v>84</v>
      </c>
      <c r="K743">
        <v>84</v>
      </c>
      <c r="L743">
        <v>204</v>
      </c>
      <c r="M743">
        <v>329</v>
      </c>
      <c r="N743">
        <v>140</v>
      </c>
      <c r="O743">
        <v>240</v>
      </c>
      <c r="P743">
        <v>140</v>
      </c>
    </row>
    <row r="744" spans="1:16">
      <c r="A744">
        <v>223</v>
      </c>
      <c r="B744">
        <v>329</v>
      </c>
      <c r="C744">
        <v>230</v>
      </c>
      <c r="D744">
        <v>204</v>
      </c>
      <c r="E744">
        <v>240</v>
      </c>
      <c r="F744">
        <v>329</v>
      </c>
      <c r="G744">
        <v>142</v>
      </c>
      <c r="H744">
        <v>329</v>
      </c>
      <c r="I744">
        <v>162</v>
      </c>
      <c r="J744">
        <v>163</v>
      </c>
      <c r="K744">
        <v>140</v>
      </c>
      <c r="L744">
        <v>83</v>
      </c>
      <c r="M744">
        <v>430</v>
      </c>
      <c r="N744">
        <v>329</v>
      </c>
      <c r="O744">
        <v>140</v>
      </c>
      <c r="P744">
        <v>329</v>
      </c>
    </row>
    <row r="745" spans="1:16">
      <c r="A745">
        <v>430</v>
      </c>
      <c r="B745">
        <v>163</v>
      </c>
      <c r="C745">
        <v>142</v>
      </c>
      <c r="D745">
        <v>240</v>
      </c>
      <c r="E745">
        <v>230</v>
      </c>
      <c r="F745">
        <v>84</v>
      </c>
      <c r="G745">
        <v>329</v>
      </c>
      <c r="H745">
        <v>162</v>
      </c>
      <c r="I745">
        <v>162</v>
      </c>
      <c r="J745">
        <v>430</v>
      </c>
      <c r="K745">
        <v>240</v>
      </c>
      <c r="L745">
        <v>142</v>
      </c>
      <c r="M745">
        <v>430</v>
      </c>
      <c r="N745">
        <v>203</v>
      </c>
      <c r="O745">
        <v>142</v>
      </c>
      <c r="P745">
        <v>223</v>
      </c>
    </row>
    <row r="746" spans="1:16">
      <c r="A746">
        <v>230</v>
      </c>
      <c r="B746">
        <v>430</v>
      </c>
      <c r="C746">
        <v>84</v>
      </c>
      <c r="D746">
        <v>329</v>
      </c>
      <c r="E746">
        <v>83</v>
      </c>
      <c r="F746">
        <v>163</v>
      </c>
      <c r="G746">
        <v>142</v>
      </c>
      <c r="H746">
        <v>329</v>
      </c>
      <c r="I746">
        <v>223</v>
      </c>
      <c r="J746">
        <v>162</v>
      </c>
      <c r="K746">
        <v>162</v>
      </c>
      <c r="L746">
        <v>140</v>
      </c>
      <c r="M746">
        <v>162</v>
      </c>
      <c r="N746">
        <v>203</v>
      </c>
      <c r="O746">
        <v>84</v>
      </c>
      <c r="P746">
        <v>162</v>
      </c>
    </row>
    <row r="747" spans="1:16">
      <c r="A747">
        <v>223</v>
      </c>
      <c r="B747">
        <v>430</v>
      </c>
      <c r="C747">
        <v>240</v>
      </c>
      <c r="D747">
        <v>163</v>
      </c>
      <c r="E747">
        <v>204</v>
      </c>
      <c r="F747">
        <v>240</v>
      </c>
      <c r="G747">
        <v>84</v>
      </c>
      <c r="H747">
        <v>142</v>
      </c>
      <c r="I747">
        <v>430</v>
      </c>
      <c r="J747">
        <v>142</v>
      </c>
      <c r="K747">
        <v>162</v>
      </c>
      <c r="L747">
        <v>329</v>
      </c>
      <c r="M747">
        <v>240</v>
      </c>
      <c r="N747">
        <v>84</v>
      </c>
      <c r="O747">
        <v>240</v>
      </c>
      <c r="P747">
        <v>329</v>
      </c>
    </row>
    <row r="748" spans="1:16">
      <c r="A748">
        <v>203</v>
      </c>
      <c r="B748">
        <v>230</v>
      </c>
      <c r="C748">
        <v>329</v>
      </c>
      <c r="D748">
        <v>240</v>
      </c>
      <c r="E748">
        <v>84</v>
      </c>
      <c r="F748">
        <v>83</v>
      </c>
      <c r="G748">
        <v>162</v>
      </c>
      <c r="H748">
        <v>240</v>
      </c>
      <c r="I748">
        <v>163</v>
      </c>
      <c r="J748">
        <v>223</v>
      </c>
      <c r="K748">
        <v>223</v>
      </c>
      <c r="L748">
        <v>240</v>
      </c>
      <c r="M748">
        <v>163</v>
      </c>
      <c r="N748">
        <v>203</v>
      </c>
      <c r="O748">
        <v>230</v>
      </c>
      <c r="P748">
        <v>140</v>
      </c>
    </row>
    <row r="749" spans="1:16">
      <c r="A749">
        <v>83</v>
      </c>
      <c r="B749">
        <v>140</v>
      </c>
      <c r="C749">
        <v>84</v>
      </c>
      <c r="D749">
        <v>140</v>
      </c>
      <c r="E749">
        <v>162</v>
      </c>
      <c r="F749">
        <v>230</v>
      </c>
      <c r="G749">
        <v>83</v>
      </c>
      <c r="H749">
        <v>329</v>
      </c>
      <c r="I749">
        <v>329</v>
      </c>
      <c r="J749">
        <v>203</v>
      </c>
      <c r="K749">
        <v>230</v>
      </c>
      <c r="L749">
        <v>162</v>
      </c>
      <c r="M749">
        <v>223</v>
      </c>
      <c r="N749">
        <v>83</v>
      </c>
      <c r="O749">
        <v>142</v>
      </c>
      <c r="P749">
        <v>204</v>
      </c>
    </row>
    <row r="750" spans="1:16">
      <c r="A750">
        <v>223</v>
      </c>
      <c r="B750">
        <v>162</v>
      </c>
      <c r="C750">
        <v>329</v>
      </c>
      <c r="D750">
        <v>142</v>
      </c>
      <c r="E750">
        <v>329</v>
      </c>
      <c r="F750">
        <v>329</v>
      </c>
      <c r="G750">
        <v>329</v>
      </c>
      <c r="H750">
        <v>223</v>
      </c>
      <c r="I750">
        <v>203</v>
      </c>
      <c r="J750">
        <v>240</v>
      </c>
      <c r="K750">
        <v>140</v>
      </c>
      <c r="L750">
        <v>163</v>
      </c>
      <c r="M750">
        <v>329</v>
      </c>
      <c r="N750">
        <v>140</v>
      </c>
      <c r="O750">
        <v>230</v>
      </c>
      <c r="P750">
        <v>230</v>
      </c>
    </row>
    <row r="751" spans="1:16">
      <c r="A751">
        <v>163</v>
      </c>
      <c r="B751">
        <v>329</v>
      </c>
      <c r="C751">
        <v>83</v>
      </c>
      <c r="D751">
        <v>83</v>
      </c>
      <c r="E751">
        <v>163</v>
      </c>
      <c r="F751">
        <v>223</v>
      </c>
      <c r="G751">
        <v>162</v>
      </c>
      <c r="H751">
        <v>430</v>
      </c>
      <c r="I751">
        <v>162</v>
      </c>
      <c r="J751">
        <v>223</v>
      </c>
      <c r="K751">
        <v>84</v>
      </c>
      <c r="L751">
        <v>329</v>
      </c>
      <c r="M751">
        <v>223</v>
      </c>
      <c r="N751">
        <v>162</v>
      </c>
      <c r="O751">
        <v>84</v>
      </c>
      <c r="P751">
        <v>84</v>
      </c>
    </row>
    <row r="752" spans="1:16">
      <c r="A752">
        <v>203</v>
      </c>
      <c r="B752">
        <v>430</v>
      </c>
      <c r="C752">
        <v>204</v>
      </c>
      <c r="D752">
        <v>162</v>
      </c>
      <c r="E752">
        <v>83</v>
      </c>
      <c r="F752">
        <v>142</v>
      </c>
      <c r="G752">
        <v>223</v>
      </c>
      <c r="H752">
        <v>230</v>
      </c>
      <c r="I752">
        <v>203</v>
      </c>
      <c r="J752">
        <v>240</v>
      </c>
      <c r="K752">
        <v>142</v>
      </c>
      <c r="L752">
        <v>140</v>
      </c>
      <c r="M752">
        <v>430</v>
      </c>
      <c r="N752">
        <v>430</v>
      </c>
      <c r="O752">
        <v>163</v>
      </c>
      <c r="P752">
        <v>430</v>
      </c>
    </row>
    <row r="753" spans="1:16">
      <c r="A753">
        <v>162</v>
      </c>
      <c r="B753">
        <v>329</v>
      </c>
      <c r="C753">
        <v>84</v>
      </c>
      <c r="D753">
        <v>230</v>
      </c>
      <c r="E753">
        <v>329</v>
      </c>
      <c r="F753">
        <v>240</v>
      </c>
      <c r="G753">
        <v>162</v>
      </c>
      <c r="H753">
        <v>230</v>
      </c>
      <c r="I753">
        <v>223</v>
      </c>
      <c r="J753">
        <v>329</v>
      </c>
      <c r="K753">
        <v>83</v>
      </c>
      <c r="L753">
        <v>230</v>
      </c>
      <c r="M753">
        <v>140</v>
      </c>
      <c r="N753">
        <v>240</v>
      </c>
      <c r="O753">
        <v>140</v>
      </c>
      <c r="P753">
        <v>240</v>
      </c>
    </row>
    <row r="754" spans="1:16">
      <c r="A754">
        <v>83</v>
      </c>
      <c r="B754">
        <v>223</v>
      </c>
      <c r="C754">
        <v>329</v>
      </c>
      <c r="D754">
        <v>223</v>
      </c>
      <c r="E754">
        <v>162</v>
      </c>
      <c r="F754">
        <v>329</v>
      </c>
      <c r="G754">
        <v>329</v>
      </c>
      <c r="H754">
        <v>84</v>
      </c>
      <c r="I754">
        <v>329</v>
      </c>
      <c r="J754">
        <v>204</v>
      </c>
      <c r="K754">
        <v>162</v>
      </c>
      <c r="L754">
        <v>430</v>
      </c>
      <c r="M754">
        <v>140</v>
      </c>
      <c r="N754">
        <v>430</v>
      </c>
      <c r="O754">
        <v>142</v>
      </c>
      <c r="P754">
        <v>329</v>
      </c>
    </row>
    <row r="755" spans="1:16">
      <c r="A755">
        <v>240</v>
      </c>
      <c r="B755">
        <v>84</v>
      </c>
      <c r="C755">
        <v>230</v>
      </c>
      <c r="D755">
        <v>83</v>
      </c>
      <c r="E755">
        <v>142</v>
      </c>
      <c r="F755">
        <v>162</v>
      </c>
      <c r="G755">
        <v>223</v>
      </c>
      <c r="H755">
        <v>203</v>
      </c>
      <c r="I755">
        <v>142</v>
      </c>
      <c r="J755">
        <v>162</v>
      </c>
      <c r="K755">
        <v>329</v>
      </c>
      <c r="L755">
        <v>84</v>
      </c>
      <c r="M755">
        <v>329</v>
      </c>
      <c r="N755">
        <v>163</v>
      </c>
      <c r="O755">
        <v>140</v>
      </c>
      <c r="P755">
        <v>240</v>
      </c>
    </row>
    <row r="756" spans="1:16">
      <c r="A756">
        <v>140</v>
      </c>
      <c r="B756">
        <v>162</v>
      </c>
      <c r="C756">
        <v>140</v>
      </c>
      <c r="D756">
        <v>329</v>
      </c>
      <c r="E756">
        <v>203</v>
      </c>
      <c r="F756">
        <v>140</v>
      </c>
      <c r="G756">
        <v>163</v>
      </c>
      <c r="H756">
        <v>430</v>
      </c>
      <c r="I756">
        <v>329</v>
      </c>
      <c r="J756">
        <v>83</v>
      </c>
      <c r="K756">
        <v>142</v>
      </c>
      <c r="L756">
        <v>203</v>
      </c>
      <c r="M756">
        <v>142</v>
      </c>
      <c r="N756">
        <v>162</v>
      </c>
      <c r="O756">
        <v>140</v>
      </c>
      <c r="P756">
        <v>140</v>
      </c>
    </row>
    <row r="757" spans="1:16">
      <c r="A757">
        <v>240</v>
      </c>
      <c r="B757">
        <v>142</v>
      </c>
      <c r="C757">
        <v>162</v>
      </c>
      <c r="D757">
        <v>230</v>
      </c>
      <c r="E757">
        <v>203</v>
      </c>
      <c r="F757">
        <v>140</v>
      </c>
      <c r="G757">
        <v>83</v>
      </c>
      <c r="H757">
        <v>230</v>
      </c>
      <c r="I757">
        <v>204</v>
      </c>
      <c r="J757">
        <v>142</v>
      </c>
      <c r="K757">
        <v>162</v>
      </c>
      <c r="L757">
        <v>163</v>
      </c>
      <c r="M757">
        <v>223</v>
      </c>
      <c r="N757">
        <v>329</v>
      </c>
      <c r="O757">
        <v>83</v>
      </c>
      <c r="P757">
        <v>329</v>
      </c>
    </row>
    <row r="758" spans="1:16">
      <c r="A758">
        <v>142</v>
      </c>
      <c r="B758">
        <v>83</v>
      </c>
      <c r="C758">
        <v>162</v>
      </c>
      <c r="D758">
        <v>140</v>
      </c>
      <c r="E758">
        <v>84</v>
      </c>
      <c r="F758">
        <v>140</v>
      </c>
      <c r="G758">
        <v>204</v>
      </c>
      <c r="H758">
        <v>203</v>
      </c>
      <c r="I758">
        <v>430</v>
      </c>
      <c r="J758">
        <v>140</v>
      </c>
      <c r="K758">
        <v>204</v>
      </c>
      <c r="L758">
        <v>223</v>
      </c>
      <c r="M758">
        <v>329</v>
      </c>
      <c r="N758">
        <v>162</v>
      </c>
      <c r="O758">
        <v>84</v>
      </c>
      <c r="P758">
        <v>203</v>
      </c>
    </row>
    <row r="759" spans="1:16">
      <c r="A759">
        <v>204</v>
      </c>
      <c r="B759">
        <v>163</v>
      </c>
      <c r="C759">
        <v>329</v>
      </c>
      <c r="D759">
        <v>203</v>
      </c>
      <c r="E759">
        <v>142</v>
      </c>
      <c r="F759">
        <v>329</v>
      </c>
      <c r="G759">
        <v>162</v>
      </c>
      <c r="H759">
        <v>240</v>
      </c>
      <c r="I759">
        <v>163</v>
      </c>
      <c r="J759">
        <v>203</v>
      </c>
      <c r="K759">
        <v>140</v>
      </c>
      <c r="L759">
        <v>140</v>
      </c>
      <c r="M759">
        <v>329</v>
      </c>
      <c r="N759">
        <v>223</v>
      </c>
      <c r="O759">
        <v>140</v>
      </c>
      <c r="P759">
        <v>329</v>
      </c>
    </row>
    <row r="760" spans="1:16">
      <c r="A760">
        <v>163</v>
      </c>
      <c r="B760">
        <v>140</v>
      </c>
      <c r="C760">
        <v>140</v>
      </c>
      <c r="D760">
        <v>163</v>
      </c>
      <c r="E760">
        <v>329</v>
      </c>
      <c r="F760">
        <v>142</v>
      </c>
      <c r="G760">
        <v>223</v>
      </c>
      <c r="H760">
        <v>162</v>
      </c>
      <c r="I760">
        <v>140</v>
      </c>
      <c r="J760">
        <v>430</v>
      </c>
      <c r="K760">
        <v>223</v>
      </c>
      <c r="L760">
        <v>329</v>
      </c>
      <c r="M760">
        <v>140</v>
      </c>
      <c r="N760">
        <v>430</v>
      </c>
      <c r="O760">
        <v>230</v>
      </c>
      <c r="P760">
        <v>230</v>
      </c>
    </row>
    <row r="761" spans="1:16">
      <c r="A761">
        <v>142</v>
      </c>
      <c r="B761">
        <v>230</v>
      </c>
      <c r="C761">
        <v>329</v>
      </c>
      <c r="D761">
        <v>223</v>
      </c>
      <c r="E761">
        <v>163</v>
      </c>
      <c r="F761">
        <v>204</v>
      </c>
      <c r="G761">
        <v>162</v>
      </c>
      <c r="H761">
        <v>203</v>
      </c>
      <c r="I761">
        <v>329</v>
      </c>
      <c r="J761">
        <v>223</v>
      </c>
      <c r="K761">
        <v>163</v>
      </c>
      <c r="L761">
        <v>142</v>
      </c>
      <c r="M761">
        <v>230</v>
      </c>
      <c r="N761">
        <v>329</v>
      </c>
      <c r="O761">
        <v>203</v>
      </c>
      <c r="P761">
        <v>84</v>
      </c>
    </row>
    <row r="762" spans="1:16">
      <c r="A762">
        <v>223</v>
      </c>
      <c r="B762">
        <v>329</v>
      </c>
      <c r="C762">
        <v>230</v>
      </c>
      <c r="D762">
        <v>203</v>
      </c>
      <c r="E762">
        <v>140</v>
      </c>
      <c r="F762">
        <v>140</v>
      </c>
      <c r="G762">
        <v>163</v>
      </c>
      <c r="H762">
        <v>140</v>
      </c>
      <c r="I762">
        <v>329</v>
      </c>
      <c r="J762">
        <v>83</v>
      </c>
      <c r="K762">
        <v>84</v>
      </c>
      <c r="L762">
        <v>162</v>
      </c>
      <c r="M762">
        <v>203</v>
      </c>
      <c r="N762">
        <v>329</v>
      </c>
      <c r="O762">
        <v>83</v>
      </c>
      <c r="P762">
        <v>162</v>
      </c>
    </row>
    <row r="763" spans="1:16">
      <c r="A763">
        <v>162</v>
      </c>
      <c r="B763">
        <v>162</v>
      </c>
      <c r="C763">
        <v>223</v>
      </c>
      <c r="D763">
        <v>140</v>
      </c>
      <c r="E763">
        <v>162</v>
      </c>
      <c r="F763">
        <v>84</v>
      </c>
      <c r="G763">
        <v>140</v>
      </c>
      <c r="H763">
        <v>329</v>
      </c>
      <c r="I763">
        <v>140</v>
      </c>
      <c r="J763">
        <v>140</v>
      </c>
      <c r="K763">
        <v>84</v>
      </c>
      <c r="L763">
        <v>203</v>
      </c>
      <c r="M763">
        <v>204</v>
      </c>
      <c r="N763">
        <v>83</v>
      </c>
      <c r="O763">
        <v>240</v>
      </c>
      <c r="P763">
        <v>329</v>
      </c>
    </row>
    <row r="764" spans="1:16">
      <c r="A764">
        <v>240</v>
      </c>
      <c r="B764">
        <v>83</v>
      </c>
      <c r="C764">
        <v>230</v>
      </c>
      <c r="D764">
        <v>162</v>
      </c>
      <c r="E764">
        <v>203</v>
      </c>
      <c r="F764">
        <v>240</v>
      </c>
      <c r="G764">
        <v>162</v>
      </c>
      <c r="H764">
        <v>142</v>
      </c>
      <c r="I764">
        <v>162</v>
      </c>
      <c r="J764">
        <v>140</v>
      </c>
      <c r="K764">
        <v>430</v>
      </c>
      <c r="L764">
        <v>84</v>
      </c>
      <c r="M764">
        <v>230</v>
      </c>
      <c r="N764">
        <v>84</v>
      </c>
      <c r="O764">
        <v>223</v>
      </c>
      <c r="P764">
        <v>83</v>
      </c>
    </row>
    <row r="765" spans="1:16">
      <c r="A765">
        <v>162</v>
      </c>
      <c r="B765">
        <v>329</v>
      </c>
      <c r="C765">
        <v>329</v>
      </c>
      <c r="D765">
        <v>223</v>
      </c>
      <c r="E765">
        <v>84</v>
      </c>
      <c r="F765">
        <v>430</v>
      </c>
      <c r="G765">
        <v>142</v>
      </c>
      <c r="H765">
        <v>223</v>
      </c>
      <c r="I765">
        <v>83</v>
      </c>
      <c r="J765">
        <v>430</v>
      </c>
      <c r="K765">
        <v>163</v>
      </c>
      <c r="L765">
        <v>430</v>
      </c>
      <c r="M765">
        <v>142</v>
      </c>
      <c r="N765">
        <v>430</v>
      </c>
      <c r="O765">
        <v>329</v>
      </c>
      <c r="P765">
        <v>204</v>
      </c>
    </row>
    <row r="766" spans="1:16">
      <c r="A766">
        <v>140</v>
      </c>
      <c r="B766">
        <v>430</v>
      </c>
      <c r="C766">
        <v>163</v>
      </c>
      <c r="D766">
        <v>329</v>
      </c>
      <c r="E766">
        <v>203</v>
      </c>
      <c r="F766">
        <v>240</v>
      </c>
      <c r="G766">
        <v>240</v>
      </c>
      <c r="H766">
        <v>142</v>
      </c>
      <c r="I766">
        <v>203</v>
      </c>
      <c r="J766">
        <v>84</v>
      </c>
      <c r="K766">
        <v>163</v>
      </c>
      <c r="L766">
        <v>329</v>
      </c>
      <c r="M766">
        <v>230</v>
      </c>
      <c r="N766">
        <v>162</v>
      </c>
      <c r="O766">
        <v>162</v>
      </c>
      <c r="P766">
        <v>203</v>
      </c>
    </row>
    <row r="767" spans="1:16">
      <c r="A767">
        <v>240</v>
      </c>
      <c r="B767">
        <v>84</v>
      </c>
      <c r="C767">
        <v>329</v>
      </c>
      <c r="D767">
        <v>163</v>
      </c>
      <c r="E767">
        <v>240</v>
      </c>
      <c r="F767">
        <v>83</v>
      </c>
      <c r="G767">
        <v>430</v>
      </c>
      <c r="H767">
        <v>83</v>
      </c>
      <c r="I767">
        <v>84</v>
      </c>
      <c r="J767">
        <v>203</v>
      </c>
      <c r="K767">
        <v>240</v>
      </c>
      <c r="L767">
        <v>163</v>
      </c>
      <c r="M767">
        <v>140</v>
      </c>
      <c r="N767">
        <v>240</v>
      </c>
      <c r="O767">
        <v>240</v>
      </c>
      <c r="P767">
        <v>84</v>
      </c>
    </row>
    <row r="768" spans="1:16">
      <c r="A768">
        <v>142</v>
      </c>
      <c r="B768">
        <v>142</v>
      </c>
      <c r="C768">
        <v>329</v>
      </c>
      <c r="D768">
        <v>162</v>
      </c>
      <c r="E768">
        <v>430</v>
      </c>
      <c r="F768">
        <v>329</v>
      </c>
      <c r="G768">
        <v>142</v>
      </c>
      <c r="H768">
        <v>240</v>
      </c>
      <c r="I768">
        <v>223</v>
      </c>
      <c r="J768">
        <v>162</v>
      </c>
      <c r="K768">
        <v>163</v>
      </c>
      <c r="L768">
        <v>140</v>
      </c>
      <c r="M768">
        <v>240</v>
      </c>
      <c r="N768">
        <v>203</v>
      </c>
      <c r="O768">
        <v>140</v>
      </c>
      <c r="P768">
        <v>329</v>
      </c>
    </row>
    <row r="769" spans="1:16">
      <c r="A769">
        <v>329</v>
      </c>
      <c r="B769">
        <v>163</v>
      </c>
      <c r="C769">
        <v>203</v>
      </c>
      <c r="D769">
        <v>329</v>
      </c>
      <c r="E769">
        <v>84</v>
      </c>
      <c r="F769">
        <v>142</v>
      </c>
      <c r="G769">
        <v>83</v>
      </c>
      <c r="H769">
        <v>162</v>
      </c>
      <c r="I769">
        <v>140</v>
      </c>
      <c r="J769">
        <v>84</v>
      </c>
      <c r="K769">
        <v>162</v>
      </c>
      <c r="L769">
        <v>240</v>
      </c>
      <c r="M769">
        <v>140</v>
      </c>
      <c r="N769">
        <v>83</v>
      </c>
      <c r="O769">
        <v>223</v>
      </c>
      <c r="P769">
        <v>163</v>
      </c>
    </row>
    <row r="770" spans="1:16">
      <c r="A770">
        <v>163</v>
      </c>
      <c r="B770">
        <v>204</v>
      </c>
      <c r="C770">
        <v>83</v>
      </c>
      <c r="D770">
        <v>223</v>
      </c>
      <c r="E770">
        <v>140</v>
      </c>
      <c r="F770">
        <v>140</v>
      </c>
      <c r="G770">
        <v>230</v>
      </c>
      <c r="H770">
        <v>230</v>
      </c>
      <c r="I770">
        <v>430</v>
      </c>
      <c r="J770">
        <v>203</v>
      </c>
      <c r="K770">
        <v>329</v>
      </c>
      <c r="L770">
        <v>84</v>
      </c>
      <c r="M770">
        <v>84</v>
      </c>
      <c r="N770">
        <v>84</v>
      </c>
      <c r="O770">
        <v>430</v>
      </c>
      <c r="P770">
        <v>223</v>
      </c>
    </row>
    <row r="771" spans="1:16">
      <c r="A771">
        <v>162</v>
      </c>
      <c r="B771">
        <v>142</v>
      </c>
      <c r="C771">
        <v>240</v>
      </c>
      <c r="D771">
        <v>140</v>
      </c>
      <c r="E771">
        <v>84</v>
      </c>
      <c r="F771">
        <v>140</v>
      </c>
      <c r="G771">
        <v>230</v>
      </c>
      <c r="H771">
        <v>142</v>
      </c>
      <c r="I771">
        <v>223</v>
      </c>
      <c r="J771">
        <v>223</v>
      </c>
      <c r="K771">
        <v>162</v>
      </c>
      <c r="L771">
        <v>204</v>
      </c>
      <c r="M771">
        <v>162</v>
      </c>
      <c r="N771">
        <v>84</v>
      </c>
      <c r="O771">
        <v>230</v>
      </c>
      <c r="P771">
        <v>163</v>
      </c>
    </row>
    <row r="772" spans="1:16">
      <c r="A772">
        <v>83</v>
      </c>
      <c r="B772">
        <v>223</v>
      </c>
      <c r="C772">
        <v>162</v>
      </c>
      <c r="D772">
        <v>162</v>
      </c>
      <c r="E772">
        <v>142</v>
      </c>
      <c r="F772">
        <v>430</v>
      </c>
      <c r="G772">
        <v>142</v>
      </c>
      <c r="H772">
        <v>140</v>
      </c>
      <c r="I772">
        <v>162</v>
      </c>
      <c r="J772">
        <v>329</v>
      </c>
      <c r="K772">
        <v>223</v>
      </c>
      <c r="L772">
        <v>84</v>
      </c>
      <c r="M772">
        <v>240</v>
      </c>
      <c r="N772">
        <v>329</v>
      </c>
      <c r="O772">
        <v>163</v>
      </c>
      <c r="P772">
        <v>329</v>
      </c>
    </row>
    <row r="773" spans="1:16">
      <c r="A773">
        <v>329</v>
      </c>
      <c r="B773">
        <v>430</v>
      </c>
      <c r="C773">
        <v>230</v>
      </c>
      <c r="D773">
        <v>162</v>
      </c>
      <c r="E773">
        <v>140</v>
      </c>
      <c r="F773">
        <v>84</v>
      </c>
      <c r="G773">
        <v>329</v>
      </c>
      <c r="H773">
        <v>230</v>
      </c>
      <c r="I773">
        <v>329</v>
      </c>
      <c r="J773">
        <v>162</v>
      </c>
      <c r="K773">
        <v>223</v>
      </c>
      <c r="L773">
        <v>223</v>
      </c>
      <c r="M773">
        <v>163</v>
      </c>
      <c r="N773">
        <v>203</v>
      </c>
      <c r="O773">
        <v>230</v>
      </c>
      <c r="P773">
        <v>142</v>
      </c>
    </row>
    <row r="774" spans="1:16">
      <c r="A774">
        <v>162</v>
      </c>
      <c r="B774">
        <v>230</v>
      </c>
      <c r="C774">
        <v>204</v>
      </c>
      <c r="D774">
        <v>203</v>
      </c>
      <c r="E774">
        <v>163</v>
      </c>
      <c r="F774">
        <v>162</v>
      </c>
      <c r="G774">
        <v>223</v>
      </c>
      <c r="H774">
        <v>204</v>
      </c>
      <c r="I774">
        <v>204</v>
      </c>
      <c r="J774">
        <v>83</v>
      </c>
      <c r="K774">
        <v>329</v>
      </c>
      <c r="L774">
        <v>83</v>
      </c>
      <c r="M774">
        <v>162</v>
      </c>
      <c r="N774">
        <v>230</v>
      </c>
      <c r="O774">
        <v>162</v>
      </c>
      <c r="P774">
        <v>204</v>
      </c>
    </row>
    <row r="775" spans="1:16">
      <c r="A775">
        <v>230</v>
      </c>
      <c r="B775">
        <v>140</v>
      </c>
      <c r="C775">
        <v>430</v>
      </c>
      <c r="D775">
        <v>162</v>
      </c>
      <c r="E775">
        <v>163</v>
      </c>
      <c r="F775">
        <v>329</v>
      </c>
      <c r="G775">
        <v>329</v>
      </c>
      <c r="H775">
        <v>223</v>
      </c>
      <c r="I775">
        <v>142</v>
      </c>
      <c r="J775">
        <v>430</v>
      </c>
      <c r="K775">
        <v>162</v>
      </c>
      <c r="L775">
        <v>140</v>
      </c>
      <c r="M775">
        <v>329</v>
      </c>
      <c r="N775">
        <v>163</v>
      </c>
      <c r="O775">
        <v>203</v>
      </c>
      <c r="P775">
        <v>223</v>
      </c>
    </row>
    <row r="776" spans="1:16">
      <c r="A776">
        <v>230</v>
      </c>
      <c r="B776">
        <v>329</v>
      </c>
      <c r="C776">
        <v>140</v>
      </c>
      <c r="D776">
        <v>163</v>
      </c>
      <c r="E776">
        <v>203</v>
      </c>
      <c r="F776">
        <v>329</v>
      </c>
      <c r="G776">
        <v>140</v>
      </c>
      <c r="H776">
        <v>223</v>
      </c>
      <c r="I776">
        <v>203</v>
      </c>
      <c r="J776">
        <v>329</v>
      </c>
      <c r="K776">
        <v>204</v>
      </c>
      <c r="L776">
        <v>240</v>
      </c>
      <c r="M776">
        <v>329</v>
      </c>
      <c r="N776">
        <v>204</v>
      </c>
      <c r="O776">
        <v>84</v>
      </c>
      <c r="P776">
        <v>84</v>
      </c>
    </row>
    <row r="777" spans="1:16">
      <c r="A777">
        <v>83</v>
      </c>
      <c r="B777">
        <v>329</v>
      </c>
      <c r="C777">
        <v>162</v>
      </c>
      <c r="D777">
        <v>142</v>
      </c>
      <c r="E777">
        <v>162</v>
      </c>
      <c r="F777">
        <v>162</v>
      </c>
      <c r="G777">
        <v>203</v>
      </c>
      <c r="H777">
        <v>140</v>
      </c>
      <c r="I777">
        <v>430</v>
      </c>
      <c r="J777">
        <v>140</v>
      </c>
      <c r="K777">
        <v>240</v>
      </c>
      <c r="L777">
        <v>162</v>
      </c>
      <c r="M777">
        <v>230</v>
      </c>
      <c r="N777">
        <v>230</v>
      </c>
      <c r="O777">
        <v>223</v>
      </c>
      <c r="P777">
        <v>430</v>
      </c>
    </row>
    <row r="778" spans="1:16">
      <c r="A778">
        <v>223</v>
      </c>
      <c r="B778">
        <v>329</v>
      </c>
      <c r="C778">
        <v>204</v>
      </c>
      <c r="D778">
        <v>140</v>
      </c>
      <c r="E778">
        <v>140</v>
      </c>
      <c r="F778">
        <v>204</v>
      </c>
      <c r="G778">
        <v>223</v>
      </c>
      <c r="H778">
        <v>140</v>
      </c>
      <c r="I778">
        <v>223</v>
      </c>
      <c r="J778">
        <v>203</v>
      </c>
      <c r="K778">
        <v>223</v>
      </c>
      <c r="L778">
        <v>163</v>
      </c>
      <c r="M778">
        <v>162</v>
      </c>
      <c r="N778">
        <v>430</v>
      </c>
      <c r="O778">
        <v>163</v>
      </c>
      <c r="P778">
        <v>162</v>
      </c>
    </row>
    <row r="779" spans="1:16">
      <c r="A779">
        <v>430</v>
      </c>
      <c r="B779">
        <v>142</v>
      </c>
      <c r="C779">
        <v>162</v>
      </c>
      <c r="D779">
        <v>142</v>
      </c>
      <c r="E779">
        <v>142</v>
      </c>
      <c r="F779">
        <v>430</v>
      </c>
      <c r="G779">
        <v>162</v>
      </c>
      <c r="H779">
        <v>84</v>
      </c>
      <c r="I779">
        <v>84</v>
      </c>
      <c r="J779">
        <v>163</v>
      </c>
      <c r="K779">
        <v>140</v>
      </c>
      <c r="L779">
        <v>140</v>
      </c>
      <c r="M779">
        <v>203</v>
      </c>
      <c r="N779">
        <v>163</v>
      </c>
      <c r="O779">
        <v>163</v>
      </c>
      <c r="P779">
        <v>162</v>
      </c>
    </row>
    <row r="780" spans="1:16">
      <c r="A780">
        <v>430</v>
      </c>
      <c r="B780">
        <v>204</v>
      </c>
      <c r="C780">
        <v>204</v>
      </c>
      <c r="D780">
        <v>84</v>
      </c>
      <c r="E780">
        <v>84</v>
      </c>
      <c r="F780">
        <v>230</v>
      </c>
      <c r="G780">
        <v>162</v>
      </c>
      <c r="H780">
        <v>204</v>
      </c>
      <c r="I780">
        <v>430</v>
      </c>
      <c r="J780">
        <v>223</v>
      </c>
      <c r="K780">
        <v>329</v>
      </c>
      <c r="L780">
        <v>203</v>
      </c>
      <c r="M780">
        <v>240</v>
      </c>
      <c r="N780">
        <v>329</v>
      </c>
      <c r="O780">
        <v>223</v>
      </c>
      <c r="P780">
        <v>329</v>
      </c>
    </row>
    <row r="781" spans="1:16">
      <c r="A781">
        <v>142</v>
      </c>
      <c r="B781">
        <v>430</v>
      </c>
      <c r="C781">
        <v>430</v>
      </c>
      <c r="D781">
        <v>230</v>
      </c>
      <c r="E781">
        <v>430</v>
      </c>
      <c r="F781">
        <v>203</v>
      </c>
      <c r="G781">
        <v>163</v>
      </c>
      <c r="H781">
        <v>83</v>
      </c>
      <c r="I781">
        <v>329</v>
      </c>
      <c r="J781">
        <v>240</v>
      </c>
      <c r="K781">
        <v>163</v>
      </c>
      <c r="L781">
        <v>83</v>
      </c>
      <c r="M781">
        <v>240</v>
      </c>
      <c r="N781">
        <v>163</v>
      </c>
      <c r="O781">
        <v>204</v>
      </c>
      <c r="P781">
        <v>203</v>
      </c>
    </row>
    <row r="782" spans="1:16">
      <c r="A782">
        <v>223</v>
      </c>
      <c r="B782">
        <v>329</v>
      </c>
      <c r="C782">
        <v>329</v>
      </c>
      <c r="D782">
        <v>230</v>
      </c>
      <c r="E782">
        <v>329</v>
      </c>
      <c r="F782">
        <v>230</v>
      </c>
      <c r="G782">
        <v>329</v>
      </c>
      <c r="H782">
        <v>162</v>
      </c>
      <c r="I782">
        <v>204</v>
      </c>
      <c r="J782">
        <v>162</v>
      </c>
      <c r="K782">
        <v>430</v>
      </c>
      <c r="L782">
        <v>163</v>
      </c>
      <c r="M782">
        <v>142</v>
      </c>
      <c r="N782">
        <v>140</v>
      </c>
      <c r="O782">
        <v>329</v>
      </c>
      <c r="P782">
        <v>329</v>
      </c>
    </row>
    <row r="783" spans="1:16">
      <c r="A783">
        <v>240</v>
      </c>
      <c r="B783">
        <v>203</v>
      </c>
      <c r="C783">
        <v>162</v>
      </c>
      <c r="D783">
        <v>223</v>
      </c>
      <c r="E783">
        <v>329</v>
      </c>
      <c r="F783">
        <v>142</v>
      </c>
      <c r="G783">
        <v>162</v>
      </c>
      <c r="H783">
        <v>83</v>
      </c>
      <c r="I783">
        <v>204</v>
      </c>
      <c r="J783">
        <v>203</v>
      </c>
      <c r="K783">
        <v>162</v>
      </c>
      <c r="L783">
        <v>223</v>
      </c>
      <c r="M783">
        <v>162</v>
      </c>
      <c r="N783">
        <v>329</v>
      </c>
      <c r="O783">
        <v>83</v>
      </c>
      <c r="P783">
        <v>329</v>
      </c>
    </row>
    <row r="784" spans="1:16">
      <c r="A784">
        <v>204</v>
      </c>
      <c r="B784">
        <v>204</v>
      </c>
      <c r="C784">
        <v>329</v>
      </c>
      <c r="D784">
        <v>140</v>
      </c>
      <c r="E784">
        <v>83</v>
      </c>
      <c r="F784">
        <v>162</v>
      </c>
      <c r="G784">
        <v>430</v>
      </c>
      <c r="H784">
        <v>204</v>
      </c>
      <c r="I784">
        <v>203</v>
      </c>
      <c r="J784">
        <v>203</v>
      </c>
      <c r="K784">
        <v>204</v>
      </c>
      <c r="L784">
        <v>203</v>
      </c>
      <c r="M784">
        <v>84</v>
      </c>
      <c r="N784">
        <v>329</v>
      </c>
      <c r="O784">
        <v>430</v>
      </c>
      <c r="P784">
        <v>329</v>
      </c>
    </row>
    <row r="785" spans="1:16">
      <c r="A785">
        <v>223</v>
      </c>
      <c r="B785">
        <v>204</v>
      </c>
      <c r="C785">
        <v>163</v>
      </c>
      <c r="D785">
        <v>162</v>
      </c>
      <c r="E785">
        <v>142</v>
      </c>
      <c r="F785">
        <v>430</v>
      </c>
      <c r="G785">
        <v>142</v>
      </c>
      <c r="H785">
        <v>163</v>
      </c>
      <c r="I785">
        <v>163</v>
      </c>
      <c r="J785">
        <v>203</v>
      </c>
      <c r="K785">
        <v>162</v>
      </c>
      <c r="L785">
        <v>240</v>
      </c>
      <c r="M785">
        <v>140</v>
      </c>
      <c r="N785">
        <v>140</v>
      </c>
      <c r="O785">
        <v>162</v>
      </c>
      <c r="P785">
        <v>84</v>
      </c>
    </row>
    <row r="786" spans="1:16">
      <c r="A786">
        <v>142</v>
      </c>
      <c r="B786">
        <v>140</v>
      </c>
      <c r="C786">
        <v>140</v>
      </c>
      <c r="D786">
        <v>83</v>
      </c>
      <c r="E786">
        <v>140</v>
      </c>
      <c r="F786">
        <v>162</v>
      </c>
      <c r="G786">
        <v>162</v>
      </c>
      <c r="H786">
        <v>140</v>
      </c>
      <c r="I786">
        <v>140</v>
      </c>
      <c r="J786">
        <v>329</v>
      </c>
      <c r="K786">
        <v>162</v>
      </c>
      <c r="L786">
        <v>230</v>
      </c>
      <c r="M786">
        <v>430</v>
      </c>
      <c r="N786">
        <v>83</v>
      </c>
      <c r="O786">
        <v>140</v>
      </c>
      <c r="P786">
        <v>329</v>
      </c>
    </row>
    <row r="787" spans="1:16">
      <c r="A787">
        <v>230</v>
      </c>
      <c r="B787">
        <v>329</v>
      </c>
      <c r="C787">
        <v>204</v>
      </c>
      <c r="D787">
        <v>162</v>
      </c>
      <c r="E787">
        <v>240</v>
      </c>
      <c r="F787">
        <v>223</v>
      </c>
      <c r="G787">
        <v>140</v>
      </c>
      <c r="H787">
        <v>204</v>
      </c>
      <c r="I787">
        <v>162</v>
      </c>
      <c r="J787">
        <v>142</v>
      </c>
      <c r="K787">
        <v>203</v>
      </c>
      <c r="L787">
        <v>162</v>
      </c>
      <c r="M787">
        <v>203</v>
      </c>
      <c r="N787">
        <v>140</v>
      </c>
      <c r="O787">
        <v>203</v>
      </c>
      <c r="P787">
        <v>204</v>
      </c>
    </row>
    <row r="788" spans="1:16">
      <c r="A788">
        <v>140</v>
      </c>
      <c r="B788">
        <v>83</v>
      </c>
      <c r="C788">
        <v>142</v>
      </c>
      <c r="D788">
        <v>223</v>
      </c>
      <c r="E788">
        <v>162</v>
      </c>
      <c r="F788">
        <v>84</v>
      </c>
      <c r="G788">
        <v>84</v>
      </c>
      <c r="H788">
        <v>240</v>
      </c>
      <c r="I788">
        <v>84</v>
      </c>
      <c r="J788">
        <v>329</v>
      </c>
      <c r="K788">
        <v>162</v>
      </c>
      <c r="L788">
        <v>203</v>
      </c>
      <c r="M788">
        <v>163</v>
      </c>
      <c r="N788">
        <v>142</v>
      </c>
      <c r="O788">
        <v>163</v>
      </c>
      <c r="P788">
        <v>203</v>
      </c>
    </row>
    <row r="789" spans="1:16">
      <c r="A789">
        <v>140</v>
      </c>
      <c r="B789">
        <v>430</v>
      </c>
      <c r="C789">
        <v>83</v>
      </c>
      <c r="D789">
        <v>223</v>
      </c>
      <c r="E789">
        <v>140</v>
      </c>
      <c r="F789">
        <v>84</v>
      </c>
      <c r="G789">
        <v>140</v>
      </c>
      <c r="H789">
        <v>140</v>
      </c>
      <c r="I789">
        <v>83</v>
      </c>
      <c r="J789">
        <v>140</v>
      </c>
      <c r="K789">
        <v>140</v>
      </c>
      <c r="L789">
        <v>142</v>
      </c>
      <c r="M789">
        <v>83</v>
      </c>
      <c r="N789">
        <v>140</v>
      </c>
      <c r="O789">
        <v>203</v>
      </c>
      <c r="P789">
        <v>162</v>
      </c>
    </row>
    <row r="790" spans="1:16">
      <c r="A790">
        <v>329</v>
      </c>
      <c r="B790">
        <v>142</v>
      </c>
      <c r="C790">
        <v>84</v>
      </c>
      <c r="D790">
        <v>162</v>
      </c>
      <c r="E790">
        <v>162</v>
      </c>
      <c r="F790">
        <v>430</v>
      </c>
      <c r="G790">
        <v>430</v>
      </c>
      <c r="H790">
        <v>203</v>
      </c>
      <c r="I790">
        <v>240</v>
      </c>
      <c r="J790">
        <v>240</v>
      </c>
      <c r="K790">
        <v>329</v>
      </c>
      <c r="L790">
        <v>162</v>
      </c>
      <c r="M790">
        <v>230</v>
      </c>
      <c r="N790">
        <v>140</v>
      </c>
      <c r="O790">
        <v>162</v>
      </c>
      <c r="P790">
        <v>203</v>
      </c>
    </row>
    <row r="791" spans="1:16">
      <c r="A791">
        <v>430</v>
      </c>
      <c r="B791">
        <v>162</v>
      </c>
      <c r="C791">
        <v>230</v>
      </c>
      <c r="D791">
        <v>223</v>
      </c>
      <c r="E791">
        <v>162</v>
      </c>
      <c r="F791">
        <v>230</v>
      </c>
      <c r="G791">
        <v>163</v>
      </c>
      <c r="H791">
        <v>140</v>
      </c>
      <c r="I791">
        <v>430</v>
      </c>
      <c r="J791">
        <v>84</v>
      </c>
      <c r="K791">
        <v>162</v>
      </c>
      <c r="L791">
        <v>329</v>
      </c>
      <c r="M791">
        <v>430</v>
      </c>
      <c r="N791">
        <v>430</v>
      </c>
      <c r="O791">
        <v>83</v>
      </c>
      <c r="P791">
        <v>230</v>
      </c>
    </row>
    <row r="792" spans="1:16">
      <c r="A792">
        <v>203</v>
      </c>
      <c r="B792">
        <v>223</v>
      </c>
      <c r="C792">
        <v>230</v>
      </c>
      <c r="D792">
        <v>329</v>
      </c>
      <c r="E792">
        <v>142</v>
      </c>
      <c r="F792">
        <v>329</v>
      </c>
      <c r="G792">
        <v>83</v>
      </c>
      <c r="H792">
        <v>84</v>
      </c>
      <c r="I792">
        <v>329</v>
      </c>
      <c r="J792">
        <v>329</v>
      </c>
      <c r="K792">
        <v>142</v>
      </c>
      <c r="L792">
        <v>142</v>
      </c>
      <c r="M792">
        <v>142</v>
      </c>
      <c r="N792">
        <v>163</v>
      </c>
      <c r="O792">
        <v>230</v>
      </c>
      <c r="P792">
        <v>84</v>
      </c>
    </row>
    <row r="793" spans="1:16">
      <c r="A793">
        <v>430</v>
      </c>
      <c r="B793">
        <v>162</v>
      </c>
      <c r="C793">
        <v>83</v>
      </c>
      <c r="D793">
        <v>230</v>
      </c>
      <c r="E793">
        <v>142</v>
      </c>
      <c r="F793">
        <v>430</v>
      </c>
      <c r="G793">
        <v>163</v>
      </c>
      <c r="H793">
        <v>140</v>
      </c>
      <c r="I793">
        <v>329</v>
      </c>
      <c r="J793">
        <v>163</v>
      </c>
      <c r="K793">
        <v>430</v>
      </c>
      <c r="L793">
        <v>142</v>
      </c>
      <c r="M793">
        <v>430</v>
      </c>
      <c r="N793">
        <v>240</v>
      </c>
      <c r="O793">
        <v>329</v>
      </c>
      <c r="P793">
        <v>162</v>
      </c>
    </row>
    <row r="794" spans="1:16">
      <c r="A794">
        <v>162</v>
      </c>
      <c r="B794">
        <v>430</v>
      </c>
      <c r="C794">
        <v>162</v>
      </c>
      <c r="D794">
        <v>142</v>
      </c>
      <c r="E794">
        <v>84</v>
      </c>
      <c r="F794">
        <v>203</v>
      </c>
      <c r="G794">
        <v>140</v>
      </c>
      <c r="H794">
        <v>203</v>
      </c>
      <c r="I794">
        <v>163</v>
      </c>
      <c r="J794">
        <v>223</v>
      </c>
      <c r="K794">
        <v>142</v>
      </c>
      <c r="L794">
        <v>223</v>
      </c>
      <c r="M794">
        <v>240</v>
      </c>
      <c r="N794">
        <v>142</v>
      </c>
      <c r="O794">
        <v>162</v>
      </c>
      <c r="P794">
        <v>162</v>
      </c>
    </row>
    <row r="795" spans="1:16">
      <c r="A795">
        <v>329</v>
      </c>
      <c r="B795">
        <v>84</v>
      </c>
      <c r="C795">
        <v>204</v>
      </c>
      <c r="D795">
        <v>230</v>
      </c>
      <c r="E795">
        <v>142</v>
      </c>
      <c r="F795">
        <v>162</v>
      </c>
      <c r="G795">
        <v>162</v>
      </c>
      <c r="H795">
        <v>329</v>
      </c>
      <c r="I795">
        <v>162</v>
      </c>
      <c r="J795">
        <v>230</v>
      </c>
      <c r="K795">
        <v>162</v>
      </c>
      <c r="L795">
        <v>163</v>
      </c>
      <c r="M795">
        <v>430</v>
      </c>
      <c r="N795">
        <v>203</v>
      </c>
      <c r="O795">
        <v>162</v>
      </c>
      <c r="P795">
        <v>162</v>
      </c>
    </row>
    <row r="796" spans="1:16">
      <c r="A796">
        <v>140</v>
      </c>
      <c r="B796">
        <v>329</v>
      </c>
      <c r="C796">
        <v>329</v>
      </c>
      <c r="D796">
        <v>204</v>
      </c>
      <c r="E796">
        <v>140</v>
      </c>
      <c r="F796">
        <v>223</v>
      </c>
      <c r="G796">
        <v>140</v>
      </c>
      <c r="H796">
        <v>204</v>
      </c>
      <c r="I796">
        <v>84</v>
      </c>
      <c r="J796">
        <v>329</v>
      </c>
      <c r="K796">
        <v>329</v>
      </c>
      <c r="L796">
        <v>162</v>
      </c>
      <c r="M796">
        <v>162</v>
      </c>
      <c r="N796">
        <v>140</v>
      </c>
      <c r="O796">
        <v>204</v>
      </c>
      <c r="P796">
        <v>162</v>
      </c>
    </row>
    <row r="797" spans="1:16">
      <c r="A797">
        <v>162</v>
      </c>
      <c r="B797">
        <v>162</v>
      </c>
      <c r="C797">
        <v>230</v>
      </c>
      <c r="D797">
        <v>230</v>
      </c>
      <c r="E797">
        <v>83</v>
      </c>
      <c r="F797">
        <v>240</v>
      </c>
      <c r="G797">
        <v>223</v>
      </c>
      <c r="H797">
        <v>203</v>
      </c>
      <c r="I797">
        <v>140</v>
      </c>
      <c r="J797">
        <v>162</v>
      </c>
      <c r="K797">
        <v>140</v>
      </c>
      <c r="L797">
        <v>329</v>
      </c>
      <c r="M797">
        <v>329</v>
      </c>
      <c r="N797">
        <v>84</v>
      </c>
      <c r="O797">
        <v>140</v>
      </c>
      <c r="P797">
        <v>240</v>
      </c>
    </row>
    <row r="798" spans="1:16">
      <c r="A798">
        <v>83</v>
      </c>
      <c r="B798">
        <v>83</v>
      </c>
      <c r="C798">
        <v>84</v>
      </c>
      <c r="D798">
        <v>223</v>
      </c>
      <c r="E798">
        <v>230</v>
      </c>
      <c r="F798">
        <v>329</v>
      </c>
      <c r="G798">
        <v>140</v>
      </c>
      <c r="H798">
        <v>329</v>
      </c>
      <c r="I798">
        <v>142</v>
      </c>
      <c r="J798">
        <v>162</v>
      </c>
      <c r="K798">
        <v>223</v>
      </c>
      <c r="L798">
        <v>140</v>
      </c>
      <c r="M798">
        <v>162</v>
      </c>
      <c r="N798">
        <v>162</v>
      </c>
      <c r="O798">
        <v>162</v>
      </c>
      <c r="P798">
        <v>223</v>
      </c>
    </row>
    <row r="799" spans="1:16">
      <c r="A799">
        <v>329</v>
      </c>
      <c r="B799">
        <v>83</v>
      </c>
      <c r="C799">
        <v>163</v>
      </c>
      <c r="D799">
        <v>162</v>
      </c>
      <c r="E799">
        <v>329</v>
      </c>
      <c r="F799">
        <v>142</v>
      </c>
      <c r="G799">
        <v>142</v>
      </c>
      <c r="H799">
        <v>230</v>
      </c>
      <c r="I799">
        <v>204</v>
      </c>
      <c r="J799">
        <v>163</v>
      </c>
      <c r="K799">
        <v>204</v>
      </c>
      <c r="L799">
        <v>203</v>
      </c>
      <c r="M799">
        <v>84</v>
      </c>
      <c r="N799">
        <v>203</v>
      </c>
      <c r="O799">
        <v>329</v>
      </c>
      <c r="P799">
        <v>240</v>
      </c>
    </row>
    <row r="800" spans="1:16">
      <c r="A800">
        <v>230</v>
      </c>
      <c r="B800">
        <v>230</v>
      </c>
      <c r="C800">
        <v>329</v>
      </c>
      <c r="D800">
        <v>430</v>
      </c>
      <c r="E800">
        <v>142</v>
      </c>
      <c r="F800">
        <v>140</v>
      </c>
      <c r="G800">
        <v>83</v>
      </c>
      <c r="H800">
        <v>329</v>
      </c>
      <c r="I800">
        <v>240</v>
      </c>
      <c r="J800">
        <v>83</v>
      </c>
      <c r="K800">
        <v>204</v>
      </c>
      <c r="L800">
        <v>140</v>
      </c>
      <c r="M800">
        <v>140</v>
      </c>
      <c r="N800">
        <v>240</v>
      </c>
      <c r="O800">
        <v>203</v>
      </c>
      <c r="P800">
        <v>329</v>
      </c>
    </row>
    <row r="801" spans="1:16">
      <c r="A801">
        <v>223</v>
      </c>
      <c r="B801">
        <v>163</v>
      </c>
      <c r="C801">
        <v>140</v>
      </c>
      <c r="D801">
        <v>84</v>
      </c>
      <c r="E801">
        <v>204</v>
      </c>
      <c r="F801">
        <v>430</v>
      </c>
      <c r="G801">
        <v>83</v>
      </c>
      <c r="H801">
        <v>140</v>
      </c>
      <c r="I801">
        <v>329</v>
      </c>
      <c r="J801">
        <v>162</v>
      </c>
      <c r="K801">
        <v>162</v>
      </c>
      <c r="L801">
        <v>230</v>
      </c>
      <c r="M801">
        <v>240</v>
      </c>
      <c r="N801">
        <v>162</v>
      </c>
      <c r="O801">
        <v>83</v>
      </c>
      <c r="P801">
        <v>240</v>
      </c>
    </row>
    <row r="802" spans="1:16">
      <c r="A802">
        <v>140</v>
      </c>
      <c r="B802">
        <v>162</v>
      </c>
      <c r="C802">
        <v>162</v>
      </c>
      <c r="D802">
        <v>142</v>
      </c>
      <c r="E802">
        <v>329</v>
      </c>
      <c r="F802">
        <v>162</v>
      </c>
      <c r="G802">
        <v>84</v>
      </c>
      <c r="H802">
        <v>329</v>
      </c>
      <c r="I802">
        <v>140</v>
      </c>
      <c r="J802">
        <v>162</v>
      </c>
      <c r="K802">
        <v>223</v>
      </c>
      <c r="L802">
        <v>142</v>
      </c>
      <c r="M802">
        <v>140</v>
      </c>
      <c r="N802">
        <v>223</v>
      </c>
      <c r="O802">
        <v>140</v>
      </c>
      <c r="P802">
        <v>84</v>
      </c>
    </row>
    <row r="803" spans="1:16">
      <c r="A803">
        <v>140</v>
      </c>
      <c r="B803">
        <v>162</v>
      </c>
      <c r="C803">
        <v>140</v>
      </c>
      <c r="D803">
        <v>240</v>
      </c>
      <c r="E803">
        <v>162</v>
      </c>
      <c r="F803">
        <v>223</v>
      </c>
      <c r="G803">
        <v>140</v>
      </c>
      <c r="H803">
        <v>163</v>
      </c>
      <c r="I803">
        <v>230</v>
      </c>
      <c r="J803">
        <v>204</v>
      </c>
      <c r="K803">
        <v>203</v>
      </c>
      <c r="L803">
        <v>162</v>
      </c>
      <c r="M803">
        <v>163</v>
      </c>
      <c r="N803">
        <v>204</v>
      </c>
      <c r="O803">
        <v>140</v>
      </c>
      <c r="P803">
        <v>162</v>
      </c>
    </row>
    <row r="804" spans="1:16">
      <c r="A804">
        <v>140</v>
      </c>
      <c r="B804">
        <v>140</v>
      </c>
      <c r="C804">
        <v>83</v>
      </c>
      <c r="D804">
        <v>140</v>
      </c>
      <c r="E804">
        <v>223</v>
      </c>
      <c r="F804">
        <v>84</v>
      </c>
      <c r="G804">
        <v>84</v>
      </c>
      <c r="H804">
        <v>204</v>
      </c>
      <c r="I804">
        <v>230</v>
      </c>
      <c r="J804">
        <v>83</v>
      </c>
      <c r="K804">
        <v>230</v>
      </c>
      <c r="L804">
        <v>84</v>
      </c>
      <c r="M804">
        <v>230</v>
      </c>
      <c r="N804">
        <v>329</v>
      </c>
      <c r="O804">
        <v>163</v>
      </c>
      <c r="P804">
        <v>163</v>
      </c>
    </row>
    <row r="805" spans="1:16">
      <c r="A805">
        <v>329</v>
      </c>
      <c r="B805">
        <v>430</v>
      </c>
      <c r="C805">
        <v>240</v>
      </c>
      <c r="D805">
        <v>140</v>
      </c>
      <c r="E805">
        <v>329</v>
      </c>
      <c r="F805">
        <v>162</v>
      </c>
      <c r="G805">
        <v>162</v>
      </c>
      <c r="H805">
        <v>204</v>
      </c>
      <c r="I805">
        <v>329</v>
      </c>
      <c r="J805">
        <v>240</v>
      </c>
      <c r="K805">
        <v>430</v>
      </c>
      <c r="L805">
        <v>140</v>
      </c>
      <c r="M805">
        <v>162</v>
      </c>
      <c r="N805">
        <v>83</v>
      </c>
      <c r="O805">
        <v>240</v>
      </c>
      <c r="P805">
        <v>140</v>
      </c>
    </row>
    <row r="806" spans="1:16">
      <c r="A806">
        <v>162</v>
      </c>
      <c r="B806">
        <v>223</v>
      </c>
      <c r="C806">
        <v>223</v>
      </c>
      <c r="D806">
        <v>223</v>
      </c>
      <c r="E806">
        <v>162</v>
      </c>
      <c r="F806">
        <v>162</v>
      </c>
      <c r="G806">
        <v>163</v>
      </c>
      <c r="H806">
        <v>230</v>
      </c>
      <c r="I806">
        <v>162</v>
      </c>
      <c r="J806">
        <v>162</v>
      </c>
      <c r="K806">
        <v>329</v>
      </c>
      <c r="L806">
        <v>142</v>
      </c>
      <c r="M806">
        <v>430</v>
      </c>
      <c r="N806">
        <v>140</v>
      </c>
      <c r="O806">
        <v>203</v>
      </c>
      <c r="P806">
        <v>329</v>
      </c>
    </row>
    <row r="807" spans="1:16">
      <c r="A807">
        <v>83</v>
      </c>
      <c r="B807">
        <v>240</v>
      </c>
      <c r="C807">
        <v>203</v>
      </c>
      <c r="D807">
        <v>162</v>
      </c>
      <c r="E807">
        <v>84</v>
      </c>
      <c r="F807">
        <v>230</v>
      </c>
      <c r="G807">
        <v>84</v>
      </c>
      <c r="H807">
        <v>430</v>
      </c>
      <c r="I807">
        <v>162</v>
      </c>
      <c r="J807">
        <v>329</v>
      </c>
      <c r="K807">
        <v>142</v>
      </c>
      <c r="L807">
        <v>329</v>
      </c>
      <c r="M807">
        <v>203</v>
      </c>
      <c r="N807">
        <v>430</v>
      </c>
      <c r="O807">
        <v>203</v>
      </c>
      <c r="P807">
        <v>230</v>
      </c>
    </row>
    <row r="808" spans="1:16">
      <c r="A808">
        <v>162</v>
      </c>
      <c r="B808">
        <v>142</v>
      </c>
      <c r="C808">
        <v>203</v>
      </c>
      <c r="D808">
        <v>140</v>
      </c>
      <c r="E808">
        <v>230</v>
      </c>
      <c r="F808">
        <v>204</v>
      </c>
      <c r="G808">
        <v>162</v>
      </c>
      <c r="H808">
        <v>329</v>
      </c>
      <c r="I808">
        <v>240</v>
      </c>
      <c r="J808">
        <v>203</v>
      </c>
      <c r="K808">
        <v>140</v>
      </c>
      <c r="L808">
        <v>430</v>
      </c>
      <c r="M808">
        <v>203</v>
      </c>
      <c r="N808">
        <v>140</v>
      </c>
      <c r="O808">
        <v>223</v>
      </c>
      <c r="P808">
        <v>140</v>
      </c>
    </row>
    <row r="809" spans="1:16">
      <c r="A809">
        <v>203</v>
      </c>
      <c r="B809">
        <v>203</v>
      </c>
      <c r="C809">
        <v>162</v>
      </c>
      <c r="D809">
        <v>223</v>
      </c>
      <c r="E809">
        <v>240</v>
      </c>
      <c r="F809">
        <v>163</v>
      </c>
      <c r="G809">
        <v>84</v>
      </c>
      <c r="H809">
        <v>140</v>
      </c>
      <c r="I809">
        <v>140</v>
      </c>
      <c r="J809">
        <v>223</v>
      </c>
      <c r="K809">
        <v>240</v>
      </c>
      <c r="L809">
        <v>203</v>
      </c>
      <c r="M809">
        <v>142</v>
      </c>
      <c r="N809">
        <v>84</v>
      </c>
      <c r="O809">
        <v>140</v>
      </c>
      <c r="P809">
        <v>162</v>
      </c>
    </row>
    <row r="810" spans="1:16">
      <c r="A810">
        <v>329</v>
      </c>
      <c r="B810">
        <v>204</v>
      </c>
      <c r="C810">
        <v>329</v>
      </c>
      <c r="D810">
        <v>163</v>
      </c>
      <c r="E810">
        <v>163</v>
      </c>
      <c r="F810">
        <v>329</v>
      </c>
      <c r="G810">
        <v>329</v>
      </c>
      <c r="H810">
        <v>142</v>
      </c>
      <c r="I810">
        <v>204</v>
      </c>
      <c r="J810">
        <v>240</v>
      </c>
      <c r="K810">
        <v>140</v>
      </c>
      <c r="L810">
        <v>163</v>
      </c>
      <c r="M810">
        <v>203</v>
      </c>
      <c r="N810">
        <v>240</v>
      </c>
      <c r="O810">
        <v>203</v>
      </c>
      <c r="P810">
        <v>204</v>
      </c>
    </row>
    <row r="811" spans="1:16">
      <c r="A811">
        <v>329</v>
      </c>
      <c r="B811">
        <v>162</v>
      </c>
      <c r="C811">
        <v>84</v>
      </c>
      <c r="D811">
        <v>204</v>
      </c>
      <c r="E811">
        <v>240</v>
      </c>
      <c r="F811">
        <v>329</v>
      </c>
      <c r="G811">
        <v>329</v>
      </c>
      <c r="H811">
        <v>142</v>
      </c>
      <c r="I811">
        <v>430</v>
      </c>
      <c r="J811">
        <v>329</v>
      </c>
      <c r="K811">
        <v>162</v>
      </c>
      <c r="L811">
        <v>162</v>
      </c>
      <c r="M811">
        <v>83</v>
      </c>
      <c r="N811">
        <v>203</v>
      </c>
      <c r="O811">
        <v>140</v>
      </c>
      <c r="P811">
        <v>140</v>
      </c>
    </row>
    <row r="812" spans="1:16">
      <c r="A812">
        <v>223</v>
      </c>
      <c r="B812">
        <v>223</v>
      </c>
      <c r="C812">
        <v>140</v>
      </c>
      <c r="D812">
        <v>430</v>
      </c>
      <c r="E812">
        <v>140</v>
      </c>
      <c r="F812">
        <v>83</v>
      </c>
      <c r="G812">
        <v>430</v>
      </c>
      <c r="H812">
        <v>163</v>
      </c>
      <c r="I812">
        <v>430</v>
      </c>
      <c r="J812">
        <v>162</v>
      </c>
      <c r="K812">
        <v>329</v>
      </c>
      <c r="L812">
        <v>84</v>
      </c>
      <c r="M812">
        <v>203</v>
      </c>
      <c r="N812">
        <v>329</v>
      </c>
      <c r="O812">
        <v>83</v>
      </c>
      <c r="P812">
        <v>140</v>
      </c>
    </row>
    <row r="813" spans="1:16">
      <c r="A813">
        <v>163</v>
      </c>
      <c r="B813">
        <v>162</v>
      </c>
      <c r="C813">
        <v>204</v>
      </c>
      <c r="D813">
        <v>140</v>
      </c>
      <c r="E813">
        <v>430</v>
      </c>
      <c r="F813">
        <v>329</v>
      </c>
      <c r="G813">
        <v>329</v>
      </c>
      <c r="H813">
        <v>329</v>
      </c>
      <c r="I813">
        <v>162</v>
      </c>
      <c r="J813">
        <v>163</v>
      </c>
      <c r="K813">
        <v>162</v>
      </c>
      <c r="L813">
        <v>240</v>
      </c>
      <c r="M813">
        <v>430</v>
      </c>
      <c r="N813">
        <v>240</v>
      </c>
      <c r="O813">
        <v>163</v>
      </c>
      <c r="P813">
        <v>83</v>
      </c>
    </row>
    <row r="814" spans="1:16">
      <c r="A814">
        <v>230</v>
      </c>
      <c r="B814">
        <v>230</v>
      </c>
      <c r="C814">
        <v>162</v>
      </c>
      <c r="D814">
        <v>162</v>
      </c>
      <c r="E814">
        <v>163</v>
      </c>
      <c r="F814">
        <v>140</v>
      </c>
      <c r="G814">
        <v>140</v>
      </c>
      <c r="H814">
        <v>329</v>
      </c>
      <c r="I814">
        <v>162</v>
      </c>
      <c r="J814">
        <v>240</v>
      </c>
      <c r="K814">
        <v>84</v>
      </c>
      <c r="L814">
        <v>140</v>
      </c>
      <c r="M814">
        <v>140</v>
      </c>
      <c r="N814">
        <v>329</v>
      </c>
      <c r="O814">
        <v>142</v>
      </c>
      <c r="P814">
        <v>163</v>
      </c>
    </row>
    <row r="815" spans="1:16">
      <c r="A815">
        <v>230</v>
      </c>
      <c r="B815">
        <v>140</v>
      </c>
      <c r="C815">
        <v>162</v>
      </c>
      <c r="D815">
        <v>162</v>
      </c>
      <c r="E815">
        <v>163</v>
      </c>
      <c r="F815">
        <v>203</v>
      </c>
      <c r="G815">
        <v>223</v>
      </c>
      <c r="H815">
        <v>142</v>
      </c>
      <c r="I815">
        <v>140</v>
      </c>
      <c r="J815">
        <v>162</v>
      </c>
      <c r="K815">
        <v>204</v>
      </c>
      <c r="L815">
        <v>203</v>
      </c>
      <c r="M815">
        <v>430</v>
      </c>
      <c r="N815">
        <v>140</v>
      </c>
      <c r="O815">
        <v>142</v>
      </c>
      <c r="P815">
        <v>230</v>
      </c>
    </row>
    <row r="816" spans="1:16">
      <c r="A816">
        <v>140</v>
      </c>
      <c r="B816">
        <v>203</v>
      </c>
      <c r="C816">
        <v>162</v>
      </c>
      <c r="D816">
        <v>430</v>
      </c>
      <c r="E816">
        <v>83</v>
      </c>
      <c r="F816">
        <v>240</v>
      </c>
      <c r="G816">
        <v>430</v>
      </c>
      <c r="H816">
        <v>162</v>
      </c>
      <c r="I816">
        <v>430</v>
      </c>
      <c r="J816">
        <v>203</v>
      </c>
      <c r="K816">
        <v>230</v>
      </c>
      <c r="L816">
        <v>204</v>
      </c>
      <c r="M816">
        <v>430</v>
      </c>
      <c r="N816">
        <v>223</v>
      </c>
      <c r="O816">
        <v>240</v>
      </c>
      <c r="P816">
        <v>162</v>
      </c>
    </row>
    <row r="817" spans="1:16">
      <c r="A817">
        <v>430</v>
      </c>
      <c r="B817">
        <v>140</v>
      </c>
      <c r="C817">
        <v>240</v>
      </c>
      <c r="D817">
        <v>203</v>
      </c>
      <c r="E817">
        <v>140</v>
      </c>
      <c r="F817">
        <v>84</v>
      </c>
      <c r="G817">
        <v>430</v>
      </c>
      <c r="H817">
        <v>162</v>
      </c>
      <c r="I817">
        <v>240</v>
      </c>
      <c r="J817">
        <v>230</v>
      </c>
      <c r="K817">
        <v>84</v>
      </c>
      <c r="L817">
        <v>84</v>
      </c>
      <c r="M817">
        <v>430</v>
      </c>
      <c r="N817">
        <v>142</v>
      </c>
      <c r="O817">
        <v>223</v>
      </c>
      <c r="P817">
        <v>223</v>
      </c>
    </row>
    <row r="818" spans="1:16">
      <c r="A818">
        <v>204</v>
      </c>
      <c r="B818">
        <v>430</v>
      </c>
      <c r="C818">
        <v>329</v>
      </c>
      <c r="D818">
        <v>240</v>
      </c>
      <c r="E818">
        <v>83</v>
      </c>
      <c r="F818">
        <v>240</v>
      </c>
      <c r="G818">
        <v>163</v>
      </c>
      <c r="H818">
        <v>329</v>
      </c>
      <c r="I818">
        <v>84</v>
      </c>
      <c r="J818">
        <v>142</v>
      </c>
      <c r="K818">
        <v>329</v>
      </c>
      <c r="L818">
        <v>240</v>
      </c>
      <c r="M818">
        <v>162</v>
      </c>
      <c r="N818">
        <v>142</v>
      </c>
      <c r="O818">
        <v>230</v>
      </c>
      <c r="P818">
        <v>163</v>
      </c>
    </row>
    <row r="819" spans="1:16">
      <c r="A819">
        <v>162</v>
      </c>
      <c r="B819">
        <v>240</v>
      </c>
      <c r="C819">
        <v>203</v>
      </c>
      <c r="D819">
        <v>223</v>
      </c>
      <c r="E819">
        <v>140</v>
      </c>
      <c r="F819">
        <v>203</v>
      </c>
      <c r="G819">
        <v>140</v>
      </c>
      <c r="H819">
        <v>163</v>
      </c>
      <c r="I819">
        <v>140</v>
      </c>
      <c r="J819">
        <v>329</v>
      </c>
      <c r="K819">
        <v>162</v>
      </c>
      <c r="L819">
        <v>84</v>
      </c>
      <c r="M819">
        <v>430</v>
      </c>
      <c r="N819">
        <v>140</v>
      </c>
      <c r="O819">
        <v>162</v>
      </c>
      <c r="P819">
        <v>162</v>
      </c>
    </row>
    <row r="820" spans="1:16">
      <c r="A820">
        <v>329</v>
      </c>
      <c r="B820">
        <v>204</v>
      </c>
      <c r="C820">
        <v>204</v>
      </c>
      <c r="D820">
        <v>140</v>
      </c>
      <c r="E820">
        <v>329</v>
      </c>
      <c r="F820">
        <v>230</v>
      </c>
      <c r="G820">
        <v>163</v>
      </c>
      <c r="H820">
        <v>230</v>
      </c>
      <c r="I820">
        <v>240</v>
      </c>
      <c r="J820">
        <v>203</v>
      </c>
      <c r="K820">
        <v>142</v>
      </c>
      <c r="L820">
        <v>240</v>
      </c>
      <c r="M820">
        <v>140</v>
      </c>
      <c r="N820">
        <v>84</v>
      </c>
      <c r="O820">
        <v>162</v>
      </c>
      <c r="P820">
        <v>329</v>
      </c>
    </row>
    <row r="821" spans="1:16">
      <c r="A821">
        <v>140</v>
      </c>
      <c r="B821">
        <v>162</v>
      </c>
      <c r="C821">
        <v>204</v>
      </c>
      <c r="D821">
        <v>83</v>
      </c>
      <c r="E821">
        <v>163</v>
      </c>
      <c r="F821">
        <v>83</v>
      </c>
      <c r="G821">
        <v>162</v>
      </c>
      <c r="H821">
        <v>163</v>
      </c>
      <c r="I821">
        <v>140</v>
      </c>
      <c r="J821">
        <v>430</v>
      </c>
      <c r="K821">
        <v>140</v>
      </c>
      <c r="L821">
        <v>203</v>
      </c>
      <c r="M821">
        <v>230</v>
      </c>
      <c r="N821">
        <v>329</v>
      </c>
      <c r="O821">
        <v>140</v>
      </c>
      <c r="P821">
        <v>203</v>
      </c>
    </row>
    <row r="822" spans="1:16">
      <c r="A822">
        <v>430</v>
      </c>
      <c r="B822">
        <v>329</v>
      </c>
      <c r="C822">
        <v>142</v>
      </c>
      <c r="D822">
        <v>140</v>
      </c>
      <c r="E822">
        <v>223</v>
      </c>
      <c r="F822">
        <v>140</v>
      </c>
      <c r="G822">
        <v>230</v>
      </c>
      <c r="H822">
        <v>329</v>
      </c>
      <c r="I822">
        <v>204</v>
      </c>
      <c r="J822">
        <v>162</v>
      </c>
      <c r="K822">
        <v>163</v>
      </c>
      <c r="L822">
        <v>140</v>
      </c>
      <c r="M822">
        <v>329</v>
      </c>
      <c r="N822">
        <v>223</v>
      </c>
      <c r="O822">
        <v>223</v>
      </c>
      <c r="P822">
        <v>142</v>
      </c>
    </row>
    <row r="823" spans="1:16">
      <c r="A823">
        <v>430</v>
      </c>
      <c r="B823">
        <v>162</v>
      </c>
      <c r="C823">
        <v>142</v>
      </c>
      <c r="D823">
        <v>329</v>
      </c>
      <c r="E823">
        <v>142</v>
      </c>
      <c r="F823">
        <v>230</v>
      </c>
      <c r="G823">
        <v>140</v>
      </c>
      <c r="H823">
        <v>162</v>
      </c>
      <c r="I823">
        <v>240</v>
      </c>
      <c r="J823">
        <v>329</v>
      </c>
      <c r="K823">
        <v>230</v>
      </c>
      <c r="L823">
        <v>223</v>
      </c>
      <c r="M823">
        <v>203</v>
      </c>
      <c r="N823">
        <v>430</v>
      </c>
      <c r="O823">
        <v>204</v>
      </c>
      <c r="P823">
        <v>240</v>
      </c>
    </row>
    <row r="824" spans="1:16">
      <c r="A824">
        <v>430</v>
      </c>
      <c r="B824">
        <v>84</v>
      </c>
      <c r="C824">
        <v>162</v>
      </c>
      <c r="D824">
        <v>84</v>
      </c>
      <c r="E824">
        <v>162</v>
      </c>
      <c r="F824">
        <v>83</v>
      </c>
      <c r="G824">
        <v>203</v>
      </c>
      <c r="H824">
        <v>162</v>
      </c>
      <c r="I824">
        <v>329</v>
      </c>
      <c r="J824">
        <v>142</v>
      </c>
      <c r="K824">
        <v>203</v>
      </c>
      <c r="L824">
        <v>230</v>
      </c>
      <c r="M824">
        <v>83</v>
      </c>
      <c r="N824">
        <v>142</v>
      </c>
      <c r="O824">
        <v>329</v>
      </c>
      <c r="P824">
        <v>329</v>
      </c>
    </row>
    <row r="825" spans="1:16">
      <c r="A825">
        <v>83</v>
      </c>
      <c r="B825">
        <v>240</v>
      </c>
      <c r="C825">
        <v>142</v>
      </c>
      <c r="D825">
        <v>83</v>
      </c>
      <c r="E825">
        <v>204</v>
      </c>
      <c r="F825">
        <v>83</v>
      </c>
      <c r="G825">
        <v>430</v>
      </c>
      <c r="H825">
        <v>223</v>
      </c>
      <c r="I825">
        <v>329</v>
      </c>
      <c r="J825">
        <v>430</v>
      </c>
      <c r="K825">
        <v>204</v>
      </c>
      <c r="L825">
        <v>140</v>
      </c>
      <c r="M825">
        <v>430</v>
      </c>
      <c r="N825">
        <v>142</v>
      </c>
      <c r="O825">
        <v>142</v>
      </c>
      <c r="P825">
        <v>83</v>
      </c>
    </row>
    <row r="826" spans="1:16">
      <c r="A826">
        <v>203</v>
      </c>
      <c r="B826">
        <v>230</v>
      </c>
      <c r="C826">
        <v>430</v>
      </c>
      <c r="D826">
        <v>240</v>
      </c>
      <c r="E826">
        <v>329</v>
      </c>
      <c r="F826">
        <v>240</v>
      </c>
      <c r="G826">
        <v>84</v>
      </c>
      <c r="H826">
        <v>163</v>
      </c>
      <c r="I826">
        <v>240</v>
      </c>
      <c r="J826">
        <v>162</v>
      </c>
      <c r="K826">
        <v>163</v>
      </c>
      <c r="L826">
        <v>230</v>
      </c>
      <c r="M826">
        <v>430</v>
      </c>
      <c r="N826">
        <v>203</v>
      </c>
      <c r="O826">
        <v>140</v>
      </c>
      <c r="P826">
        <v>223</v>
      </c>
    </row>
    <row r="827" spans="1:16">
      <c r="A827">
        <v>329</v>
      </c>
      <c r="B827">
        <v>223</v>
      </c>
      <c r="C827">
        <v>329</v>
      </c>
      <c r="D827">
        <v>430</v>
      </c>
      <c r="E827">
        <v>162</v>
      </c>
      <c r="F827">
        <v>162</v>
      </c>
      <c r="G827">
        <v>203</v>
      </c>
      <c r="H827">
        <v>84</v>
      </c>
      <c r="I827">
        <v>230</v>
      </c>
      <c r="J827">
        <v>223</v>
      </c>
      <c r="K827">
        <v>204</v>
      </c>
      <c r="L827">
        <v>84</v>
      </c>
      <c r="M827">
        <v>163</v>
      </c>
      <c r="N827">
        <v>203</v>
      </c>
      <c r="O827">
        <v>142</v>
      </c>
      <c r="P827">
        <v>329</v>
      </c>
    </row>
    <row r="828" spans="1:16">
      <c r="A828">
        <v>223</v>
      </c>
      <c r="B828">
        <v>142</v>
      </c>
      <c r="C828">
        <v>240</v>
      </c>
      <c r="D828">
        <v>329</v>
      </c>
      <c r="E828">
        <v>84</v>
      </c>
      <c r="F828">
        <v>162</v>
      </c>
      <c r="G828">
        <v>203</v>
      </c>
      <c r="H828">
        <v>162</v>
      </c>
      <c r="I828">
        <v>163</v>
      </c>
      <c r="J828">
        <v>230</v>
      </c>
      <c r="K828">
        <v>430</v>
      </c>
      <c r="L828">
        <v>163</v>
      </c>
      <c r="M828">
        <v>140</v>
      </c>
      <c r="N828">
        <v>230</v>
      </c>
      <c r="O828">
        <v>430</v>
      </c>
      <c r="P828">
        <v>140</v>
      </c>
    </row>
    <row r="829" spans="1:16">
      <c r="A829">
        <v>140</v>
      </c>
      <c r="B829">
        <v>83</v>
      </c>
      <c r="C829">
        <v>142</v>
      </c>
      <c r="D829">
        <v>230</v>
      </c>
      <c r="E829">
        <v>240</v>
      </c>
      <c r="F829">
        <v>203</v>
      </c>
      <c r="G829">
        <v>84</v>
      </c>
      <c r="H829">
        <v>230</v>
      </c>
      <c r="I829">
        <v>204</v>
      </c>
      <c r="J829">
        <v>84</v>
      </c>
      <c r="K829">
        <v>163</v>
      </c>
      <c r="L829">
        <v>230</v>
      </c>
      <c r="M829">
        <v>329</v>
      </c>
      <c r="N829">
        <v>329</v>
      </c>
      <c r="O829">
        <v>140</v>
      </c>
      <c r="P829">
        <v>329</v>
      </c>
    </row>
    <row r="830" spans="1:16">
      <c r="A830">
        <v>83</v>
      </c>
      <c r="B830">
        <v>84</v>
      </c>
      <c r="C830">
        <v>140</v>
      </c>
      <c r="D830">
        <v>329</v>
      </c>
      <c r="E830">
        <v>84</v>
      </c>
      <c r="F830">
        <v>83</v>
      </c>
      <c r="G830">
        <v>240</v>
      </c>
      <c r="H830">
        <v>430</v>
      </c>
      <c r="I830">
        <v>162</v>
      </c>
      <c r="J830">
        <v>163</v>
      </c>
      <c r="K830">
        <v>329</v>
      </c>
      <c r="L830">
        <v>430</v>
      </c>
      <c r="M830">
        <v>162</v>
      </c>
      <c r="N830">
        <v>142</v>
      </c>
      <c r="O830">
        <v>140</v>
      </c>
      <c r="P830">
        <v>162</v>
      </c>
    </row>
    <row r="831" spans="1:16">
      <c r="A831">
        <v>240</v>
      </c>
      <c r="B831">
        <v>329</v>
      </c>
      <c r="C831">
        <v>140</v>
      </c>
      <c r="D831">
        <v>163</v>
      </c>
      <c r="E831">
        <v>83</v>
      </c>
      <c r="F831">
        <v>230</v>
      </c>
      <c r="G831">
        <v>430</v>
      </c>
      <c r="H831">
        <v>162</v>
      </c>
      <c r="I831">
        <v>230</v>
      </c>
      <c r="J831">
        <v>204</v>
      </c>
      <c r="K831">
        <v>230</v>
      </c>
      <c r="L831">
        <v>84</v>
      </c>
      <c r="M831">
        <v>240</v>
      </c>
      <c r="N831">
        <v>83</v>
      </c>
      <c r="O831">
        <v>142</v>
      </c>
      <c r="P831">
        <v>142</v>
      </c>
    </row>
    <row r="832" spans="1:16">
      <c r="A832">
        <v>83</v>
      </c>
      <c r="B832">
        <v>140</v>
      </c>
      <c r="C832">
        <v>142</v>
      </c>
      <c r="D832">
        <v>204</v>
      </c>
      <c r="E832">
        <v>140</v>
      </c>
      <c r="F832">
        <v>142</v>
      </c>
      <c r="G832">
        <v>329</v>
      </c>
      <c r="H832">
        <v>204</v>
      </c>
      <c r="I832">
        <v>83</v>
      </c>
      <c r="J832">
        <v>84</v>
      </c>
      <c r="K832">
        <v>140</v>
      </c>
      <c r="L832">
        <v>140</v>
      </c>
      <c r="M832">
        <v>162</v>
      </c>
      <c r="N832">
        <v>230</v>
      </c>
      <c r="O832">
        <v>162</v>
      </c>
      <c r="P832">
        <v>142</v>
      </c>
    </row>
    <row r="833" spans="1:16">
      <c r="A833">
        <v>162</v>
      </c>
      <c r="B833">
        <v>329</v>
      </c>
      <c r="C833">
        <v>430</v>
      </c>
      <c r="D833">
        <v>203</v>
      </c>
      <c r="E833">
        <v>430</v>
      </c>
      <c r="F833">
        <v>162</v>
      </c>
      <c r="G833">
        <v>204</v>
      </c>
      <c r="H833">
        <v>329</v>
      </c>
      <c r="I833">
        <v>142</v>
      </c>
      <c r="J833">
        <v>162</v>
      </c>
      <c r="K833">
        <v>162</v>
      </c>
      <c r="L833">
        <v>329</v>
      </c>
      <c r="M833">
        <v>140</v>
      </c>
      <c r="N833">
        <v>240</v>
      </c>
      <c r="O833">
        <v>223</v>
      </c>
      <c r="P833">
        <v>240</v>
      </c>
    </row>
    <row r="834" spans="1:16">
      <c r="A834">
        <v>204</v>
      </c>
      <c r="B834">
        <v>84</v>
      </c>
      <c r="C834">
        <v>140</v>
      </c>
      <c r="D834">
        <v>84</v>
      </c>
      <c r="E834">
        <v>83</v>
      </c>
      <c r="F834">
        <v>230</v>
      </c>
      <c r="G834">
        <v>162</v>
      </c>
      <c r="H834">
        <v>84</v>
      </c>
      <c r="I834">
        <v>230</v>
      </c>
      <c r="J834">
        <v>142</v>
      </c>
      <c r="K834">
        <v>230</v>
      </c>
      <c r="L834">
        <v>140</v>
      </c>
      <c r="M834">
        <v>142</v>
      </c>
      <c r="N834">
        <v>223</v>
      </c>
      <c r="O834">
        <v>329</v>
      </c>
      <c r="P834">
        <v>162</v>
      </c>
    </row>
    <row r="835" spans="1:16">
      <c r="A835">
        <v>140</v>
      </c>
      <c r="B835">
        <v>142</v>
      </c>
      <c r="C835">
        <v>142</v>
      </c>
      <c r="D835">
        <v>329</v>
      </c>
      <c r="E835">
        <v>240</v>
      </c>
      <c r="F835">
        <v>140</v>
      </c>
      <c r="G835">
        <v>83</v>
      </c>
      <c r="H835">
        <v>430</v>
      </c>
      <c r="I835">
        <v>84</v>
      </c>
      <c r="J835">
        <v>162</v>
      </c>
      <c r="K835">
        <v>329</v>
      </c>
      <c r="L835">
        <v>329</v>
      </c>
      <c r="M835">
        <v>329</v>
      </c>
      <c r="N835">
        <v>329</v>
      </c>
      <c r="O835">
        <v>204</v>
      </c>
      <c r="P835">
        <v>84</v>
      </c>
    </row>
    <row r="836" spans="1:16">
      <c r="A836">
        <v>204</v>
      </c>
      <c r="B836">
        <v>140</v>
      </c>
      <c r="C836">
        <v>223</v>
      </c>
      <c r="D836">
        <v>430</v>
      </c>
      <c r="E836">
        <v>203</v>
      </c>
      <c r="F836">
        <v>329</v>
      </c>
      <c r="G836">
        <v>163</v>
      </c>
      <c r="H836">
        <v>140</v>
      </c>
      <c r="I836">
        <v>230</v>
      </c>
      <c r="J836">
        <v>204</v>
      </c>
      <c r="K836">
        <v>140</v>
      </c>
      <c r="L836">
        <v>230</v>
      </c>
      <c r="M836">
        <v>83</v>
      </c>
      <c r="N836">
        <v>163</v>
      </c>
      <c r="O836">
        <v>140</v>
      </c>
      <c r="P836">
        <v>162</v>
      </c>
    </row>
    <row r="837" spans="1:16">
      <c r="A837">
        <v>84</v>
      </c>
      <c r="B837">
        <v>142</v>
      </c>
      <c r="C837">
        <v>329</v>
      </c>
      <c r="D837">
        <v>240</v>
      </c>
      <c r="E837">
        <v>142</v>
      </c>
      <c r="F837">
        <v>223</v>
      </c>
      <c r="G837">
        <v>84</v>
      </c>
      <c r="H837">
        <v>84</v>
      </c>
      <c r="I837">
        <v>430</v>
      </c>
      <c r="J837">
        <v>223</v>
      </c>
      <c r="K837">
        <v>162</v>
      </c>
      <c r="L837">
        <v>329</v>
      </c>
      <c r="M837">
        <v>204</v>
      </c>
      <c r="N837">
        <v>329</v>
      </c>
      <c r="O837">
        <v>329</v>
      </c>
      <c r="P837">
        <v>83</v>
      </c>
    </row>
    <row r="838" spans="1:16">
      <c r="A838">
        <v>240</v>
      </c>
      <c r="B838">
        <v>204</v>
      </c>
      <c r="C838">
        <v>163</v>
      </c>
      <c r="D838">
        <v>140</v>
      </c>
      <c r="E838">
        <v>203</v>
      </c>
      <c r="F838">
        <v>204</v>
      </c>
      <c r="G838">
        <v>230</v>
      </c>
      <c r="H838">
        <v>83</v>
      </c>
      <c r="I838">
        <v>329</v>
      </c>
      <c r="J838">
        <v>84</v>
      </c>
      <c r="K838">
        <v>430</v>
      </c>
      <c r="L838">
        <v>223</v>
      </c>
      <c r="M838">
        <v>204</v>
      </c>
      <c r="N838">
        <v>223</v>
      </c>
      <c r="O838">
        <v>204</v>
      </c>
      <c r="P838">
        <v>240</v>
      </c>
    </row>
    <row r="839" spans="1:16">
      <c r="A839">
        <v>430</v>
      </c>
      <c r="B839">
        <v>162</v>
      </c>
      <c r="C839">
        <v>430</v>
      </c>
      <c r="D839">
        <v>162</v>
      </c>
      <c r="E839">
        <v>329</v>
      </c>
      <c r="F839">
        <v>163</v>
      </c>
      <c r="G839">
        <v>163</v>
      </c>
      <c r="H839">
        <v>140</v>
      </c>
      <c r="I839">
        <v>140</v>
      </c>
      <c r="J839">
        <v>240</v>
      </c>
      <c r="K839">
        <v>329</v>
      </c>
      <c r="L839">
        <v>142</v>
      </c>
      <c r="M839">
        <v>140</v>
      </c>
      <c r="N839">
        <v>230</v>
      </c>
      <c r="O839">
        <v>84</v>
      </c>
      <c r="P839">
        <v>329</v>
      </c>
    </row>
    <row r="840" spans="1:16">
      <c r="A840">
        <v>142</v>
      </c>
      <c r="B840">
        <v>142</v>
      </c>
      <c r="C840">
        <v>230</v>
      </c>
      <c r="D840">
        <v>230</v>
      </c>
      <c r="E840">
        <v>162</v>
      </c>
      <c r="F840">
        <v>230</v>
      </c>
      <c r="G840">
        <v>204</v>
      </c>
      <c r="H840">
        <v>163</v>
      </c>
      <c r="I840">
        <v>329</v>
      </c>
      <c r="J840">
        <v>223</v>
      </c>
      <c r="K840">
        <v>223</v>
      </c>
      <c r="L840">
        <v>329</v>
      </c>
      <c r="M840">
        <v>84</v>
      </c>
      <c r="N840">
        <v>162</v>
      </c>
      <c r="O840">
        <v>430</v>
      </c>
      <c r="P840">
        <v>223</v>
      </c>
    </row>
    <row r="841" spans="1:16">
      <c r="A841">
        <v>83</v>
      </c>
      <c r="B841">
        <v>163</v>
      </c>
      <c r="C841">
        <v>223</v>
      </c>
      <c r="D841">
        <v>204</v>
      </c>
      <c r="E841">
        <v>203</v>
      </c>
      <c r="F841">
        <v>329</v>
      </c>
      <c r="G841">
        <v>162</v>
      </c>
      <c r="H841">
        <v>430</v>
      </c>
      <c r="I841">
        <v>204</v>
      </c>
      <c r="J841">
        <v>83</v>
      </c>
      <c r="K841">
        <v>162</v>
      </c>
      <c r="L841">
        <v>223</v>
      </c>
      <c r="M841">
        <v>240</v>
      </c>
      <c r="N841">
        <v>163</v>
      </c>
      <c r="O841">
        <v>329</v>
      </c>
      <c r="P841">
        <v>163</v>
      </c>
    </row>
    <row r="842" spans="1:16">
      <c r="A842">
        <v>162</v>
      </c>
      <c r="B842">
        <v>162</v>
      </c>
      <c r="C842">
        <v>140</v>
      </c>
      <c r="D842">
        <v>240</v>
      </c>
      <c r="E842">
        <v>162</v>
      </c>
      <c r="F842">
        <v>142</v>
      </c>
      <c r="G842">
        <v>142</v>
      </c>
      <c r="H842">
        <v>223</v>
      </c>
      <c r="I842">
        <v>329</v>
      </c>
      <c r="J842">
        <v>142</v>
      </c>
      <c r="K842">
        <v>240</v>
      </c>
      <c r="L842">
        <v>140</v>
      </c>
      <c r="M842">
        <v>203</v>
      </c>
      <c r="N842">
        <v>140</v>
      </c>
      <c r="O842">
        <v>140</v>
      </c>
      <c r="P842">
        <v>163</v>
      </c>
    </row>
    <row r="843" spans="1:16">
      <c r="A843">
        <v>162</v>
      </c>
      <c r="B843">
        <v>430</v>
      </c>
      <c r="C843">
        <v>140</v>
      </c>
      <c r="D843">
        <v>140</v>
      </c>
      <c r="E843">
        <v>329</v>
      </c>
      <c r="F843">
        <v>142</v>
      </c>
      <c r="G843">
        <v>84</v>
      </c>
      <c r="H843">
        <v>203</v>
      </c>
      <c r="I843">
        <v>204</v>
      </c>
      <c r="J843">
        <v>223</v>
      </c>
      <c r="K843">
        <v>162</v>
      </c>
      <c r="L843">
        <v>83</v>
      </c>
      <c r="M843">
        <v>430</v>
      </c>
      <c r="N843">
        <v>83</v>
      </c>
      <c r="O843">
        <v>162</v>
      </c>
      <c r="P843">
        <v>84</v>
      </c>
    </row>
    <row r="844" spans="1:16">
      <c r="A844">
        <v>162</v>
      </c>
      <c r="B844">
        <v>83</v>
      </c>
      <c r="C844">
        <v>240</v>
      </c>
      <c r="D844">
        <v>83</v>
      </c>
      <c r="E844">
        <v>140</v>
      </c>
      <c r="F844">
        <v>230</v>
      </c>
      <c r="G844">
        <v>140</v>
      </c>
      <c r="H844">
        <v>162</v>
      </c>
      <c r="I844">
        <v>204</v>
      </c>
      <c r="J844">
        <v>84</v>
      </c>
      <c r="K844">
        <v>230</v>
      </c>
      <c r="L844">
        <v>140</v>
      </c>
      <c r="M844">
        <v>162</v>
      </c>
      <c r="N844">
        <v>230</v>
      </c>
      <c r="O844">
        <v>240</v>
      </c>
      <c r="P844">
        <v>162</v>
      </c>
    </row>
    <row r="845" spans="1:16">
      <c r="A845">
        <v>142</v>
      </c>
      <c r="B845">
        <v>83</v>
      </c>
      <c r="C845">
        <v>140</v>
      </c>
      <c r="D845">
        <v>204</v>
      </c>
      <c r="E845">
        <v>430</v>
      </c>
      <c r="F845">
        <v>329</v>
      </c>
      <c r="G845">
        <v>230</v>
      </c>
      <c r="H845">
        <v>223</v>
      </c>
      <c r="I845">
        <v>223</v>
      </c>
      <c r="J845">
        <v>163</v>
      </c>
      <c r="K845">
        <v>162</v>
      </c>
      <c r="L845">
        <v>329</v>
      </c>
      <c r="M845">
        <v>142</v>
      </c>
      <c r="N845">
        <v>430</v>
      </c>
      <c r="O845">
        <v>329</v>
      </c>
      <c r="P845">
        <v>230</v>
      </c>
    </row>
    <row r="846" spans="1:16">
      <c r="A846">
        <v>163</v>
      </c>
      <c r="B846">
        <v>162</v>
      </c>
      <c r="C846">
        <v>230</v>
      </c>
      <c r="D846">
        <v>329</v>
      </c>
      <c r="E846">
        <v>204</v>
      </c>
      <c r="F846">
        <v>162</v>
      </c>
      <c r="G846">
        <v>163</v>
      </c>
      <c r="H846">
        <v>329</v>
      </c>
      <c r="I846">
        <v>430</v>
      </c>
      <c r="J846">
        <v>140</v>
      </c>
      <c r="K846">
        <v>163</v>
      </c>
      <c r="L846">
        <v>162</v>
      </c>
      <c r="M846">
        <v>162</v>
      </c>
      <c r="N846">
        <v>204</v>
      </c>
      <c r="O846">
        <v>84</v>
      </c>
      <c r="P846">
        <v>223</v>
      </c>
    </row>
    <row r="847" spans="1:16">
      <c r="A847">
        <v>142</v>
      </c>
      <c r="B847">
        <v>223</v>
      </c>
      <c r="C847">
        <v>163</v>
      </c>
      <c r="D847">
        <v>140</v>
      </c>
      <c r="E847">
        <v>84</v>
      </c>
      <c r="F847">
        <v>204</v>
      </c>
      <c r="G847">
        <v>329</v>
      </c>
      <c r="H847">
        <v>240</v>
      </c>
      <c r="I847">
        <v>162</v>
      </c>
      <c r="J847">
        <v>329</v>
      </c>
      <c r="K847">
        <v>140</v>
      </c>
      <c r="L847">
        <v>329</v>
      </c>
      <c r="M847">
        <v>142</v>
      </c>
      <c r="N847">
        <v>140</v>
      </c>
      <c r="O847">
        <v>430</v>
      </c>
      <c r="P847">
        <v>163</v>
      </c>
    </row>
    <row r="848" spans="1:16">
      <c r="A848">
        <v>329</v>
      </c>
      <c r="B848">
        <v>163</v>
      </c>
      <c r="C848">
        <v>204</v>
      </c>
      <c r="D848">
        <v>163</v>
      </c>
      <c r="E848">
        <v>203</v>
      </c>
      <c r="F848">
        <v>162</v>
      </c>
      <c r="G848">
        <v>230</v>
      </c>
      <c r="H848">
        <v>162</v>
      </c>
      <c r="I848">
        <v>140</v>
      </c>
      <c r="J848">
        <v>140</v>
      </c>
      <c r="K848">
        <v>140</v>
      </c>
      <c r="L848">
        <v>240</v>
      </c>
      <c r="M848">
        <v>140</v>
      </c>
      <c r="N848">
        <v>240</v>
      </c>
      <c r="O848">
        <v>163</v>
      </c>
      <c r="P848">
        <v>240</v>
      </c>
    </row>
    <row r="849" spans="1:16">
      <c r="A849">
        <v>329</v>
      </c>
      <c r="B849">
        <v>230</v>
      </c>
      <c r="C849">
        <v>162</v>
      </c>
      <c r="D849">
        <v>83</v>
      </c>
      <c r="E849">
        <v>163</v>
      </c>
      <c r="F849">
        <v>240</v>
      </c>
      <c r="G849">
        <v>140</v>
      </c>
      <c r="H849">
        <v>140</v>
      </c>
      <c r="I849">
        <v>230</v>
      </c>
      <c r="J849">
        <v>329</v>
      </c>
      <c r="K849">
        <v>329</v>
      </c>
      <c r="L849">
        <v>162</v>
      </c>
      <c r="M849">
        <v>140</v>
      </c>
      <c r="N849">
        <v>223</v>
      </c>
      <c r="O849">
        <v>204</v>
      </c>
      <c r="P849">
        <v>223</v>
      </c>
    </row>
    <row r="850" spans="1:16">
      <c r="A850">
        <v>203</v>
      </c>
      <c r="B850">
        <v>329</v>
      </c>
      <c r="C850">
        <v>204</v>
      </c>
      <c r="D850">
        <v>162</v>
      </c>
      <c r="E850">
        <v>223</v>
      </c>
      <c r="F850">
        <v>83</v>
      </c>
      <c r="G850">
        <v>203</v>
      </c>
      <c r="H850">
        <v>329</v>
      </c>
      <c r="I850">
        <v>204</v>
      </c>
      <c r="J850">
        <v>142</v>
      </c>
      <c r="K850">
        <v>203</v>
      </c>
      <c r="L850">
        <v>329</v>
      </c>
      <c r="M850">
        <v>430</v>
      </c>
      <c r="N850">
        <v>203</v>
      </c>
      <c r="O850">
        <v>329</v>
      </c>
      <c r="P850">
        <v>203</v>
      </c>
    </row>
    <row r="851" spans="1:16">
      <c r="A851">
        <v>430</v>
      </c>
      <c r="B851">
        <v>329</v>
      </c>
      <c r="C851">
        <v>203</v>
      </c>
      <c r="D851">
        <v>162</v>
      </c>
      <c r="E851">
        <v>240</v>
      </c>
      <c r="F851">
        <v>240</v>
      </c>
      <c r="G851">
        <v>140</v>
      </c>
      <c r="H851">
        <v>230</v>
      </c>
      <c r="I851">
        <v>84</v>
      </c>
      <c r="J851">
        <v>140</v>
      </c>
      <c r="K851">
        <v>83</v>
      </c>
      <c r="L851">
        <v>162</v>
      </c>
      <c r="M851">
        <v>203</v>
      </c>
      <c r="N851">
        <v>203</v>
      </c>
      <c r="O851">
        <v>162</v>
      </c>
      <c r="P851">
        <v>84</v>
      </c>
    </row>
    <row r="852" spans="1:16">
      <c r="A852">
        <v>230</v>
      </c>
      <c r="B852">
        <v>162</v>
      </c>
      <c r="C852">
        <v>162</v>
      </c>
      <c r="D852">
        <v>230</v>
      </c>
      <c r="E852">
        <v>83</v>
      </c>
      <c r="F852">
        <v>223</v>
      </c>
      <c r="G852">
        <v>84</v>
      </c>
      <c r="H852">
        <v>140</v>
      </c>
      <c r="I852">
        <v>162</v>
      </c>
      <c r="J852">
        <v>163</v>
      </c>
      <c r="K852">
        <v>83</v>
      </c>
      <c r="L852">
        <v>223</v>
      </c>
      <c r="M852">
        <v>84</v>
      </c>
      <c r="N852">
        <v>140</v>
      </c>
      <c r="O852">
        <v>83</v>
      </c>
      <c r="P852">
        <v>203</v>
      </c>
    </row>
    <row r="853" spans="1:16">
      <c r="A853">
        <v>203</v>
      </c>
      <c r="B853">
        <v>230</v>
      </c>
      <c r="C853">
        <v>329</v>
      </c>
      <c r="D853">
        <v>430</v>
      </c>
      <c r="E853">
        <v>240</v>
      </c>
      <c r="F853">
        <v>230</v>
      </c>
      <c r="G853">
        <v>163</v>
      </c>
      <c r="H853">
        <v>329</v>
      </c>
      <c r="I853">
        <v>203</v>
      </c>
      <c r="J853">
        <v>162</v>
      </c>
      <c r="K853">
        <v>329</v>
      </c>
      <c r="L853">
        <v>162</v>
      </c>
      <c r="M853">
        <v>230</v>
      </c>
      <c r="N853">
        <v>83</v>
      </c>
      <c r="O853">
        <v>329</v>
      </c>
      <c r="P853">
        <v>329</v>
      </c>
    </row>
    <row r="854" spans="1:16">
      <c r="A854">
        <v>223</v>
      </c>
      <c r="B854">
        <v>142</v>
      </c>
      <c r="C854">
        <v>163</v>
      </c>
      <c r="D854">
        <v>83</v>
      </c>
      <c r="E854">
        <v>329</v>
      </c>
      <c r="F854">
        <v>142</v>
      </c>
      <c r="G854">
        <v>163</v>
      </c>
      <c r="H854">
        <v>240</v>
      </c>
      <c r="I854">
        <v>223</v>
      </c>
      <c r="J854">
        <v>163</v>
      </c>
      <c r="K854">
        <v>83</v>
      </c>
      <c r="L854">
        <v>430</v>
      </c>
      <c r="M854">
        <v>204</v>
      </c>
      <c r="N854">
        <v>430</v>
      </c>
      <c r="O854">
        <v>83</v>
      </c>
      <c r="P854">
        <v>162</v>
      </c>
    </row>
    <row r="855" spans="1:16">
      <c r="A855">
        <v>230</v>
      </c>
      <c r="B855">
        <v>142</v>
      </c>
      <c r="C855">
        <v>329</v>
      </c>
      <c r="D855">
        <v>230</v>
      </c>
      <c r="E855">
        <v>203</v>
      </c>
      <c r="F855">
        <v>140</v>
      </c>
      <c r="G855">
        <v>162</v>
      </c>
      <c r="H855">
        <v>163</v>
      </c>
      <c r="I855">
        <v>84</v>
      </c>
      <c r="J855">
        <v>240</v>
      </c>
      <c r="K855">
        <v>84</v>
      </c>
      <c r="L855">
        <v>329</v>
      </c>
      <c r="M855">
        <v>162</v>
      </c>
      <c r="N855">
        <v>329</v>
      </c>
      <c r="O855">
        <v>162</v>
      </c>
      <c r="P855">
        <v>240</v>
      </c>
    </row>
    <row r="856" spans="1:16">
      <c r="A856">
        <v>230</v>
      </c>
      <c r="B856">
        <v>163</v>
      </c>
      <c r="C856">
        <v>203</v>
      </c>
      <c r="D856">
        <v>203</v>
      </c>
      <c r="E856">
        <v>230</v>
      </c>
      <c r="F856">
        <v>140</v>
      </c>
      <c r="G856">
        <v>142</v>
      </c>
      <c r="H856">
        <v>430</v>
      </c>
      <c r="I856">
        <v>329</v>
      </c>
      <c r="J856">
        <v>140</v>
      </c>
      <c r="K856">
        <v>163</v>
      </c>
      <c r="L856">
        <v>204</v>
      </c>
      <c r="M856">
        <v>162</v>
      </c>
      <c r="N856">
        <v>140</v>
      </c>
      <c r="O856">
        <v>84</v>
      </c>
      <c r="P856">
        <v>140</v>
      </c>
    </row>
    <row r="857" spans="1:16">
      <c r="A857">
        <v>163</v>
      </c>
      <c r="B857">
        <v>140</v>
      </c>
      <c r="C857">
        <v>140</v>
      </c>
      <c r="D857">
        <v>162</v>
      </c>
      <c r="E857">
        <v>329</v>
      </c>
      <c r="F857">
        <v>223</v>
      </c>
      <c r="G857">
        <v>203</v>
      </c>
      <c r="H857">
        <v>204</v>
      </c>
      <c r="I857">
        <v>329</v>
      </c>
      <c r="J857">
        <v>84</v>
      </c>
      <c r="K857">
        <v>142</v>
      </c>
      <c r="L857">
        <v>430</v>
      </c>
      <c r="M857">
        <v>140</v>
      </c>
      <c r="N857">
        <v>140</v>
      </c>
      <c r="O857">
        <v>163</v>
      </c>
      <c r="P857">
        <v>223</v>
      </c>
    </row>
    <row r="858" spans="1:16">
      <c r="A858">
        <v>163</v>
      </c>
      <c r="B858">
        <v>162</v>
      </c>
      <c r="C858">
        <v>142</v>
      </c>
      <c r="D858">
        <v>329</v>
      </c>
      <c r="E858">
        <v>162</v>
      </c>
      <c r="F858">
        <v>142</v>
      </c>
      <c r="G858">
        <v>140</v>
      </c>
      <c r="H858">
        <v>430</v>
      </c>
      <c r="I858">
        <v>329</v>
      </c>
      <c r="J858">
        <v>329</v>
      </c>
      <c r="K858">
        <v>140</v>
      </c>
      <c r="L858">
        <v>83</v>
      </c>
      <c r="M858">
        <v>142</v>
      </c>
      <c r="N858">
        <v>329</v>
      </c>
      <c r="O858">
        <v>230</v>
      </c>
      <c r="P858">
        <v>223</v>
      </c>
    </row>
    <row r="859" spans="1:16">
      <c r="A859">
        <v>162</v>
      </c>
      <c r="B859">
        <v>329</v>
      </c>
      <c r="C859">
        <v>240</v>
      </c>
      <c r="D859">
        <v>84</v>
      </c>
      <c r="E859">
        <v>203</v>
      </c>
      <c r="F859">
        <v>203</v>
      </c>
      <c r="G859">
        <v>84</v>
      </c>
      <c r="H859">
        <v>240</v>
      </c>
      <c r="I859">
        <v>430</v>
      </c>
      <c r="J859">
        <v>162</v>
      </c>
      <c r="K859">
        <v>162</v>
      </c>
      <c r="L859">
        <v>140</v>
      </c>
      <c r="M859">
        <v>140</v>
      </c>
      <c r="N859">
        <v>162</v>
      </c>
      <c r="O859">
        <v>163</v>
      </c>
      <c r="P859">
        <v>163</v>
      </c>
    </row>
    <row r="860" spans="1:16">
      <c r="A860">
        <v>140</v>
      </c>
      <c r="B860">
        <v>162</v>
      </c>
      <c r="C860">
        <v>83</v>
      </c>
      <c r="D860">
        <v>84</v>
      </c>
      <c r="E860">
        <v>430</v>
      </c>
      <c r="F860">
        <v>162</v>
      </c>
      <c r="G860">
        <v>163</v>
      </c>
      <c r="H860">
        <v>163</v>
      </c>
      <c r="I860">
        <v>140</v>
      </c>
      <c r="J860">
        <v>230</v>
      </c>
      <c r="K860">
        <v>230</v>
      </c>
      <c r="L860">
        <v>163</v>
      </c>
      <c r="M860">
        <v>84</v>
      </c>
      <c r="N860">
        <v>162</v>
      </c>
      <c r="O860">
        <v>223</v>
      </c>
      <c r="P860">
        <v>240</v>
      </c>
    </row>
    <row r="861" spans="1:16">
      <c r="A861">
        <v>204</v>
      </c>
      <c r="B861">
        <v>84</v>
      </c>
      <c r="C861">
        <v>83</v>
      </c>
      <c r="D861">
        <v>83</v>
      </c>
      <c r="E861">
        <v>230</v>
      </c>
      <c r="F861">
        <v>142</v>
      </c>
      <c r="G861">
        <v>162</v>
      </c>
      <c r="H861">
        <v>230</v>
      </c>
      <c r="I861">
        <v>204</v>
      </c>
      <c r="J861">
        <v>230</v>
      </c>
      <c r="K861">
        <v>329</v>
      </c>
      <c r="L861">
        <v>83</v>
      </c>
      <c r="M861">
        <v>162</v>
      </c>
      <c r="N861">
        <v>83</v>
      </c>
      <c r="O861">
        <v>430</v>
      </c>
      <c r="P861">
        <v>203</v>
      </c>
    </row>
    <row r="862" spans="1:16">
      <c r="A862">
        <v>329</v>
      </c>
      <c r="B862">
        <v>140</v>
      </c>
      <c r="C862">
        <v>329</v>
      </c>
      <c r="D862">
        <v>162</v>
      </c>
      <c r="E862">
        <v>329</v>
      </c>
      <c r="F862">
        <v>223</v>
      </c>
      <c r="G862">
        <v>204</v>
      </c>
      <c r="H862">
        <v>329</v>
      </c>
      <c r="I862">
        <v>203</v>
      </c>
      <c r="J862">
        <v>162</v>
      </c>
      <c r="K862">
        <v>223</v>
      </c>
      <c r="L862">
        <v>84</v>
      </c>
      <c r="M862">
        <v>162</v>
      </c>
      <c r="N862">
        <v>329</v>
      </c>
      <c r="O862">
        <v>140</v>
      </c>
      <c r="P862">
        <v>84</v>
      </c>
    </row>
    <row r="863" spans="1:16">
      <c r="A863">
        <v>329</v>
      </c>
      <c r="B863">
        <v>329</v>
      </c>
      <c r="C863">
        <v>163</v>
      </c>
      <c r="D863">
        <v>230</v>
      </c>
      <c r="E863">
        <v>163</v>
      </c>
      <c r="F863">
        <v>163</v>
      </c>
      <c r="G863">
        <v>84</v>
      </c>
      <c r="H863">
        <v>84</v>
      </c>
      <c r="I863">
        <v>140</v>
      </c>
      <c r="J863">
        <v>430</v>
      </c>
      <c r="K863">
        <v>204</v>
      </c>
      <c r="L863">
        <v>204</v>
      </c>
      <c r="M863">
        <v>140</v>
      </c>
      <c r="N863">
        <v>162</v>
      </c>
      <c r="O863">
        <v>84</v>
      </c>
      <c r="P863">
        <v>83</v>
      </c>
    </row>
    <row r="864" spans="1:16">
      <c r="A864">
        <v>162</v>
      </c>
      <c r="B864">
        <v>240</v>
      </c>
      <c r="C864">
        <v>162</v>
      </c>
      <c r="D864">
        <v>162</v>
      </c>
      <c r="E864">
        <v>223</v>
      </c>
      <c r="F864">
        <v>83</v>
      </c>
      <c r="G864">
        <v>430</v>
      </c>
      <c r="H864">
        <v>140</v>
      </c>
      <c r="I864">
        <v>84</v>
      </c>
      <c r="J864">
        <v>142</v>
      </c>
      <c r="K864">
        <v>240</v>
      </c>
      <c r="L864">
        <v>162</v>
      </c>
      <c r="M864">
        <v>329</v>
      </c>
      <c r="N864">
        <v>84</v>
      </c>
      <c r="O864">
        <v>240</v>
      </c>
      <c r="P864">
        <v>84</v>
      </c>
    </row>
    <row r="865" spans="1:16">
      <c r="A865">
        <v>204</v>
      </c>
      <c r="B865">
        <v>329</v>
      </c>
      <c r="C865">
        <v>204</v>
      </c>
      <c r="D865">
        <v>223</v>
      </c>
      <c r="E865">
        <v>230</v>
      </c>
      <c r="F865">
        <v>162</v>
      </c>
      <c r="G865">
        <v>223</v>
      </c>
      <c r="H865">
        <v>329</v>
      </c>
      <c r="I865">
        <v>163</v>
      </c>
      <c r="J865">
        <v>430</v>
      </c>
      <c r="K865">
        <v>329</v>
      </c>
      <c r="L865">
        <v>329</v>
      </c>
      <c r="M865">
        <v>329</v>
      </c>
      <c r="N865">
        <v>142</v>
      </c>
      <c r="O865">
        <v>240</v>
      </c>
      <c r="P865">
        <v>162</v>
      </c>
    </row>
    <row r="866" spans="1:16">
      <c r="A866">
        <v>430</v>
      </c>
      <c r="B866">
        <v>223</v>
      </c>
      <c r="C866">
        <v>329</v>
      </c>
      <c r="D866">
        <v>83</v>
      </c>
      <c r="E866">
        <v>83</v>
      </c>
      <c r="F866">
        <v>430</v>
      </c>
      <c r="G866">
        <v>84</v>
      </c>
      <c r="H866">
        <v>203</v>
      </c>
      <c r="I866">
        <v>223</v>
      </c>
      <c r="J866">
        <v>430</v>
      </c>
      <c r="K866">
        <v>162</v>
      </c>
      <c r="L866">
        <v>329</v>
      </c>
      <c r="M866">
        <v>204</v>
      </c>
      <c r="N866">
        <v>329</v>
      </c>
      <c r="O866">
        <v>162</v>
      </c>
      <c r="P866">
        <v>140</v>
      </c>
    </row>
    <row r="867" spans="1:16">
      <c r="A867">
        <v>230</v>
      </c>
      <c r="B867">
        <v>430</v>
      </c>
      <c r="C867">
        <v>83</v>
      </c>
      <c r="D867">
        <v>240</v>
      </c>
      <c r="E867">
        <v>204</v>
      </c>
      <c r="F867">
        <v>204</v>
      </c>
      <c r="G867">
        <v>240</v>
      </c>
      <c r="H867">
        <v>140</v>
      </c>
      <c r="I867">
        <v>240</v>
      </c>
      <c r="J867">
        <v>142</v>
      </c>
      <c r="K867">
        <v>162</v>
      </c>
      <c r="L867">
        <v>142</v>
      </c>
      <c r="M867">
        <v>230</v>
      </c>
      <c r="N867">
        <v>203</v>
      </c>
      <c r="O867">
        <v>140</v>
      </c>
      <c r="P867">
        <v>140</v>
      </c>
    </row>
    <row r="868" spans="1:16">
      <c r="A868">
        <v>142</v>
      </c>
      <c r="B868">
        <v>329</v>
      </c>
      <c r="C868">
        <v>223</v>
      </c>
      <c r="D868">
        <v>329</v>
      </c>
      <c r="E868">
        <v>223</v>
      </c>
      <c r="F868">
        <v>223</v>
      </c>
      <c r="G868">
        <v>83</v>
      </c>
      <c r="H868">
        <v>204</v>
      </c>
      <c r="I868">
        <v>329</v>
      </c>
      <c r="J868">
        <v>430</v>
      </c>
      <c r="K868">
        <v>84</v>
      </c>
      <c r="L868">
        <v>329</v>
      </c>
      <c r="M868">
        <v>84</v>
      </c>
      <c r="N868">
        <v>163</v>
      </c>
      <c r="O868">
        <v>84</v>
      </c>
      <c r="P868">
        <v>142</v>
      </c>
    </row>
    <row r="869" spans="1:16">
      <c r="A869">
        <v>223</v>
      </c>
      <c r="B869">
        <v>430</v>
      </c>
      <c r="C869">
        <v>329</v>
      </c>
      <c r="D869">
        <v>230</v>
      </c>
      <c r="E869">
        <v>230</v>
      </c>
      <c r="F869">
        <v>163</v>
      </c>
      <c r="G869">
        <v>204</v>
      </c>
      <c r="H869">
        <v>140</v>
      </c>
      <c r="I869">
        <v>140</v>
      </c>
      <c r="J869">
        <v>223</v>
      </c>
      <c r="K869">
        <v>84</v>
      </c>
      <c r="L869">
        <v>162</v>
      </c>
      <c r="M869">
        <v>329</v>
      </c>
      <c r="N869">
        <v>329</v>
      </c>
      <c r="O869">
        <v>203</v>
      </c>
      <c r="P869">
        <v>142</v>
      </c>
    </row>
    <row r="870" spans="1:16">
      <c r="A870">
        <v>230</v>
      </c>
      <c r="B870">
        <v>162</v>
      </c>
      <c r="C870">
        <v>230</v>
      </c>
      <c r="D870">
        <v>162</v>
      </c>
      <c r="E870">
        <v>430</v>
      </c>
      <c r="F870">
        <v>329</v>
      </c>
      <c r="G870">
        <v>430</v>
      </c>
      <c r="H870">
        <v>430</v>
      </c>
      <c r="I870">
        <v>84</v>
      </c>
      <c r="J870">
        <v>142</v>
      </c>
      <c r="K870">
        <v>223</v>
      </c>
      <c r="L870">
        <v>140</v>
      </c>
      <c r="M870">
        <v>240</v>
      </c>
      <c r="N870">
        <v>140</v>
      </c>
      <c r="O870">
        <v>83</v>
      </c>
      <c r="P870">
        <v>204</v>
      </c>
    </row>
    <row r="871" spans="1:16">
      <c r="A871">
        <v>329</v>
      </c>
      <c r="B871">
        <v>163</v>
      </c>
      <c r="C871">
        <v>430</v>
      </c>
      <c r="D871">
        <v>240</v>
      </c>
      <c r="E871">
        <v>83</v>
      </c>
      <c r="F871">
        <v>329</v>
      </c>
      <c r="G871">
        <v>140</v>
      </c>
      <c r="H871">
        <v>430</v>
      </c>
      <c r="I871">
        <v>430</v>
      </c>
      <c r="J871">
        <v>430</v>
      </c>
      <c r="K871">
        <v>223</v>
      </c>
      <c r="L871">
        <v>163</v>
      </c>
      <c r="M871">
        <v>329</v>
      </c>
      <c r="N871">
        <v>230</v>
      </c>
      <c r="O871">
        <v>329</v>
      </c>
      <c r="P871">
        <v>223</v>
      </c>
    </row>
    <row r="872" spans="1:16">
      <c r="A872">
        <v>240</v>
      </c>
      <c r="B872">
        <v>83</v>
      </c>
      <c r="C872">
        <v>430</v>
      </c>
      <c r="D872">
        <v>163</v>
      </c>
      <c r="E872">
        <v>140</v>
      </c>
      <c r="F872">
        <v>162</v>
      </c>
      <c r="G872">
        <v>140</v>
      </c>
      <c r="H872">
        <v>84</v>
      </c>
      <c r="I872">
        <v>163</v>
      </c>
      <c r="J872">
        <v>140</v>
      </c>
      <c r="K872">
        <v>230</v>
      </c>
      <c r="L872">
        <v>203</v>
      </c>
      <c r="M872">
        <v>140</v>
      </c>
      <c r="N872">
        <v>203</v>
      </c>
      <c r="O872">
        <v>162</v>
      </c>
      <c r="P872">
        <v>329</v>
      </c>
    </row>
    <row r="873" spans="1:16">
      <c r="A873">
        <v>162</v>
      </c>
      <c r="B873">
        <v>204</v>
      </c>
      <c r="C873">
        <v>203</v>
      </c>
      <c r="D873">
        <v>329</v>
      </c>
      <c r="E873">
        <v>240</v>
      </c>
      <c r="F873">
        <v>430</v>
      </c>
      <c r="G873">
        <v>430</v>
      </c>
      <c r="H873">
        <v>142</v>
      </c>
      <c r="I873">
        <v>203</v>
      </c>
      <c r="J873">
        <v>140</v>
      </c>
      <c r="K873">
        <v>329</v>
      </c>
      <c r="L873">
        <v>140</v>
      </c>
      <c r="M873">
        <v>142</v>
      </c>
      <c r="N873">
        <v>430</v>
      </c>
      <c r="O873">
        <v>162</v>
      </c>
      <c r="P873">
        <v>240</v>
      </c>
    </row>
    <row r="874" spans="1:16">
      <c r="A874">
        <v>163</v>
      </c>
      <c r="B874">
        <v>230</v>
      </c>
      <c r="C874">
        <v>430</v>
      </c>
      <c r="D874">
        <v>240</v>
      </c>
      <c r="E874">
        <v>84</v>
      </c>
      <c r="F874">
        <v>84</v>
      </c>
      <c r="G874">
        <v>84</v>
      </c>
      <c r="H874">
        <v>329</v>
      </c>
      <c r="I874">
        <v>203</v>
      </c>
      <c r="J874">
        <v>204</v>
      </c>
      <c r="K874">
        <v>223</v>
      </c>
      <c r="L874">
        <v>140</v>
      </c>
      <c r="M874">
        <v>162</v>
      </c>
      <c r="N874">
        <v>204</v>
      </c>
      <c r="O874">
        <v>162</v>
      </c>
      <c r="P874">
        <v>203</v>
      </c>
    </row>
    <row r="875" spans="1:16">
      <c r="A875">
        <v>430</v>
      </c>
      <c r="B875">
        <v>230</v>
      </c>
      <c r="C875">
        <v>204</v>
      </c>
      <c r="D875">
        <v>163</v>
      </c>
      <c r="E875">
        <v>230</v>
      </c>
      <c r="F875">
        <v>329</v>
      </c>
      <c r="G875">
        <v>140</v>
      </c>
      <c r="H875">
        <v>83</v>
      </c>
      <c r="I875">
        <v>140</v>
      </c>
      <c r="J875">
        <v>140</v>
      </c>
      <c r="K875">
        <v>140</v>
      </c>
      <c r="L875">
        <v>329</v>
      </c>
      <c r="M875">
        <v>163</v>
      </c>
      <c r="N875">
        <v>84</v>
      </c>
      <c r="O875">
        <v>204</v>
      </c>
      <c r="P875">
        <v>83</v>
      </c>
    </row>
    <row r="876" spans="1:16">
      <c r="A876">
        <v>83</v>
      </c>
      <c r="B876">
        <v>140</v>
      </c>
      <c r="C876">
        <v>329</v>
      </c>
      <c r="D876">
        <v>204</v>
      </c>
      <c r="E876">
        <v>140</v>
      </c>
      <c r="F876">
        <v>140</v>
      </c>
      <c r="G876">
        <v>230</v>
      </c>
      <c r="H876">
        <v>162</v>
      </c>
      <c r="I876">
        <v>223</v>
      </c>
      <c r="J876">
        <v>204</v>
      </c>
      <c r="K876">
        <v>162</v>
      </c>
      <c r="L876">
        <v>240</v>
      </c>
      <c r="M876">
        <v>142</v>
      </c>
      <c r="N876">
        <v>140</v>
      </c>
      <c r="O876">
        <v>163</v>
      </c>
      <c r="P876">
        <v>140</v>
      </c>
    </row>
    <row r="877" spans="1:16">
      <c r="A877">
        <v>329</v>
      </c>
      <c r="B877">
        <v>230</v>
      </c>
      <c r="C877">
        <v>329</v>
      </c>
      <c r="D877">
        <v>329</v>
      </c>
      <c r="E877">
        <v>163</v>
      </c>
      <c r="F877">
        <v>203</v>
      </c>
      <c r="G877">
        <v>223</v>
      </c>
      <c r="H877">
        <v>142</v>
      </c>
      <c r="I877">
        <v>203</v>
      </c>
      <c r="J877">
        <v>223</v>
      </c>
      <c r="K877">
        <v>163</v>
      </c>
      <c r="L877">
        <v>142</v>
      </c>
      <c r="M877">
        <v>140</v>
      </c>
      <c r="N877">
        <v>162</v>
      </c>
      <c r="O877">
        <v>84</v>
      </c>
      <c r="P877">
        <v>230</v>
      </c>
    </row>
    <row r="878" spans="1:16">
      <c r="A878">
        <v>162</v>
      </c>
      <c r="B878">
        <v>84</v>
      </c>
      <c r="C878">
        <v>223</v>
      </c>
      <c r="D878">
        <v>230</v>
      </c>
      <c r="E878">
        <v>223</v>
      </c>
      <c r="F878">
        <v>329</v>
      </c>
      <c r="G878">
        <v>162</v>
      </c>
      <c r="H878">
        <v>162</v>
      </c>
      <c r="I878">
        <v>84</v>
      </c>
      <c r="J878">
        <v>162</v>
      </c>
      <c r="K878">
        <v>140</v>
      </c>
      <c r="L878">
        <v>162</v>
      </c>
      <c r="M878">
        <v>84</v>
      </c>
      <c r="N878">
        <v>204</v>
      </c>
      <c r="O878">
        <v>163</v>
      </c>
      <c r="P878">
        <v>140</v>
      </c>
    </row>
    <row r="879" spans="1:16">
      <c r="A879">
        <v>204</v>
      </c>
      <c r="B879">
        <v>204</v>
      </c>
      <c r="C879">
        <v>230</v>
      </c>
      <c r="D879">
        <v>240</v>
      </c>
      <c r="E879">
        <v>163</v>
      </c>
      <c r="F879">
        <v>203</v>
      </c>
      <c r="G879">
        <v>430</v>
      </c>
      <c r="H879">
        <v>430</v>
      </c>
      <c r="I879">
        <v>203</v>
      </c>
      <c r="J879">
        <v>142</v>
      </c>
      <c r="K879">
        <v>329</v>
      </c>
      <c r="L879">
        <v>203</v>
      </c>
      <c r="M879">
        <v>203</v>
      </c>
      <c r="N879">
        <v>142</v>
      </c>
      <c r="O879">
        <v>329</v>
      </c>
      <c r="P879">
        <v>84</v>
      </c>
    </row>
    <row r="880" spans="1:16">
      <c r="A880">
        <v>163</v>
      </c>
      <c r="B880">
        <v>83</v>
      </c>
      <c r="C880">
        <v>240</v>
      </c>
      <c r="D880">
        <v>163</v>
      </c>
      <c r="E880">
        <v>142</v>
      </c>
      <c r="F880">
        <v>230</v>
      </c>
      <c r="G880">
        <v>142</v>
      </c>
      <c r="H880">
        <v>142</v>
      </c>
      <c r="I880">
        <v>163</v>
      </c>
      <c r="J880">
        <v>84</v>
      </c>
      <c r="K880">
        <v>329</v>
      </c>
      <c r="L880">
        <v>163</v>
      </c>
      <c r="M880">
        <v>329</v>
      </c>
      <c r="N880">
        <v>223</v>
      </c>
      <c r="O880">
        <v>430</v>
      </c>
      <c r="P880">
        <v>240</v>
      </c>
    </row>
    <row r="881" spans="1:16">
      <c r="A881">
        <v>162</v>
      </c>
      <c r="B881">
        <v>83</v>
      </c>
      <c r="C881">
        <v>84</v>
      </c>
      <c r="D881">
        <v>240</v>
      </c>
      <c r="E881">
        <v>140</v>
      </c>
      <c r="F881">
        <v>84</v>
      </c>
      <c r="G881">
        <v>230</v>
      </c>
      <c r="H881">
        <v>240</v>
      </c>
      <c r="I881">
        <v>204</v>
      </c>
      <c r="J881">
        <v>163</v>
      </c>
      <c r="K881">
        <v>163</v>
      </c>
      <c r="L881">
        <v>204</v>
      </c>
      <c r="M881">
        <v>329</v>
      </c>
      <c r="N881">
        <v>240</v>
      </c>
      <c r="O881">
        <v>240</v>
      </c>
      <c r="P881">
        <v>83</v>
      </c>
    </row>
    <row r="882" spans="1:16">
      <c r="A882">
        <v>204</v>
      </c>
      <c r="B882">
        <v>230</v>
      </c>
      <c r="C882">
        <v>162</v>
      </c>
      <c r="D882">
        <v>162</v>
      </c>
      <c r="E882">
        <v>142</v>
      </c>
      <c r="F882">
        <v>329</v>
      </c>
      <c r="G882">
        <v>142</v>
      </c>
      <c r="H882">
        <v>142</v>
      </c>
      <c r="I882">
        <v>142</v>
      </c>
      <c r="J882">
        <v>230</v>
      </c>
      <c r="K882">
        <v>329</v>
      </c>
      <c r="L882">
        <v>430</v>
      </c>
      <c r="M882">
        <v>204</v>
      </c>
      <c r="N882">
        <v>84</v>
      </c>
      <c r="O882">
        <v>223</v>
      </c>
      <c r="P882">
        <v>329</v>
      </c>
    </row>
    <row r="883" spans="1:16">
      <c r="A883">
        <v>430</v>
      </c>
      <c r="B883">
        <v>142</v>
      </c>
      <c r="C883">
        <v>83</v>
      </c>
      <c r="D883">
        <v>162</v>
      </c>
      <c r="E883">
        <v>230</v>
      </c>
      <c r="F883">
        <v>329</v>
      </c>
      <c r="G883">
        <v>223</v>
      </c>
      <c r="H883">
        <v>84</v>
      </c>
      <c r="I883">
        <v>84</v>
      </c>
      <c r="J883">
        <v>204</v>
      </c>
      <c r="K883">
        <v>162</v>
      </c>
      <c r="L883">
        <v>84</v>
      </c>
      <c r="M883">
        <v>142</v>
      </c>
      <c r="N883">
        <v>163</v>
      </c>
      <c r="O883">
        <v>163</v>
      </c>
      <c r="P883">
        <v>203</v>
      </c>
    </row>
    <row r="884" spans="1:16">
      <c r="A884">
        <v>84</v>
      </c>
      <c r="B884">
        <v>240</v>
      </c>
      <c r="C884">
        <v>204</v>
      </c>
      <c r="D884">
        <v>140</v>
      </c>
      <c r="E884">
        <v>240</v>
      </c>
      <c r="F884">
        <v>430</v>
      </c>
      <c r="G884">
        <v>84</v>
      </c>
      <c r="H884">
        <v>240</v>
      </c>
      <c r="I884">
        <v>162</v>
      </c>
      <c r="J884">
        <v>240</v>
      </c>
      <c r="K884">
        <v>329</v>
      </c>
      <c r="L884">
        <v>230</v>
      </c>
      <c r="M884">
        <v>240</v>
      </c>
      <c r="N884">
        <v>140</v>
      </c>
      <c r="O884">
        <v>230</v>
      </c>
      <c r="P884">
        <v>140</v>
      </c>
    </row>
    <row r="885" spans="1:16">
      <c r="A885">
        <v>430</v>
      </c>
      <c r="B885">
        <v>140</v>
      </c>
      <c r="C885">
        <v>203</v>
      </c>
      <c r="D885">
        <v>223</v>
      </c>
      <c r="E885">
        <v>140</v>
      </c>
      <c r="F885">
        <v>140</v>
      </c>
      <c r="G885">
        <v>329</v>
      </c>
      <c r="H885">
        <v>140</v>
      </c>
      <c r="I885">
        <v>230</v>
      </c>
      <c r="J885">
        <v>223</v>
      </c>
      <c r="K885">
        <v>203</v>
      </c>
      <c r="L885">
        <v>140</v>
      </c>
      <c r="M885">
        <v>204</v>
      </c>
      <c r="N885">
        <v>140</v>
      </c>
      <c r="O885">
        <v>430</v>
      </c>
      <c r="P885">
        <v>329</v>
      </c>
    </row>
    <row r="886" spans="1:16">
      <c r="A886">
        <v>83</v>
      </c>
      <c r="B886">
        <v>142</v>
      </c>
      <c r="C886">
        <v>162</v>
      </c>
      <c r="D886">
        <v>162</v>
      </c>
      <c r="E886">
        <v>430</v>
      </c>
      <c r="F886">
        <v>140</v>
      </c>
      <c r="G886">
        <v>223</v>
      </c>
      <c r="H886">
        <v>162</v>
      </c>
      <c r="I886">
        <v>83</v>
      </c>
      <c r="J886">
        <v>162</v>
      </c>
      <c r="K886">
        <v>162</v>
      </c>
      <c r="L886">
        <v>223</v>
      </c>
      <c r="M886">
        <v>230</v>
      </c>
      <c r="N886">
        <v>223</v>
      </c>
      <c r="O886">
        <v>223</v>
      </c>
      <c r="P886">
        <v>430</v>
      </c>
    </row>
    <row r="887" spans="1:16">
      <c r="A887">
        <v>223</v>
      </c>
      <c r="B887">
        <v>203</v>
      </c>
      <c r="C887">
        <v>230</v>
      </c>
      <c r="D887">
        <v>329</v>
      </c>
      <c r="E887">
        <v>84</v>
      </c>
      <c r="F887">
        <v>83</v>
      </c>
      <c r="G887">
        <v>162</v>
      </c>
      <c r="H887">
        <v>240</v>
      </c>
      <c r="I887">
        <v>140</v>
      </c>
      <c r="J887">
        <v>84</v>
      </c>
      <c r="K887">
        <v>142</v>
      </c>
      <c r="L887">
        <v>430</v>
      </c>
      <c r="M887">
        <v>204</v>
      </c>
      <c r="N887">
        <v>329</v>
      </c>
      <c r="O887">
        <v>230</v>
      </c>
      <c r="P887">
        <v>240</v>
      </c>
    </row>
    <row r="888" spans="1:16">
      <c r="A888">
        <v>223</v>
      </c>
      <c r="B888">
        <v>162</v>
      </c>
      <c r="C888">
        <v>163</v>
      </c>
      <c r="D888">
        <v>140</v>
      </c>
      <c r="E888">
        <v>204</v>
      </c>
      <c r="F888">
        <v>430</v>
      </c>
      <c r="G888">
        <v>430</v>
      </c>
      <c r="H888">
        <v>84</v>
      </c>
      <c r="I888">
        <v>204</v>
      </c>
      <c r="J888">
        <v>230</v>
      </c>
      <c r="K888">
        <v>230</v>
      </c>
      <c r="L888">
        <v>162</v>
      </c>
      <c r="M888">
        <v>162</v>
      </c>
      <c r="N888">
        <v>140</v>
      </c>
      <c r="O888">
        <v>84</v>
      </c>
      <c r="P888">
        <v>430</v>
      </c>
    </row>
    <row r="889" spans="1:16">
      <c r="A889">
        <v>140</v>
      </c>
      <c r="B889">
        <v>162</v>
      </c>
      <c r="C889">
        <v>203</v>
      </c>
      <c r="D889">
        <v>140</v>
      </c>
      <c r="E889">
        <v>329</v>
      </c>
      <c r="F889">
        <v>162</v>
      </c>
      <c r="G889">
        <v>240</v>
      </c>
      <c r="H889">
        <v>223</v>
      </c>
      <c r="I889">
        <v>142</v>
      </c>
      <c r="J889">
        <v>203</v>
      </c>
      <c r="K889">
        <v>430</v>
      </c>
      <c r="L889">
        <v>140</v>
      </c>
      <c r="M889">
        <v>140</v>
      </c>
      <c r="N889">
        <v>140</v>
      </c>
      <c r="O889">
        <v>84</v>
      </c>
      <c r="P889">
        <v>162</v>
      </c>
    </row>
    <row r="890" spans="1:16">
      <c r="A890">
        <v>223</v>
      </c>
      <c r="B890">
        <v>329</v>
      </c>
      <c r="C890">
        <v>430</v>
      </c>
      <c r="D890">
        <v>140</v>
      </c>
      <c r="E890">
        <v>430</v>
      </c>
      <c r="F890">
        <v>240</v>
      </c>
      <c r="G890">
        <v>223</v>
      </c>
      <c r="H890">
        <v>329</v>
      </c>
      <c r="I890">
        <v>140</v>
      </c>
      <c r="J890">
        <v>240</v>
      </c>
      <c r="K890">
        <v>84</v>
      </c>
      <c r="L890">
        <v>140</v>
      </c>
      <c r="M890">
        <v>84</v>
      </c>
      <c r="N890">
        <v>84</v>
      </c>
      <c r="O890">
        <v>204</v>
      </c>
      <c r="P890">
        <v>162</v>
      </c>
    </row>
    <row r="891" spans="1:16">
      <c r="A891">
        <v>204</v>
      </c>
      <c r="B891">
        <v>140</v>
      </c>
      <c r="C891">
        <v>223</v>
      </c>
      <c r="D891">
        <v>329</v>
      </c>
      <c r="E891">
        <v>83</v>
      </c>
      <c r="F891">
        <v>140</v>
      </c>
      <c r="G891">
        <v>84</v>
      </c>
      <c r="H891">
        <v>140</v>
      </c>
      <c r="I891">
        <v>430</v>
      </c>
      <c r="J891">
        <v>140</v>
      </c>
      <c r="K891">
        <v>203</v>
      </c>
      <c r="L891">
        <v>329</v>
      </c>
      <c r="M891">
        <v>162</v>
      </c>
      <c r="N891">
        <v>163</v>
      </c>
      <c r="O891">
        <v>204</v>
      </c>
      <c r="P891">
        <v>240</v>
      </c>
    </row>
    <row r="892" spans="1:16">
      <c r="A892">
        <v>163</v>
      </c>
      <c r="B892">
        <v>430</v>
      </c>
      <c r="C892">
        <v>162</v>
      </c>
      <c r="D892">
        <v>430</v>
      </c>
      <c r="E892">
        <v>140</v>
      </c>
      <c r="F892">
        <v>83</v>
      </c>
      <c r="G892">
        <v>204</v>
      </c>
      <c r="H892">
        <v>163</v>
      </c>
      <c r="I892">
        <v>204</v>
      </c>
      <c r="J892">
        <v>162</v>
      </c>
      <c r="K892">
        <v>204</v>
      </c>
      <c r="L892">
        <v>162</v>
      </c>
      <c r="M892">
        <v>204</v>
      </c>
      <c r="N892">
        <v>329</v>
      </c>
      <c r="O892">
        <v>162</v>
      </c>
      <c r="P892">
        <v>230</v>
      </c>
    </row>
    <row r="893" spans="1:16">
      <c r="A893">
        <v>84</v>
      </c>
      <c r="B893">
        <v>84</v>
      </c>
      <c r="C893">
        <v>230</v>
      </c>
      <c r="D893">
        <v>430</v>
      </c>
      <c r="E893">
        <v>240</v>
      </c>
      <c r="F893">
        <v>430</v>
      </c>
      <c r="G893">
        <v>162</v>
      </c>
      <c r="H893">
        <v>84</v>
      </c>
      <c r="I893">
        <v>204</v>
      </c>
      <c r="J893">
        <v>84</v>
      </c>
      <c r="K893">
        <v>163</v>
      </c>
      <c r="L893">
        <v>140</v>
      </c>
      <c r="M893">
        <v>230</v>
      </c>
      <c r="N893">
        <v>142</v>
      </c>
      <c r="O893">
        <v>163</v>
      </c>
      <c r="P893">
        <v>162</v>
      </c>
    </row>
    <row r="894" spans="1:16">
      <c r="A894">
        <v>240</v>
      </c>
      <c r="B894">
        <v>329</v>
      </c>
      <c r="C894">
        <v>142</v>
      </c>
      <c r="D894">
        <v>140</v>
      </c>
      <c r="E894">
        <v>162</v>
      </c>
      <c r="F894">
        <v>162</v>
      </c>
      <c r="G894">
        <v>140</v>
      </c>
      <c r="H894">
        <v>203</v>
      </c>
      <c r="I894">
        <v>223</v>
      </c>
      <c r="J894">
        <v>83</v>
      </c>
      <c r="K894">
        <v>84</v>
      </c>
      <c r="L894">
        <v>162</v>
      </c>
      <c r="M894">
        <v>140</v>
      </c>
      <c r="N894">
        <v>162</v>
      </c>
      <c r="O894">
        <v>83</v>
      </c>
      <c r="P894">
        <v>163</v>
      </c>
    </row>
    <row r="895" spans="1:16">
      <c r="A895">
        <v>203</v>
      </c>
      <c r="B895">
        <v>230</v>
      </c>
      <c r="C895">
        <v>230</v>
      </c>
      <c r="D895">
        <v>83</v>
      </c>
      <c r="E895">
        <v>162</v>
      </c>
      <c r="F895">
        <v>329</v>
      </c>
      <c r="G895">
        <v>163</v>
      </c>
      <c r="H895">
        <v>223</v>
      </c>
      <c r="I895">
        <v>162</v>
      </c>
      <c r="J895">
        <v>83</v>
      </c>
      <c r="K895">
        <v>203</v>
      </c>
      <c r="L895">
        <v>140</v>
      </c>
      <c r="M895">
        <v>430</v>
      </c>
      <c r="N895">
        <v>204</v>
      </c>
      <c r="O895">
        <v>162</v>
      </c>
      <c r="P895">
        <v>430</v>
      </c>
    </row>
    <row r="896" spans="1:16">
      <c r="A896">
        <v>162</v>
      </c>
      <c r="B896">
        <v>329</v>
      </c>
      <c r="C896">
        <v>162</v>
      </c>
      <c r="D896">
        <v>163</v>
      </c>
      <c r="E896">
        <v>142</v>
      </c>
      <c r="F896">
        <v>83</v>
      </c>
      <c r="G896">
        <v>163</v>
      </c>
      <c r="H896">
        <v>240</v>
      </c>
      <c r="I896">
        <v>203</v>
      </c>
      <c r="J896">
        <v>162</v>
      </c>
      <c r="K896">
        <v>203</v>
      </c>
      <c r="L896">
        <v>204</v>
      </c>
      <c r="M896">
        <v>329</v>
      </c>
      <c r="N896">
        <v>329</v>
      </c>
      <c r="O896">
        <v>240</v>
      </c>
      <c r="P896">
        <v>240</v>
      </c>
    </row>
    <row r="897" spans="1:16">
      <c r="A897">
        <v>329</v>
      </c>
      <c r="B897">
        <v>142</v>
      </c>
      <c r="C897">
        <v>162</v>
      </c>
      <c r="D897">
        <v>84</v>
      </c>
      <c r="E897">
        <v>329</v>
      </c>
      <c r="F897">
        <v>329</v>
      </c>
      <c r="G897">
        <v>329</v>
      </c>
      <c r="H897">
        <v>162</v>
      </c>
      <c r="I897">
        <v>204</v>
      </c>
      <c r="J897">
        <v>140</v>
      </c>
      <c r="K897">
        <v>240</v>
      </c>
      <c r="L897">
        <v>142</v>
      </c>
      <c r="M897">
        <v>204</v>
      </c>
      <c r="N897">
        <v>203</v>
      </c>
      <c r="O897">
        <v>83</v>
      </c>
      <c r="P897">
        <v>140</v>
      </c>
    </row>
    <row r="898" spans="1:16">
      <c r="A898">
        <v>329</v>
      </c>
      <c r="B898">
        <v>230</v>
      </c>
      <c r="C898">
        <v>203</v>
      </c>
      <c r="D898">
        <v>140</v>
      </c>
      <c r="E898">
        <v>240</v>
      </c>
      <c r="F898">
        <v>163</v>
      </c>
      <c r="G898">
        <v>240</v>
      </c>
      <c r="H898">
        <v>204</v>
      </c>
      <c r="I898">
        <v>329</v>
      </c>
      <c r="J898">
        <v>140</v>
      </c>
      <c r="K898">
        <v>84</v>
      </c>
      <c r="L898">
        <v>430</v>
      </c>
      <c r="M898">
        <v>162</v>
      </c>
      <c r="N898">
        <v>140</v>
      </c>
      <c r="O898">
        <v>329</v>
      </c>
      <c r="P898">
        <v>140</v>
      </c>
    </row>
    <row r="899" spans="1:16">
      <c r="A899">
        <v>84</v>
      </c>
      <c r="B899">
        <v>223</v>
      </c>
      <c r="C899">
        <v>162</v>
      </c>
      <c r="D899">
        <v>163</v>
      </c>
      <c r="E899">
        <v>163</v>
      </c>
      <c r="F899">
        <v>142</v>
      </c>
      <c r="G899">
        <v>204</v>
      </c>
      <c r="H899">
        <v>140</v>
      </c>
      <c r="I899">
        <v>329</v>
      </c>
      <c r="J899">
        <v>230</v>
      </c>
      <c r="K899">
        <v>84</v>
      </c>
      <c r="L899">
        <v>329</v>
      </c>
      <c r="M899">
        <v>140</v>
      </c>
      <c r="N899">
        <v>204</v>
      </c>
      <c r="O899">
        <v>240</v>
      </c>
      <c r="P899">
        <v>83</v>
      </c>
    </row>
    <row r="900" spans="1:16">
      <c r="A900">
        <v>204</v>
      </c>
      <c r="B900">
        <v>329</v>
      </c>
      <c r="C900">
        <v>83</v>
      </c>
      <c r="D900">
        <v>83</v>
      </c>
      <c r="E900">
        <v>240</v>
      </c>
      <c r="F900">
        <v>329</v>
      </c>
      <c r="G900">
        <v>329</v>
      </c>
      <c r="H900">
        <v>140</v>
      </c>
      <c r="I900">
        <v>84</v>
      </c>
      <c r="J900">
        <v>230</v>
      </c>
      <c r="K900">
        <v>140</v>
      </c>
      <c r="L900">
        <v>163</v>
      </c>
      <c r="M900">
        <v>163</v>
      </c>
      <c r="N900">
        <v>163</v>
      </c>
      <c r="O900">
        <v>329</v>
      </c>
      <c r="P900">
        <v>240</v>
      </c>
    </row>
    <row r="901" spans="1:16">
      <c r="A901">
        <v>140</v>
      </c>
      <c r="B901">
        <v>162</v>
      </c>
      <c r="C901">
        <v>83</v>
      </c>
      <c r="D901">
        <v>204</v>
      </c>
      <c r="E901">
        <v>204</v>
      </c>
      <c r="F901">
        <v>329</v>
      </c>
      <c r="G901">
        <v>163</v>
      </c>
      <c r="H901">
        <v>329</v>
      </c>
      <c r="I901">
        <v>240</v>
      </c>
      <c r="J901">
        <v>329</v>
      </c>
      <c r="K901">
        <v>140</v>
      </c>
      <c r="L901">
        <v>163</v>
      </c>
      <c r="M901">
        <v>162</v>
      </c>
      <c r="N901">
        <v>140</v>
      </c>
      <c r="O901">
        <v>140</v>
      </c>
      <c r="P901">
        <v>240</v>
      </c>
    </row>
    <row r="902" spans="1:16">
      <c r="A902">
        <v>240</v>
      </c>
      <c r="B902">
        <v>163</v>
      </c>
      <c r="C902">
        <v>84</v>
      </c>
      <c r="D902">
        <v>204</v>
      </c>
      <c r="E902">
        <v>329</v>
      </c>
      <c r="F902">
        <v>84</v>
      </c>
      <c r="G902">
        <v>230</v>
      </c>
      <c r="H902">
        <v>204</v>
      </c>
      <c r="I902">
        <v>83</v>
      </c>
      <c r="J902">
        <v>142</v>
      </c>
      <c r="K902">
        <v>140</v>
      </c>
      <c r="L902">
        <v>203</v>
      </c>
      <c r="M902">
        <v>140</v>
      </c>
      <c r="N902">
        <v>329</v>
      </c>
      <c r="O902">
        <v>84</v>
      </c>
      <c r="P902">
        <v>230</v>
      </c>
    </row>
    <row r="903" spans="1:16">
      <c r="A903">
        <v>203</v>
      </c>
      <c r="B903">
        <v>142</v>
      </c>
      <c r="C903">
        <v>223</v>
      </c>
      <c r="D903">
        <v>163</v>
      </c>
      <c r="E903">
        <v>84</v>
      </c>
      <c r="F903">
        <v>240</v>
      </c>
      <c r="G903">
        <v>163</v>
      </c>
      <c r="H903">
        <v>230</v>
      </c>
      <c r="I903">
        <v>140</v>
      </c>
      <c r="J903">
        <v>430</v>
      </c>
      <c r="K903">
        <v>223</v>
      </c>
      <c r="L903">
        <v>84</v>
      </c>
      <c r="M903">
        <v>142</v>
      </c>
      <c r="N903">
        <v>230</v>
      </c>
      <c r="O903">
        <v>142</v>
      </c>
      <c r="P903">
        <v>430</v>
      </c>
    </row>
    <row r="904" spans="1:16">
      <c r="A904">
        <v>204</v>
      </c>
      <c r="B904">
        <v>140</v>
      </c>
      <c r="C904">
        <v>162</v>
      </c>
      <c r="D904">
        <v>84</v>
      </c>
      <c r="E904">
        <v>329</v>
      </c>
      <c r="F904">
        <v>162</v>
      </c>
      <c r="G904">
        <v>204</v>
      </c>
      <c r="H904">
        <v>223</v>
      </c>
      <c r="I904">
        <v>430</v>
      </c>
      <c r="J904">
        <v>430</v>
      </c>
      <c r="K904">
        <v>83</v>
      </c>
      <c r="L904">
        <v>204</v>
      </c>
      <c r="M904">
        <v>140</v>
      </c>
      <c r="N904">
        <v>329</v>
      </c>
      <c r="O904">
        <v>223</v>
      </c>
      <c r="P904">
        <v>203</v>
      </c>
    </row>
    <row r="905" spans="1:16">
      <c r="A905">
        <v>203</v>
      </c>
      <c r="B905">
        <v>230</v>
      </c>
      <c r="C905">
        <v>162</v>
      </c>
      <c r="D905">
        <v>140</v>
      </c>
      <c r="E905">
        <v>204</v>
      </c>
      <c r="F905">
        <v>84</v>
      </c>
      <c r="G905">
        <v>162</v>
      </c>
      <c r="H905">
        <v>162</v>
      </c>
      <c r="I905">
        <v>140</v>
      </c>
      <c r="J905">
        <v>83</v>
      </c>
      <c r="K905">
        <v>142</v>
      </c>
      <c r="L905">
        <v>162</v>
      </c>
      <c r="M905">
        <v>84</v>
      </c>
      <c r="N905">
        <v>162</v>
      </c>
      <c r="O905">
        <v>329</v>
      </c>
      <c r="P905">
        <v>163</v>
      </c>
    </row>
    <row r="906" spans="1:16">
      <c r="A906">
        <v>223</v>
      </c>
      <c r="B906">
        <v>162</v>
      </c>
      <c r="C906">
        <v>230</v>
      </c>
      <c r="D906">
        <v>203</v>
      </c>
      <c r="E906">
        <v>240</v>
      </c>
      <c r="F906">
        <v>329</v>
      </c>
      <c r="G906">
        <v>162</v>
      </c>
      <c r="H906">
        <v>203</v>
      </c>
      <c r="I906">
        <v>163</v>
      </c>
      <c r="J906">
        <v>140</v>
      </c>
      <c r="K906">
        <v>329</v>
      </c>
      <c r="L906">
        <v>140</v>
      </c>
      <c r="M906">
        <v>83</v>
      </c>
      <c r="N906">
        <v>240</v>
      </c>
      <c r="O906">
        <v>162</v>
      </c>
      <c r="P906">
        <v>163</v>
      </c>
    </row>
    <row r="907" spans="1:16">
      <c r="A907">
        <v>142</v>
      </c>
      <c r="B907">
        <v>329</v>
      </c>
      <c r="C907">
        <v>162</v>
      </c>
      <c r="D907">
        <v>140</v>
      </c>
      <c r="E907">
        <v>163</v>
      </c>
      <c r="F907">
        <v>204</v>
      </c>
      <c r="G907">
        <v>162</v>
      </c>
      <c r="H907">
        <v>83</v>
      </c>
      <c r="I907">
        <v>203</v>
      </c>
      <c r="J907">
        <v>329</v>
      </c>
      <c r="K907">
        <v>140</v>
      </c>
      <c r="L907">
        <v>203</v>
      </c>
      <c r="M907">
        <v>162</v>
      </c>
      <c r="N907">
        <v>223</v>
      </c>
      <c r="O907">
        <v>84</v>
      </c>
      <c r="P907">
        <v>162</v>
      </c>
    </row>
    <row r="908" spans="1:16">
      <c r="A908">
        <v>162</v>
      </c>
      <c r="B908">
        <v>240</v>
      </c>
      <c r="C908">
        <v>84</v>
      </c>
      <c r="D908">
        <v>230</v>
      </c>
      <c r="E908">
        <v>140</v>
      </c>
      <c r="F908">
        <v>430</v>
      </c>
      <c r="G908">
        <v>140</v>
      </c>
      <c r="H908">
        <v>223</v>
      </c>
      <c r="I908">
        <v>203</v>
      </c>
      <c r="J908">
        <v>140</v>
      </c>
      <c r="K908">
        <v>329</v>
      </c>
      <c r="L908">
        <v>223</v>
      </c>
      <c r="M908">
        <v>329</v>
      </c>
      <c r="N908">
        <v>142</v>
      </c>
      <c r="O908">
        <v>329</v>
      </c>
      <c r="P908">
        <v>162</v>
      </c>
    </row>
    <row r="909" spans="1:16">
      <c r="A909">
        <v>163</v>
      </c>
      <c r="B909">
        <v>329</v>
      </c>
      <c r="C909">
        <v>230</v>
      </c>
      <c r="D909">
        <v>203</v>
      </c>
      <c r="E909">
        <v>230</v>
      </c>
      <c r="F909">
        <v>142</v>
      </c>
      <c r="G909">
        <v>204</v>
      </c>
      <c r="H909">
        <v>140</v>
      </c>
      <c r="I909">
        <v>142</v>
      </c>
      <c r="J909">
        <v>204</v>
      </c>
      <c r="K909">
        <v>240</v>
      </c>
      <c r="L909">
        <v>329</v>
      </c>
      <c r="M909">
        <v>83</v>
      </c>
      <c r="N909">
        <v>163</v>
      </c>
      <c r="O909">
        <v>204</v>
      </c>
      <c r="P909">
        <v>204</v>
      </c>
    </row>
    <row r="910" spans="1:16">
      <c r="A910">
        <v>203</v>
      </c>
      <c r="B910">
        <v>140</v>
      </c>
      <c r="C910">
        <v>329</v>
      </c>
      <c r="D910">
        <v>140</v>
      </c>
      <c r="E910">
        <v>230</v>
      </c>
      <c r="F910">
        <v>83</v>
      </c>
      <c r="G910">
        <v>329</v>
      </c>
      <c r="H910">
        <v>203</v>
      </c>
      <c r="I910">
        <v>140</v>
      </c>
      <c r="J910">
        <v>329</v>
      </c>
      <c r="K910">
        <v>162</v>
      </c>
      <c r="L910">
        <v>83</v>
      </c>
      <c r="M910">
        <v>140</v>
      </c>
      <c r="N910">
        <v>329</v>
      </c>
      <c r="O910">
        <v>329</v>
      </c>
      <c r="P910">
        <v>140</v>
      </c>
    </row>
    <row r="911" spans="1:16">
      <c r="A911">
        <v>430</v>
      </c>
      <c r="B911">
        <v>230</v>
      </c>
      <c r="C911">
        <v>329</v>
      </c>
      <c r="D911">
        <v>162</v>
      </c>
      <c r="E911">
        <v>83</v>
      </c>
      <c r="F911">
        <v>430</v>
      </c>
      <c r="G911">
        <v>162</v>
      </c>
      <c r="H911">
        <v>142</v>
      </c>
      <c r="I911">
        <v>204</v>
      </c>
      <c r="J911">
        <v>240</v>
      </c>
      <c r="K911">
        <v>223</v>
      </c>
      <c r="L911">
        <v>142</v>
      </c>
      <c r="M911">
        <v>230</v>
      </c>
      <c r="N911">
        <v>223</v>
      </c>
      <c r="O911">
        <v>162</v>
      </c>
      <c r="P911">
        <v>329</v>
      </c>
    </row>
    <row r="912" spans="1:16">
      <c r="A912">
        <v>140</v>
      </c>
      <c r="B912">
        <v>430</v>
      </c>
      <c r="C912">
        <v>204</v>
      </c>
      <c r="D912">
        <v>203</v>
      </c>
      <c r="E912">
        <v>203</v>
      </c>
      <c r="F912">
        <v>140</v>
      </c>
      <c r="G912">
        <v>329</v>
      </c>
      <c r="H912">
        <v>162</v>
      </c>
      <c r="I912">
        <v>203</v>
      </c>
      <c r="J912">
        <v>329</v>
      </c>
      <c r="K912">
        <v>329</v>
      </c>
      <c r="L912">
        <v>230</v>
      </c>
      <c r="M912">
        <v>163</v>
      </c>
      <c r="N912">
        <v>203</v>
      </c>
      <c r="O912">
        <v>203</v>
      </c>
      <c r="P912">
        <v>329</v>
      </c>
    </row>
    <row r="913" spans="1:16">
      <c r="A913">
        <v>142</v>
      </c>
      <c r="B913">
        <v>163</v>
      </c>
      <c r="C913">
        <v>329</v>
      </c>
      <c r="D913">
        <v>163</v>
      </c>
      <c r="E913">
        <v>203</v>
      </c>
      <c r="F913">
        <v>240</v>
      </c>
      <c r="G913">
        <v>203</v>
      </c>
      <c r="H913">
        <v>230</v>
      </c>
      <c r="I913">
        <v>230</v>
      </c>
      <c r="J913">
        <v>223</v>
      </c>
      <c r="K913">
        <v>162</v>
      </c>
      <c r="L913">
        <v>223</v>
      </c>
      <c r="M913">
        <v>240</v>
      </c>
      <c r="N913">
        <v>329</v>
      </c>
      <c r="O913">
        <v>223</v>
      </c>
      <c r="P913">
        <v>329</v>
      </c>
    </row>
    <row r="914" spans="1:16">
      <c r="A914">
        <v>329</v>
      </c>
      <c r="B914">
        <v>230</v>
      </c>
      <c r="C914">
        <v>140</v>
      </c>
      <c r="D914">
        <v>163</v>
      </c>
      <c r="E914">
        <v>240</v>
      </c>
      <c r="F914">
        <v>223</v>
      </c>
      <c r="G914">
        <v>140</v>
      </c>
      <c r="H914">
        <v>204</v>
      </c>
      <c r="I914">
        <v>203</v>
      </c>
      <c r="J914">
        <v>240</v>
      </c>
      <c r="K914">
        <v>142</v>
      </c>
      <c r="L914">
        <v>162</v>
      </c>
      <c r="M914">
        <v>204</v>
      </c>
      <c r="N914">
        <v>329</v>
      </c>
      <c r="O914">
        <v>162</v>
      </c>
      <c r="P914">
        <v>84</v>
      </c>
    </row>
    <row r="915" spans="1:16">
      <c r="A915">
        <v>223</v>
      </c>
      <c r="B915">
        <v>230</v>
      </c>
      <c r="C915">
        <v>162</v>
      </c>
      <c r="D915">
        <v>329</v>
      </c>
      <c r="E915">
        <v>430</v>
      </c>
      <c r="F915">
        <v>163</v>
      </c>
      <c r="G915">
        <v>430</v>
      </c>
      <c r="H915">
        <v>162</v>
      </c>
      <c r="I915">
        <v>163</v>
      </c>
      <c r="J915">
        <v>142</v>
      </c>
      <c r="K915">
        <v>162</v>
      </c>
      <c r="L915">
        <v>83</v>
      </c>
      <c r="M915">
        <v>84</v>
      </c>
      <c r="N915">
        <v>84</v>
      </c>
      <c r="O915">
        <v>329</v>
      </c>
      <c r="P915">
        <v>162</v>
      </c>
    </row>
    <row r="916" spans="1:16">
      <c r="A916">
        <v>140</v>
      </c>
      <c r="B916">
        <v>329</v>
      </c>
      <c r="C916">
        <v>83</v>
      </c>
      <c r="D916">
        <v>203</v>
      </c>
      <c r="E916">
        <v>162</v>
      </c>
      <c r="F916">
        <v>84</v>
      </c>
      <c r="G916">
        <v>240</v>
      </c>
      <c r="H916">
        <v>162</v>
      </c>
      <c r="I916">
        <v>203</v>
      </c>
      <c r="J916">
        <v>162</v>
      </c>
      <c r="K916">
        <v>142</v>
      </c>
      <c r="L916">
        <v>162</v>
      </c>
      <c r="M916">
        <v>162</v>
      </c>
      <c r="N916">
        <v>203</v>
      </c>
      <c r="O916">
        <v>162</v>
      </c>
      <c r="P916">
        <v>204</v>
      </c>
    </row>
    <row r="917" spans="1:16">
      <c r="A917">
        <v>203</v>
      </c>
      <c r="B917">
        <v>140</v>
      </c>
      <c r="C917">
        <v>142</v>
      </c>
      <c r="D917">
        <v>162</v>
      </c>
      <c r="E917">
        <v>203</v>
      </c>
      <c r="F917">
        <v>240</v>
      </c>
      <c r="G917">
        <v>162</v>
      </c>
      <c r="H917">
        <v>204</v>
      </c>
      <c r="I917">
        <v>329</v>
      </c>
      <c r="J917">
        <v>140</v>
      </c>
      <c r="K917">
        <v>430</v>
      </c>
      <c r="L917">
        <v>140</v>
      </c>
      <c r="M917">
        <v>83</v>
      </c>
      <c r="N917">
        <v>329</v>
      </c>
      <c r="O917">
        <v>163</v>
      </c>
      <c r="P917">
        <v>140</v>
      </c>
    </row>
    <row r="918" spans="1:16">
      <c r="A918">
        <v>142</v>
      </c>
      <c r="B918">
        <v>203</v>
      </c>
      <c r="C918">
        <v>142</v>
      </c>
      <c r="D918">
        <v>230</v>
      </c>
      <c r="E918">
        <v>162</v>
      </c>
      <c r="F918">
        <v>83</v>
      </c>
      <c r="G918">
        <v>142</v>
      </c>
      <c r="H918">
        <v>162</v>
      </c>
      <c r="I918">
        <v>140</v>
      </c>
      <c r="J918">
        <v>230</v>
      </c>
      <c r="K918">
        <v>329</v>
      </c>
      <c r="L918">
        <v>140</v>
      </c>
      <c r="M918">
        <v>203</v>
      </c>
      <c r="N918">
        <v>240</v>
      </c>
      <c r="O918">
        <v>204</v>
      </c>
      <c r="P918">
        <v>163</v>
      </c>
    </row>
    <row r="919" spans="1:16">
      <c r="A919">
        <v>140</v>
      </c>
      <c r="B919">
        <v>203</v>
      </c>
      <c r="C919">
        <v>329</v>
      </c>
      <c r="D919">
        <v>140</v>
      </c>
      <c r="E919">
        <v>223</v>
      </c>
      <c r="F919">
        <v>140</v>
      </c>
      <c r="G919">
        <v>329</v>
      </c>
      <c r="H919">
        <v>140</v>
      </c>
      <c r="I919">
        <v>140</v>
      </c>
      <c r="J919">
        <v>162</v>
      </c>
      <c r="K919">
        <v>140</v>
      </c>
      <c r="L919">
        <v>84</v>
      </c>
      <c r="M919">
        <v>240</v>
      </c>
      <c r="N919">
        <v>203</v>
      </c>
      <c r="O919">
        <v>163</v>
      </c>
      <c r="P919">
        <v>329</v>
      </c>
    </row>
    <row r="920" spans="1:16">
      <c r="A920">
        <v>430</v>
      </c>
      <c r="B920">
        <v>329</v>
      </c>
      <c r="C920">
        <v>430</v>
      </c>
      <c r="D920">
        <v>84</v>
      </c>
      <c r="E920">
        <v>162</v>
      </c>
      <c r="F920">
        <v>329</v>
      </c>
      <c r="G920">
        <v>162</v>
      </c>
      <c r="H920">
        <v>430</v>
      </c>
      <c r="I920">
        <v>230</v>
      </c>
      <c r="J920">
        <v>204</v>
      </c>
      <c r="K920">
        <v>162</v>
      </c>
      <c r="L920">
        <v>329</v>
      </c>
      <c r="M920">
        <v>223</v>
      </c>
      <c r="N920">
        <v>204</v>
      </c>
      <c r="O920">
        <v>84</v>
      </c>
      <c r="P920">
        <v>240</v>
      </c>
    </row>
    <row r="921" spans="1:16">
      <c r="A921">
        <v>140</v>
      </c>
      <c r="B921">
        <v>240</v>
      </c>
      <c r="C921">
        <v>142</v>
      </c>
      <c r="D921">
        <v>140</v>
      </c>
      <c r="E921">
        <v>162</v>
      </c>
      <c r="F921">
        <v>223</v>
      </c>
      <c r="G921">
        <v>430</v>
      </c>
      <c r="H921">
        <v>240</v>
      </c>
      <c r="I921">
        <v>83</v>
      </c>
      <c r="J921">
        <v>83</v>
      </c>
      <c r="K921">
        <v>203</v>
      </c>
      <c r="L921">
        <v>140</v>
      </c>
      <c r="M921">
        <v>329</v>
      </c>
      <c r="N921">
        <v>83</v>
      </c>
      <c r="O921">
        <v>203</v>
      </c>
      <c r="P921">
        <v>230</v>
      </c>
    </row>
    <row r="922" spans="1:16">
      <c r="A922">
        <v>84</v>
      </c>
      <c r="B922">
        <v>163</v>
      </c>
      <c r="C922">
        <v>203</v>
      </c>
      <c r="D922">
        <v>430</v>
      </c>
      <c r="E922">
        <v>329</v>
      </c>
      <c r="F922">
        <v>163</v>
      </c>
      <c r="G922">
        <v>230</v>
      </c>
      <c r="H922">
        <v>140</v>
      </c>
      <c r="I922">
        <v>162</v>
      </c>
      <c r="J922">
        <v>142</v>
      </c>
      <c r="K922">
        <v>223</v>
      </c>
      <c r="L922">
        <v>329</v>
      </c>
      <c r="M922">
        <v>223</v>
      </c>
      <c r="N922">
        <v>230</v>
      </c>
      <c r="O922">
        <v>140</v>
      </c>
      <c r="P922">
        <v>223</v>
      </c>
    </row>
    <row r="923" spans="1:16">
      <c r="A923">
        <v>162</v>
      </c>
      <c r="B923">
        <v>162</v>
      </c>
      <c r="C923">
        <v>162</v>
      </c>
      <c r="D923">
        <v>329</v>
      </c>
      <c r="E923">
        <v>84</v>
      </c>
      <c r="F923">
        <v>430</v>
      </c>
      <c r="G923">
        <v>162</v>
      </c>
      <c r="H923">
        <v>223</v>
      </c>
      <c r="I923">
        <v>83</v>
      </c>
      <c r="J923">
        <v>223</v>
      </c>
      <c r="K923">
        <v>162</v>
      </c>
      <c r="L923">
        <v>162</v>
      </c>
      <c r="M923">
        <v>240</v>
      </c>
      <c r="N923">
        <v>223</v>
      </c>
      <c r="O923">
        <v>223</v>
      </c>
      <c r="P923">
        <v>230</v>
      </c>
    </row>
    <row r="924" spans="1:16">
      <c r="A924">
        <v>163</v>
      </c>
      <c r="B924">
        <v>230</v>
      </c>
      <c r="C924">
        <v>140</v>
      </c>
      <c r="D924">
        <v>140</v>
      </c>
      <c r="E924">
        <v>84</v>
      </c>
      <c r="F924">
        <v>140</v>
      </c>
      <c r="G924">
        <v>223</v>
      </c>
      <c r="H924">
        <v>329</v>
      </c>
      <c r="I924">
        <v>230</v>
      </c>
      <c r="J924">
        <v>140</v>
      </c>
      <c r="K924">
        <v>329</v>
      </c>
      <c r="L924">
        <v>162</v>
      </c>
      <c r="M924">
        <v>223</v>
      </c>
      <c r="N924">
        <v>203</v>
      </c>
      <c r="O924">
        <v>230</v>
      </c>
      <c r="P924">
        <v>223</v>
      </c>
    </row>
    <row r="925" spans="1:16">
      <c r="A925">
        <v>140</v>
      </c>
      <c r="B925">
        <v>84</v>
      </c>
      <c r="C925">
        <v>204</v>
      </c>
      <c r="D925">
        <v>329</v>
      </c>
      <c r="E925">
        <v>329</v>
      </c>
      <c r="F925">
        <v>142</v>
      </c>
      <c r="G925">
        <v>230</v>
      </c>
      <c r="H925">
        <v>230</v>
      </c>
      <c r="I925">
        <v>203</v>
      </c>
      <c r="J925">
        <v>204</v>
      </c>
      <c r="K925">
        <v>223</v>
      </c>
      <c r="L925">
        <v>329</v>
      </c>
      <c r="M925">
        <v>329</v>
      </c>
      <c r="N925">
        <v>240</v>
      </c>
      <c r="O925">
        <v>163</v>
      </c>
      <c r="P925">
        <v>162</v>
      </c>
    </row>
    <row r="926" spans="1:16">
      <c r="A926">
        <v>329</v>
      </c>
      <c r="B926">
        <v>430</v>
      </c>
      <c r="C926">
        <v>162</v>
      </c>
      <c r="D926">
        <v>142</v>
      </c>
      <c r="E926">
        <v>142</v>
      </c>
      <c r="F926">
        <v>84</v>
      </c>
      <c r="G926">
        <v>329</v>
      </c>
      <c r="H926">
        <v>430</v>
      </c>
      <c r="I926">
        <v>163</v>
      </c>
      <c r="J926">
        <v>140</v>
      </c>
      <c r="K926">
        <v>84</v>
      </c>
      <c r="L926">
        <v>230</v>
      </c>
      <c r="M926">
        <v>83</v>
      </c>
      <c r="N926">
        <v>430</v>
      </c>
      <c r="O926">
        <v>83</v>
      </c>
      <c r="P926">
        <v>140</v>
      </c>
    </row>
    <row r="927" spans="1:16">
      <c r="A927">
        <v>142</v>
      </c>
      <c r="B927">
        <v>162</v>
      </c>
      <c r="C927">
        <v>430</v>
      </c>
      <c r="D927">
        <v>430</v>
      </c>
      <c r="E927">
        <v>203</v>
      </c>
      <c r="F927">
        <v>430</v>
      </c>
      <c r="G927">
        <v>230</v>
      </c>
      <c r="H927">
        <v>230</v>
      </c>
      <c r="I927">
        <v>140</v>
      </c>
      <c r="J927">
        <v>142</v>
      </c>
      <c r="K927">
        <v>240</v>
      </c>
      <c r="L927">
        <v>83</v>
      </c>
      <c r="M927">
        <v>162</v>
      </c>
      <c r="N927">
        <v>430</v>
      </c>
      <c r="O927">
        <v>162</v>
      </c>
      <c r="P927">
        <v>204</v>
      </c>
    </row>
    <row r="928" spans="1:16">
      <c r="A928">
        <v>329</v>
      </c>
      <c r="B928">
        <v>204</v>
      </c>
      <c r="C928">
        <v>230</v>
      </c>
      <c r="D928">
        <v>83</v>
      </c>
      <c r="E928">
        <v>329</v>
      </c>
      <c r="F928">
        <v>203</v>
      </c>
      <c r="G928">
        <v>83</v>
      </c>
      <c r="H928">
        <v>223</v>
      </c>
      <c r="I928">
        <v>83</v>
      </c>
      <c r="J928">
        <v>430</v>
      </c>
      <c r="K928">
        <v>430</v>
      </c>
      <c r="L928">
        <v>83</v>
      </c>
      <c r="M928">
        <v>162</v>
      </c>
      <c r="N928">
        <v>329</v>
      </c>
      <c r="O928">
        <v>329</v>
      </c>
      <c r="P928">
        <v>140</v>
      </c>
    </row>
    <row r="929" spans="1:16">
      <c r="A929">
        <v>162</v>
      </c>
      <c r="B929">
        <v>223</v>
      </c>
      <c r="C929">
        <v>163</v>
      </c>
      <c r="D929">
        <v>142</v>
      </c>
      <c r="E929">
        <v>142</v>
      </c>
      <c r="F929">
        <v>430</v>
      </c>
      <c r="G929">
        <v>223</v>
      </c>
      <c r="H929">
        <v>83</v>
      </c>
      <c r="I929">
        <v>140</v>
      </c>
      <c r="J929">
        <v>329</v>
      </c>
      <c r="K929">
        <v>142</v>
      </c>
      <c r="L929">
        <v>329</v>
      </c>
      <c r="M929">
        <v>204</v>
      </c>
      <c r="N929">
        <v>230</v>
      </c>
      <c r="O929">
        <v>162</v>
      </c>
      <c r="P929">
        <v>329</v>
      </c>
    </row>
    <row r="930" spans="1:16">
      <c r="A930">
        <v>203</v>
      </c>
      <c r="B930">
        <v>162</v>
      </c>
      <c r="C930">
        <v>430</v>
      </c>
      <c r="D930">
        <v>230</v>
      </c>
      <c r="E930">
        <v>163</v>
      </c>
      <c r="F930">
        <v>329</v>
      </c>
      <c r="G930">
        <v>240</v>
      </c>
      <c r="H930">
        <v>162</v>
      </c>
      <c r="I930">
        <v>329</v>
      </c>
      <c r="J930">
        <v>140</v>
      </c>
      <c r="K930">
        <v>140</v>
      </c>
      <c r="L930">
        <v>163</v>
      </c>
      <c r="M930">
        <v>162</v>
      </c>
      <c r="N930">
        <v>140</v>
      </c>
      <c r="O930">
        <v>84</v>
      </c>
      <c r="P930">
        <v>163</v>
      </c>
    </row>
    <row r="931" spans="1:16">
      <c r="A931">
        <v>83</v>
      </c>
      <c r="B931">
        <v>430</v>
      </c>
      <c r="C931">
        <v>430</v>
      </c>
      <c r="D931">
        <v>83</v>
      </c>
      <c r="E931">
        <v>162</v>
      </c>
      <c r="F931">
        <v>163</v>
      </c>
      <c r="G931">
        <v>83</v>
      </c>
      <c r="H931">
        <v>329</v>
      </c>
      <c r="I931">
        <v>203</v>
      </c>
      <c r="J931">
        <v>230</v>
      </c>
      <c r="K931">
        <v>230</v>
      </c>
      <c r="L931">
        <v>329</v>
      </c>
      <c r="M931">
        <v>84</v>
      </c>
      <c r="N931">
        <v>84</v>
      </c>
      <c r="O931">
        <v>84</v>
      </c>
      <c r="P931">
        <v>84</v>
      </c>
    </row>
    <row r="932" spans="1:16">
      <c r="A932">
        <v>162</v>
      </c>
      <c r="B932">
        <v>162</v>
      </c>
      <c r="C932">
        <v>230</v>
      </c>
      <c r="D932">
        <v>162</v>
      </c>
      <c r="E932">
        <v>142</v>
      </c>
      <c r="F932">
        <v>230</v>
      </c>
      <c r="G932">
        <v>204</v>
      </c>
      <c r="H932">
        <v>142</v>
      </c>
      <c r="I932">
        <v>329</v>
      </c>
      <c r="J932">
        <v>162</v>
      </c>
      <c r="K932">
        <v>329</v>
      </c>
      <c r="L932">
        <v>430</v>
      </c>
      <c r="M932">
        <v>329</v>
      </c>
      <c r="N932">
        <v>140</v>
      </c>
      <c r="O932">
        <v>142</v>
      </c>
      <c r="P932">
        <v>223</v>
      </c>
    </row>
    <row r="933" spans="1:16">
      <c r="A933">
        <v>140</v>
      </c>
      <c r="B933">
        <v>230</v>
      </c>
      <c r="C933">
        <v>329</v>
      </c>
      <c r="D933">
        <v>430</v>
      </c>
      <c r="E933">
        <v>163</v>
      </c>
      <c r="F933">
        <v>204</v>
      </c>
      <c r="G933">
        <v>203</v>
      </c>
      <c r="H933">
        <v>240</v>
      </c>
      <c r="I933">
        <v>140</v>
      </c>
      <c r="J933">
        <v>142</v>
      </c>
      <c r="K933">
        <v>84</v>
      </c>
      <c r="L933">
        <v>84</v>
      </c>
      <c r="M933">
        <v>329</v>
      </c>
      <c r="N933">
        <v>329</v>
      </c>
      <c r="O933">
        <v>329</v>
      </c>
      <c r="P933">
        <v>329</v>
      </c>
    </row>
    <row r="934" spans="1:16">
      <c r="A934">
        <v>140</v>
      </c>
      <c r="B934">
        <v>223</v>
      </c>
      <c r="C934">
        <v>204</v>
      </c>
      <c r="D934">
        <v>142</v>
      </c>
      <c r="E934">
        <v>329</v>
      </c>
      <c r="F934">
        <v>329</v>
      </c>
      <c r="G934">
        <v>83</v>
      </c>
      <c r="H934">
        <v>162</v>
      </c>
      <c r="I934">
        <v>230</v>
      </c>
      <c r="J934">
        <v>204</v>
      </c>
      <c r="K934">
        <v>140</v>
      </c>
      <c r="L934">
        <v>84</v>
      </c>
      <c r="M934">
        <v>230</v>
      </c>
      <c r="N934">
        <v>203</v>
      </c>
      <c r="O934">
        <v>83</v>
      </c>
      <c r="P934">
        <v>203</v>
      </c>
    </row>
    <row r="935" spans="1:16">
      <c r="A935">
        <v>329</v>
      </c>
      <c r="B935">
        <v>430</v>
      </c>
      <c r="C935">
        <v>83</v>
      </c>
      <c r="D935">
        <v>142</v>
      </c>
      <c r="E935">
        <v>203</v>
      </c>
      <c r="F935">
        <v>223</v>
      </c>
      <c r="G935">
        <v>203</v>
      </c>
      <c r="H935">
        <v>163</v>
      </c>
      <c r="I935">
        <v>162</v>
      </c>
      <c r="J935">
        <v>204</v>
      </c>
      <c r="K935">
        <v>84</v>
      </c>
      <c r="L935">
        <v>329</v>
      </c>
      <c r="M935">
        <v>163</v>
      </c>
      <c r="N935">
        <v>162</v>
      </c>
      <c r="O935">
        <v>223</v>
      </c>
      <c r="P935">
        <v>430</v>
      </c>
    </row>
    <row r="936" spans="1:16">
      <c r="A936">
        <v>240</v>
      </c>
      <c r="B936">
        <v>142</v>
      </c>
      <c r="C936">
        <v>329</v>
      </c>
      <c r="D936">
        <v>84</v>
      </c>
      <c r="E936">
        <v>240</v>
      </c>
      <c r="F936">
        <v>203</v>
      </c>
      <c r="G936">
        <v>142</v>
      </c>
      <c r="H936">
        <v>430</v>
      </c>
      <c r="I936">
        <v>83</v>
      </c>
      <c r="J936">
        <v>329</v>
      </c>
      <c r="K936">
        <v>84</v>
      </c>
      <c r="L936">
        <v>142</v>
      </c>
      <c r="M936">
        <v>223</v>
      </c>
      <c r="N936">
        <v>142</v>
      </c>
      <c r="O936">
        <v>203</v>
      </c>
      <c r="P936">
        <v>140</v>
      </c>
    </row>
    <row r="937" spans="1:16">
      <c r="A937">
        <v>203</v>
      </c>
      <c r="B937">
        <v>430</v>
      </c>
      <c r="C937">
        <v>329</v>
      </c>
      <c r="D937">
        <v>140</v>
      </c>
      <c r="E937">
        <v>223</v>
      </c>
      <c r="F937">
        <v>163</v>
      </c>
      <c r="G937">
        <v>142</v>
      </c>
      <c r="H937">
        <v>162</v>
      </c>
      <c r="I937">
        <v>329</v>
      </c>
      <c r="J937">
        <v>240</v>
      </c>
      <c r="K937">
        <v>240</v>
      </c>
      <c r="L937">
        <v>203</v>
      </c>
      <c r="M937">
        <v>162</v>
      </c>
      <c r="N937">
        <v>230</v>
      </c>
      <c r="O937">
        <v>240</v>
      </c>
      <c r="P937">
        <v>162</v>
      </c>
    </row>
    <row r="938" spans="1:16">
      <c r="A938">
        <v>430</v>
      </c>
      <c r="B938">
        <v>140</v>
      </c>
      <c r="C938">
        <v>140</v>
      </c>
      <c r="D938">
        <v>84</v>
      </c>
      <c r="E938">
        <v>240</v>
      </c>
      <c r="F938">
        <v>140</v>
      </c>
      <c r="G938">
        <v>163</v>
      </c>
      <c r="H938">
        <v>84</v>
      </c>
      <c r="I938">
        <v>329</v>
      </c>
      <c r="J938">
        <v>329</v>
      </c>
      <c r="K938">
        <v>84</v>
      </c>
      <c r="L938">
        <v>140</v>
      </c>
      <c r="M938">
        <v>230</v>
      </c>
      <c r="N938">
        <v>84</v>
      </c>
      <c r="O938">
        <v>203</v>
      </c>
      <c r="P938">
        <v>142</v>
      </c>
    </row>
    <row r="939" spans="1:16">
      <c r="A939">
        <v>240</v>
      </c>
      <c r="B939">
        <v>142</v>
      </c>
      <c r="C939">
        <v>84</v>
      </c>
      <c r="D939">
        <v>240</v>
      </c>
      <c r="E939">
        <v>162</v>
      </c>
      <c r="F939">
        <v>329</v>
      </c>
      <c r="G939">
        <v>230</v>
      </c>
      <c r="H939">
        <v>162</v>
      </c>
      <c r="I939">
        <v>240</v>
      </c>
      <c r="J939">
        <v>142</v>
      </c>
      <c r="K939">
        <v>163</v>
      </c>
      <c r="L939">
        <v>329</v>
      </c>
      <c r="M939">
        <v>83</v>
      </c>
      <c r="N939">
        <v>240</v>
      </c>
      <c r="O939">
        <v>329</v>
      </c>
      <c r="P939">
        <v>83</v>
      </c>
    </row>
    <row r="940" spans="1:16">
      <c r="A940">
        <v>203</v>
      </c>
      <c r="B940">
        <v>430</v>
      </c>
      <c r="C940">
        <v>203</v>
      </c>
      <c r="D940">
        <v>203</v>
      </c>
      <c r="E940">
        <v>83</v>
      </c>
      <c r="F940">
        <v>430</v>
      </c>
      <c r="G940">
        <v>142</v>
      </c>
      <c r="H940">
        <v>203</v>
      </c>
      <c r="I940">
        <v>430</v>
      </c>
      <c r="J940">
        <v>240</v>
      </c>
      <c r="K940">
        <v>140</v>
      </c>
      <c r="L940">
        <v>203</v>
      </c>
      <c r="M940">
        <v>329</v>
      </c>
      <c r="N940">
        <v>162</v>
      </c>
      <c r="O940">
        <v>240</v>
      </c>
      <c r="P940">
        <v>140</v>
      </c>
    </row>
    <row r="941" spans="1:16">
      <c r="A941">
        <v>142</v>
      </c>
      <c r="B941">
        <v>329</v>
      </c>
      <c r="C941">
        <v>329</v>
      </c>
      <c r="D941">
        <v>162</v>
      </c>
      <c r="E941">
        <v>329</v>
      </c>
      <c r="F941">
        <v>162</v>
      </c>
      <c r="G941">
        <v>223</v>
      </c>
      <c r="H941">
        <v>84</v>
      </c>
      <c r="I941">
        <v>204</v>
      </c>
      <c r="J941">
        <v>223</v>
      </c>
      <c r="K941">
        <v>203</v>
      </c>
      <c r="L941">
        <v>84</v>
      </c>
      <c r="M941">
        <v>163</v>
      </c>
      <c r="N941">
        <v>240</v>
      </c>
      <c r="O941">
        <v>140</v>
      </c>
      <c r="P941">
        <v>203</v>
      </c>
    </row>
    <row r="942" spans="1:16">
      <c r="A942">
        <v>84</v>
      </c>
      <c r="B942">
        <v>203</v>
      </c>
      <c r="C942">
        <v>140</v>
      </c>
      <c r="D942">
        <v>142</v>
      </c>
      <c r="E942">
        <v>203</v>
      </c>
      <c r="F942">
        <v>84</v>
      </c>
      <c r="G942">
        <v>140</v>
      </c>
      <c r="H942">
        <v>162</v>
      </c>
      <c r="I942">
        <v>162</v>
      </c>
      <c r="J942">
        <v>240</v>
      </c>
      <c r="K942">
        <v>329</v>
      </c>
      <c r="L942">
        <v>230</v>
      </c>
      <c r="M942">
        <v>142</v>
      </c>
      <c r="N942">
        <v>329</v>
      </c>
      <c r="O942">
        <v>142</v>
      </c>
      <c r="P942">
        <v>83</v>
      </c>
    </row>
    <row r="943" spans="1:16">
      <c r="A943">
        <v>203</v>
      </c>
      <c r="B943">
        <v>329</v>
      </c>
      <c r="C943">
        <v>240</v>
      </c>
      <c r="D943">
        <v>240</v>
      </c>
      <c r="E943">
        <v>223</v>
      </c>
      <c r="F943">
        <v>140</v>
      </c>
      <c r="G943">
        <v>203</v>
      </c>
      <c r="H943">
        <v>203</v>
      </c>
      <c r="I943">
        <v>162</v>
      </c>
      <c r="J943">
        <v>162</v>
      </c>
      <c r="K943">
        <v>329</v>
      </c>
      <c r="L943">
        <v>162</v>
      </c>
      <c r="M943">
        <v>140</v>
      </c>
      <c r="N943">
        <v>140</v>
      </c>
      <c r="O943">
        <v>162</v>
      </c>
      <c r="P943">
        <v>162</v>
      </c>
    </row>
    <row r="944" spans="1:16">
      <c r="A944">
        <v>230</v>
      </c>
      <c r="B944">
        <v>162</v>
      </c>
      <c r="C944">
        <v>230</v>
      </c>
      <c r="D944">
        <v>84</v>
      </c>
      <c r="E944">
        <v>140</v>
      </c>
      <c r="F944">
        <v>329</v>
      </c>
      <c r="G944">
        <v>329</v>
      </c>
      <c r="H944">
        <v>142</v>
      </c>
      <c r="I944">
        <v>163</v>
      </c>
      <c r="J944">
        <v>204</v>
      </c>
      <c r="K944">
        <v>223</v>
      </c>
      <c r="L944">
        <v>163</v>
      </c>
      <c r="M944">
        <v>162</v>
      </c>
      <c r="N944">
        <v>162</v>
      </c>
      <c r="O944">
        <v>83</v>
      </c>
      <c r="P944">
        <v>162</v>
      </c>
    </row>
    <row r="945" spans="1:16">
      <c r="A945">
        <v>240</v>
      </c>
      <c r="B945">
        <v>84</v>
      </c>
      <c r="C945">
        <v>142</v>
      </c>
      <c r="D945">
        <v>430</v>
      </c>
      <c r="E945">
        <v>203</v>
      </c>
      <c r="F945">
        <v>162</v>
      </c>
      <c r="G945">
        <v>162</v>
      </c>
      <c r="H945">
        <v>163</v>
      </c>
      <c r="I945">
        <v>84</v>
      </c>
      <c r="J945">
        <v>162</v>
      </c>
      <c r="K945">
        <v>204</v>
      </c>
      <c r="L945">
        <v>329</v>
      </c>
      <c r="M945">
        <v>204</v>
      </c>
      <c r="N945">
        <v>204</v>
      </c>
      <c r="O945">
        <v>204</v>
      </c>
      <c r="P945">
        <v>163</v>
      </c>
    </row>
    <row r="946" spans="1:16">
      <c r="A946">
        <v>142</v>
      </c>
      <c r="B946">
        <v>223</v>
      </c>
      <c r="C946">
        <v>83</v>
      </c>
      <c r="D946">
        <v>223</v>
      </c>
      <c r="E946">
        <v>240</v>
      </c>
      <c r="F946">
        <v>84</v>
      </c>
      <c r="G946">
        <v>329</v>
      </c>
      <c r="H946">
        <v>140</v>
      </c>
      <c r="I946">
        <v>84</v>
      </c>
      <c r="J946">
        <v>203</v>
      </c>
      <c r="K946">
        <v>204</v>
      </c>
      <c r="L946">
        <v>163</v>
      </c>
      <c r="M946">
        <v>203</v>
      </c>
      <c r="N946">
        <v>163</v>
      </c>
      <c r="O946">
        <v>204</v>
      </c>
      <c r="P946">
        <v>140</v>
      </c>
    </row>
    <row r="947" spans="1:16">
      <c r="A947">
        <v>140</v>
      </c>
      <c r="B947">
        <v>162</v>
      </c>
      <c r="C947">
        <v>329</v>
      </c>
      <c r="D947">
        <v>162</v>
      </c>
      <c r="E947">
        <v>329</v>
      </c>
      <c r="F947">
        <v>162</v>
      </c>
      <c r="G947">
        <v>83</v>
      </c>
      <c r="H947">
        <v>204</v>
      </c>
      <c r="I947">
        <v>142</v>
      </c>
      <c r="J947">
        <v>140</v>
      </c>
      <c r="K947">
        <v>430</v>
      </c>
      <c r="L947">
        <v>162</v>
      </c>
      <c r="M947">
        <v>142</v>
      </c>
      <c r="N947">
        <v>329</v>
      </c>
      <c r="O947">
        <v>329</v>
      </c>
      <c r="P947">
        <v>140</v>
      </c>
    </row>
    <row r="948" spans="1:16">
      <c r="A948">
        <v>83</v>
      </c>
      <c r="B948">
        <v>84</v>
      </c>
      <c r="C948">
        <v>329</v>
      </c>
      <c r="D948">
        <v>84</v>
      </c>
      <c r="E948">
        <v>162</v>
      </c>
      <c r="F948">
        <v>223</v>
      </c>
      <c r="G948">
        <v>240</v>
      </c>
      <c r="H948">
        <v>162</v>
      </c>
      <c r="I948">
        <v>84</v>
      </c>
      <c r="J948">
        <v>329</v>
      </c>
      <c r="K948">
        <v>240</v>
      </c>
      <c r="L948">
        <v>163</v>
      </c>
      <c r="M948">
        <v>203</v>
      </c>
      <c r="N948">
        <v>329</v>
      </c>
      <c r="O948">
        <v>162</v>
      </c>
      <c r="P948">
        <v>83</v>
      </c>
    </row>
    <row r="949" spans="1:16">
      <c r="A949">
        <v>203</v>
      </c>
      <c r="B949">
        <v>162</v>
      </c>
      <c r="C949">
        <v>163</v>
      </c>
      <c r="D949">
        <v>204</v>
      </c>
      <c r="E949">
        <v>140</v>
      </c>
      <c r="F949">
        <v>223</v>
      </c>
      <c r="G949">
        <v>83</v>
      </c>
      <c r="H949">
        <v>223</v>
      </c>
      <c r="I949">
        <v>204</v>
      </c>
      <c r="J949">
        <v>329</v>
      </c>
      <c r="K949">
        <v>430</v>
      </c>
      <c r="L949">
        <v>142</v>
      </c>
      <c r="M949">
        <v>329</v>
      </c>
      <c r="N949">
        <v>140</v>
      </c>
      <c r="O949">
        <v>162</v>
      </c>
      <c r="P949">
        <v>240</v>
      </c>
    </row>
    <row r="950" spans="1:16">
      <c r="A950">
        <v>430</v>
      </c>
      <c r="B950">
        <v>162</v>
      </c>
      <c r="C950">
        <v>83</v>
      </c>
      <c r="D950">
        <v>142</v>
      </c>
      <c r="E950">
        <v>83</v>
      </c>
      <c r="F950">
        <v>162</v>
      </c>
      <c r="G950">
        <v>223</v>
      </c>
      <c r="H950">
        <v>329</v>
      </c>
      <c r="I950">
        <v>329</v>
      </c>
      <c r="J950">
        <v>83</v>
      </c>
      <c r="K950">
        <v>240</v>
      </c>
      <c r="L950">
        <v>162</v>
      </c>
      <c r="M950">
        <v>430</v>
      </c>
      <c r="N950">
        <v>230</v>
      </c>
      <c r="O950">
        <v>142</v>
      </c>
      <c r="P950">
        <v>140</v>
      </c>
    </row>
    <row r="951" spans="1:16">
      <c r="A951">
        <v>329</v>
      </c>
      <c r="B951">
        <v>430</v>
      </c>
      <c r="C951">
        <v>163</v>
      </c>
      <c r="D951">
        <v>230</v>
      </c>
      <c r="E951">
        <v>230</v>
      </c>
      <c r="F951">
        <v>223</v>
      </c>
      <c r="G951">
        <v>329</v>
      </c>
      <c r="H951">
        <v>140</v>
      </c>
      <c r="I951">
        <v>140</v>
      </c>
      <c r="J951">
        <v>240</v>
      </c>
      <c r="K951">
        <v>162</v>
      </c>
      <c r="L951">
        <v>203</v>
      </c>
      <c r="M951">
        <v>83</v>
      </c>
      <c r="N951">
        <v>162</v>
      </c>
      <c r="O951">
        <v>84</v>
      </c>
      <c r="P951">
        <v>329</v>
      </c>
    </row>
    <row r="952" spans="1:16">
      <c r="A952">
        <v>142</v>
      </c>
      <c r="B952">
        <v>240</v>
      </c>
      <c r="C952">
        <v>329</v>
      </c>
      <c r="D952">
        <v>329</v>
      </c>
      <c r="E952">
        <v>84</v>
      </c>
      <c r="F952">
        <v>204</v>
      </c>
      <c r="G952">
        <v>84</v>
      </c>
      <c r="H952">
        <v>223</v>
      </c>
      <c r="I952">
        <v>163</v>
      </c>
      <c r="J952">
        <v>329</v>
      </c>
      <c r="K952">
        <v>163</v>
      </c>
      <c r="L952">
        <v>83</v>
      </c>
      <c r="M952">
        <v>223</v>
      </c>
      <c r="N952">
        <v>329</v>
      </c>
      <c r="O952">
        <v>240</v>
      </c>
      <c r="P952">
        <v>83</v>
      </c>
    </row>
    <row r="953" spans="1:16">
      <c r="A953">
        <v>240</v>
      </c>
      <c r="B953">
        <v>83</v>
      </c>
      <c r="C953">
        <v>142</v>
      </c>
      <c r="D953">
        <v>329</v>
      </c>
      <c r="E953">
        <v>140</v>
      </c>
      <c r="F953">
        <v>162</v>
      </c>
      <c r="G953">
        <v>240</v>
      </c>
      <c r="H953">
        <v>140</v>
      </c>
      <c r="I953">
        <v>204</v>
      </c>
      <c r="J953">
        <v>142</v>
      </c>
      <c r="K953">
        <v>230</v>
      </c>
      <c r="L953">
        <v>162</v>
      </c>
      <c r="M953">
        <v>140</v>
      </c>
      <c r="N953">
        <v>203</v>
      </c>
      <c r="O953">
        <v>203</v>
      </c>
      <c r="P953">
        <v>140</v>
      </c>
    </row>
    <row r="954" spans="1:16">
      <c r="A954">
        <v>223</v>
      </c>
      <c r="B954">
        <v>140</v>
      </c>
      <c r="C954">
        <v>140</v>
      </c>
      <c r="D954">
        <v>142</v>
      </c>
      <c r="E954">
        <v>140</v>
      </c>
      <c r="F954">
        <v>204</v>
      </c>
      <c r="G954">
        <v>203</v>
      </c>
      <c r="H954">
        <v>223</v>
      </c>
      <c r="I954">
        <v>162</v>
      </c>
      <c r="J954">
        <v>140</v>
      </c>
      <c r="K954">
        <v>83</v>
      </c>
      <c r="L954">
        <v>230</v>
      </c>
      <c r="M954">
        <v>329</v>
      </c>
      <c r="N954">
        <v>162</v>
      </c>
      <c r="O954">
        <v>140</v>
      </c>
      <c r="P954">
        <v>84</v>
      </c>
    </row>
    <row r="955" spans="1:16">
      <c r="A955">
        <v>329</v>
      </c>
      <c r="B955">
        <v>84</v>
      </c>
      <c r="C955">
        <v>329</v>
      </c>
      <c r="D955">
        <v>142</v>
      </c>
      <c r="E955">
        <v>230</v>
      </c>
      <c r="F955">
        <v>223</v>
      </c>
      <c r="G955">
        <v>83</v>
      </c>
      <c r="H955">
        <v>162</v>
      </c>
      <c r="I955">
        <v>162</v>
      </c>
      <c r="J955">
        <v>329</v>
      </c>
      <c r="K955">
        <v>329</v>
      </c>
      <c r="L955">
        <v>204</v>
      </c>
      <c r="M955">
        <v>204</v>
      </c>
      <c r="N955">
        <v>204</v>
      </c>
      <c r="O955">
        <v>83</v>
      </c>
      <c r="P955">
        <v>140</v>
      </c>
    </row>
    <row r="956" spans="1:16">
      <c r="A956">
        <v>140</v>
      </c>
      <c r="B956">
        <v>240</v>
      </c>
      <c r="C956">
        <v>204</v>
      </c>
      <c r="D956">
        <v>203</v>
      </c>
      <c r="E956">
        <v>140</v>
      </c>
      <c r="F956">
        <v>84</v>
      </c>
      <c r="G956">
        <v>140</v>
      </c>
      <c r="H956">
        <v>142</v>
      </c>
      <c r="I956">
        <v>240</v>
      </c>
      <c r="J956">
        <v>163</v>
      </c>
      <c r="K956">
        <v>329</v>
      </c>
      <c r="L956">
        <v>223</v>
      </c>
      <c r="M956">
        <v>163</v>
      </c>
      <c r="N956">
        <v>329</v>
      </c>
      <c r="O956">
        <v>162</v>
      </c>
      <c r="P956">
        <v>140</v>
      </c>
    </row>
    <row r="957" spans="1:16">
      <c r="A957">
        <v>240</v>
      </c>
      <c r="B957">
        <v>203</v>
      </c>
      <c r="C957">
        <v>223</v>
      </c>
      <c r="D957">
        <v>84</v>
      </c>
      <c r="E957">
        <v>240</v>
      </c>
      <c r="F957">
        <v>140</v>
      </c>
      <c r="G957">
        <v>223</v>
      </c>
      <c r="H957">
        <v>223</v>
      </c>
      <c r="I957">
        <v>142</v>
      </c>
      <c r="J957">
        <v>140</v>
      </c>
      <c r="K957">
        <v>230</v>
      </c>
      <c r="L957">
        <v>162</v>
      </c>
      <c r="M957">
        <v>204</v>
      </c>
      <c r="N957">
        <v>203</v>
      </c>
      <c r="O957">
        <v>329</v>
      </c>
      <c r="P957">
        <v>140</v>
      </c>
    </row>
    <row r="958" spans="1:16">
      <c r="A958">
        <v>142</v>
      </c>
      <c r="B958">
        <v>83</v>
      </c>
      <c r="C958">
        <v>83</v>
      </c>
      <c r="D958">
        <v>230</v>
      </c>
      <c r="E958">
        <v>162</v>
      </c>
      <c r="F958">
        <v>223</v>
      </c>
      <c r="G958">
        <v>162</v>
      </c>
      <c r="H958">
        <v>140</v>
      </c>
      <c r="I958">
        <v>329</v>
      </c>
      <c r="J958">
        <v>140</v>
      </c>
      <c r="K958">
        <v>430</v>
      </c>
      <c r="L958">
        <v>140</v>
      </c>
      <c r="M958">
        <v>140</v>
      </c>
      <c r="N958">
        <v>329</v>
      </c>
      <c r="O958">
        <v>240</v>
      </c>
      <c r="P958">
        <v>140</v>
      </c>
    </row>
    <row r="959" spans="1:16">
      <c r="A959">
        <v>162</v>
      </c>
      <c r="B959">
        <v>162</v>
      </c>
      <c r="C959">
        <v>230</v>
      </c>
      <c r="D959">
        <v>204</v>
      </c>
      <c r="E959">
        <v>140</v>
      </c>
      <c r="F959">
        <v>240</v>
      </c>
      <c r="G959">
        <v>204</v>
      </c>
      <c r="H959">
        <v>162</v>
      </c>
      <c r="I959">
        <v>203</v>
      </c>
      <c r="J959">
        <v>329</v>
      </c>
      <c r="K959">
        <v>162</v>
      </c>
      <c r="L959">
        <v>84</v>
      </c>
      <c r="M959">
        <v>163</v>
      </c>
      <c r="N959">
        <v>140</v>
      </c>
      <c r="O959">
        <v>203</v>
      </c>
      <c r="P959">
        <v>84</v>
      </c>
    </row>
    <row r="960" spans="1:16">
      <c r="A960">
        <v>223</v>
      </c>
      <c r="B960">
        <v>83</v>
      </c>
      <c r="C960">
        <v>142</v>
      </c>
      <c r="D960">
        <v>329</v>
      </c>
      <c r="E960">
        <v>203</v>
      </c>
      <c r="F960">
        <v>140</v>
      </c>
      <c r="G960">
        <v>240</v>
      </c>
      <c r="H960">
        <v>140</v>
      </c>
      <c r="I960">
        <v>203</v>
      </c>
      <c r="J960">
        <v>240</v>
      </c>
      <c r="K960">
        <v>162</v>
      </c>
      <c r="L960">
        <v>223</v>
      </c>
      <c r="M960">
        <v>162</v>
      </c>
      <c r="N960">
        <v>329</v>
      </c>
      <c r="O960">
        <v>204</v>
      </c>
      <c r="P960">
        <v>140</v>
      </c>
    </row>
    <row r="961" spans="1:16">
      <c r="A961">
        <v>230</v>
      </c>
      <c r="B961">
        <v>223</v>
      </c>
      <c r="C961">
        <v>142</v>
      </c>
      <c r="D961">
        <v>204</v>
      </c>
      <c r="E961">
        <v>84</v>
      </c>
      <c r="F961">
        <v>84</v>
      </c>
      <c r="G961">
        <v>203</v>
      </c>
      <c r="H961">
        <v>240</v>
      </c>
      <c r="I961">
        <v>84</v>
      </c>
      <c r="J961">
        <v>329</v>
      </c>
      <c r="K961">
        <v>430</v>
      </c>
      <c r="L961">
        <v>163</v>
      </c>
      <c r="M961">
        <v>162</v>
      </c>
      <c r="N961">
        <v>142</v>
      </c>
      <c r="O961">
        <v>430</v>
      </c>
      <c r="P961">
        <v>83</v>
      </c>
    </row>
    <row r="962" spans="1:16">
      <c r="A962">
        <v>163</v>
      </c>
      <c r="B962">
        <v>140</v>
      </c>
      <c r="C962">
        <v>140</v>
      </c>
      <c r="D962">
        <v>240</v>
      </c>
      <c r="E962">
        <v>223</v>
      </c>
      <c r="F962">
        <v>140</v>
      </c>
      <c r="G962">
        <v>162</v>
      </c>
      <c r="H962">
        <v>84</v>
      </c>
      <c r="I962">
        <v>140</v>
      </c>
      <c r="J962">
        <v>329</v>
      </c>
      <c r="K962">
        <v>430</v>
      </c>
      <c r="L962">
        <v>83</v>
      </c>
      <c r="M962">
        <v>203</v>
      </c>
      <c r="N962">
        <v>230</v>
      </c>
      <c r="O962">
        <v>142</v>
      </c>
      <c r="P962">
        <v>329</v>
      </c>
    </row>
    <row r="963" spans="1:16">
      <c r="A963">
        <v>430</v>
      </c>
      <c r="B963">
        <v>230</v>
      </c>
      <c r="C963">
        <v>230</v>
      </c>
      <c r="D963">
        <v>329</v>
      </c>
      <c r="E963">
        <v>84</v>
      </c>
      <c r="F963">
        <v>329</v>
      </c>
      <c r="G963">
        <v>329</v>
      </c>
      <c r="H963">
        <v>329</v>
      </c>
      <c r="I963">
        <v>162</v>
      </c>
      <c r="J963">
        <v>230</v>
      </c>
      <c r="K963">
        <v>142</v>
      </c>
      <c r="L963">
        <v>162</v>
      </c>
      <c r="M963">
        <v>84</v>
      </c>
      <c r="N963">
        <v>162</v>
      </c>
      <c r="O963">
        <v>162</v>
      </c>
      <c r="P963">
        <v>84</v>
      </c>
    </row>
    <row r="964" spans="1:16">
      <c r="A964">
        <v>162</v>
      </c>
      <c r="B964">
        <v>140</v>
      </c>
      <c r="C964">
        <v>329</v>
      </c>
      <c r="D964">
        <v>223</v>
      </c>
      <c r="E964">
        <v>203</v>
      </c>
      <c r="F964">
        <v>163</v>
      </c>
      <c r="G964">
        <v>163</v>
      </c>
      <c r="H964">
        <v>329</v>
      </c>
      <c r="I964">
        <v>240</v>
      </c>
      <c r="J964">
        <v>223</v>
      </c>
      <c r="K964">
        <v>163</v>
      </c>
      <c r="L964">
        <v>329</v>
      </c>
      <c r="M964">
        <v>163</v>
      </c>
      <c r="N964">
        <v>142</v>
      </c>
      <c r="O964">
        <v>204</v>
      </c>
      <c r="P964">
        <v>140</v>
      </c>
    </row>
    <row r="965" spans="1:16">
      <c r="A965">
        <v>329</v>
      </c>
      <c r="B965">
        <v>84</v>
      </c>
      <c r="C965">
        <v>430</v>
      </c>
      <c r="D965">
        <v>140</v>
      </c>
      <c r="E965">
        <v>162</v>
      </c>
      <c r="F965">
        <v>140</v>
      </c>
      <c r="G965">
        <v>83</v>
      </c>
      <c r="H965">
        <v>162</v>
      </c>
      <c r="I965">
        <v>203</v>
      </c>
      <c r="J965">
        <v>329</v>
      </c>
      <c r="K965">
        <v>329</v>
      </c>
      <c r="L965">
        <v>329</v>
      </c>
      <c r="M965">
        <v>140</v>
      </c>
      <c r="N965">
        <v>162</v>
      </c>
      <c r="O965">
        <v>84</v>
      </c>
      <c r="P965">
        <v>203</v>
      </c>
    </row>
    <row r="966" spans="1:16">
      <c r="A966">
        <v>162</v>
      </c>
      <c r="B966">
        <v>162</v>
      </c>
      <c r="C966">
        <v>142</v>
      </c>
      <c r="D966">
        <v>223</v>
      </c>
      <c r="E966">
        <v>140</v>
      </c>
      <c r="F966">
        <v>140</v>
      </c>
      <c r="G966">
        <v>430</v>
      </c>
      <c r="H966">
        <v>329</v>
      </c>
      <c r="I966">
        <v>329</v>
      </c>
      <c r="J966">
        <v>140</v>
      </c>
      <c r="K966">
        <v>83</v>
      </c>
      <c r="L966">
        <v>240</v>
      </c>
      <c r="M966">
        <v>240</v>
      </c>
      <c r="N966">
        <v>240</v>
      </c>
      <c r="O966">
        <v>230</v>
      </c>
      <c r="P966">
        <v>329</v>
      </c>
    </row>
    <row r="967" spans="1:16">
      <c r="A967">
        <v>84</v>
      </c>
      <c r="B967">
        <v>163</v>
      </c>
      <c r="C967">
        <v>162</v>
      </c>
      <c r="D967">
        <v>142</v>
      </c>
      <c r="E967">
        <v>140</v>
      </c>
      <c r="F967">
        <v>203</v>
      </c>
      <c r="G967">
        <v>430</v>
      </c>
      <c r="H967">
        <v>162</v>
      </c>
      <c r="I967">
        <v>203</v>
      </c>
      <c r="J967">
        <v>140</v>
      </c>
      <c r="K967">
        <v>230</v>
      </c>
      <c r="L967">
        <v>204</v>
      </c>
      <c r="M967">
        <v>240</v>
      </c>
      <c r="N967">
        <v>329</v>
      </c>
      <c r="O967">
        <v>140</v>
      </c>
      <c r="P967">
        <v>140</v>
      </c>
    </row>
    <row r="968" spans="1:16">
      <c r="A968">
        <v>162</v>
      </c>
      <c r="B968">
        <v>223</v>
      </c>
      <c r="C968">
        <v>142</v>
      </c>
      <c r="D968">
        <v>142</v>
      </c>
      <c r="E968">
        <v>83</v>
      </c>
      <c r="F968">
        <v>430</v>
      </c>
      <c r="G968">
        <v>203</v>
      </c>
      <c r="H968">
        <v>162</v>
      </c>
      <c r="I968">
        <v>329</v>
      </c>
      <c r="J968">
        <v>162</v>
      </c>
      <c r="K968">
        <v>140</v>
      </c>
      <c r="L968">
        <v>163</v>
      </c>
      <c r="M968">
        <v>84</v>
      </c>
      <c r="N968">
        <v>162</v>
      </c>
      <c r="O968">
        <v>162</v>
      </c>
      <c r="P968">
        <v>140</v>
      </c>
    </row>
    <row r="969" spans="1:16">
      <c r="A969">
        <v>230</v>
      </c>
      <c r="B969">
        <v>140</v>
      </c>
      <c r="C969">
        <v>142</v>
      </c>
      <c r="D969">
        <v>162</v>
      </c>
      <c r="E969">
        <v>329</v>
      </c>
      <c r="F969">
        <v>203</v>
      </c>
      <c r="G969">
        <v>230</v>
      </c>
      <c r="H969">
        <v>203</v>
      </c>
      <c r="I969">
        <v>204</v>
      </c>
      <c r="J969">
        <v>240</v>
      </c>
      <c r="K969">
        <v>240</v>
      </c>
      <c r="L969">
        <v>84</v>
      </c>
      <c r="M969">
        <v>163</v>
      </c>
      <c r="N969">
        <v>230</v>
      </c>
      <c r="O969">
        <v>162</v>
      </c>
      <c r="P969">
        <v>162</v>
      </c>
    </row>
    <row r="970" spans="1:16">
      <c r="A970">
        <v>329</v>
      </c>
      <c r="B970">
        <v>430</v>
      </c>
      <c r="C970">
        <v>83</v>
      </c>
      <c r="D970">
        <v>163</v>
      </c>
      <c r="E970">
        <v>142</v>
      </c>
      <c r="F970">
        <v>223</v>
      </c>
      <c r="G970">
        <v>203</v>
      </c>
      <c r="H970">
        <v>140</v>
      </c>
      <c r="I970">
        <v>223</v>
      </c>
      <c r="J970">
        <v>162</v>
      </c>
      <c r="K970">
        <v>203</v>
      </c>
      <c r="L970">
        <v>329</v>
      </c>
      <c r="M970">
        <v>142</v>
      </c>
      <c r="N970">
        <v>240</v>
      </c>
      <c r="O970">
        <v>204</v>
      </c>
      <c r="P970">
        <v>162</v>
      </c>
    </row>
    <row r="971" spans="1:16">
      <c r="A971">
        <v>240</v>
      </c>
      <c r="B971">
        <v>230</v>
      </c>
      <c r="C971">
        <v>140</v>
      </c>
      <c r="D971">
        <v>329</v>
      </c>
      <c r="E971">
        <v>142</v>
      </c>
      <c r="F971">
        <v>223</v>
      </c>
      <c r="G971">
        <v>203</v>
      </c>
      <c r="H971">
        <v>84</v>
      </c>
      <c r="I971">
        <v>142</v>
      </c>
      <c r="J971">
        <v>204</v>
      </c>
      <c r="K971">
        <v>223</v>
      </c>
      <c r="L971">
        <v>142</v>
      </c>
      <c r="M971">
        <v>162</v>
      </c>
      <c r="N971">
        <v>223</v>
      </c>
      <c r="O971">
        <v>430</v>
      </c>
      <c r="P971">
        <v>203</v>
      </c>
    </row>
    <row r="972" spans="1:16">
      <c r="A972">
        <v>203</v>
      </c>
      <c r="B972">
        <v>162</v>
      </c>
      <c r="C972">
        <v>140</v>
      </c>
      <c r="D972">
        <v>163</v>
      </c>
      <c r="E972">
        <v>430</v>
      </c>
      <c r="F972">
        <v>430</v>
      </c>
      <c r="G972">
        <v>203</v>
      </c>
      <c r="H972">
        <v>83</v>
      </c>
      <c r="I972">
        <v>204</v>
      </c>
      <c r="J972">
        <v>83</v>
      </c>
      <c r="K972">
        <v>83</v>
      </c>
      <c r="L972">
        <v>162</v>
      </c>
      <c r="M972">
        <v>162</v>
      </c>
      <c r="N972">
        <v>329</v>
      </c>
      <c r="O972">
        <v>142</v>
      </c>
      <c r="P972">
        <v>430</v>
      </c>
    </row>
    <row r="973" spans="1:16">
      <c r="A973">
        <v>162</v>
      </c>
      <c r="B973">
        <v>329</v>
      </c>
      <c r="C973">
        <v>142</v>
      </c>
      <c r="D973">
        <v>329</v>
      </c>
      <c r="E973">
        <v>329</v>
      </c>
      <c r="F973">
        <v>240</v>
      </c>
      <c r="G973">
        <v>163</v>
      </c>
      <c r="H973">
        <v>430</v>
      </c>
      <c r="I973">
        <v>162</v>
      </c>
      <c r="J973">
        <v>204</v>
      </c>
      <c r="K973">
        <v>162</v>
      </c>
      <c r="L973">
        <v>83</v>
      </c>
      <c r="M973">
        <v>203</v>
      </c>
      <c r="N973">
        <v>203</v>
      </c>
      <c r="O973">
        <v>83</v>
      </c>
      <c r="P973">
        <v>204</v>
      </c>
    </row>
    <row r="974" spans="1:16">
      <c r="A974">
        <v>84</v>
      </c>
      <c r="B974">
        <v>162</v>
      </c>
      <c r="C974">
        <v>223</v>
      </c>
      <c r="D974">
        <v>329</v>
      </c>
      <c r="E974">
        <v>142</v>
      </c>
      <c r="F974">
        <v>240</v>
      </c>
      <c r="G974">
        <v>203</v>
      </c>
      <c r="H974">
        <v>163</v>
      </c>
      <c r="I974">
        <v>142</v>
      </c>
      <c r="J974">
        <v>204</v>
      </c>
      <c r="K974">
        <v>240</v>
      </c>
      <c r="L974">
        <v>162</v>
      </c>
      <c r="M974">
        <v>240</v>
      </c>
      <c r="N974">
        <v>83</v>
      </c>
      <c r="O974">
        <v>329</v>
      </c>
      <c r="P974">
        <v>203</v>
      </c>
    </row>
    <row r="975" spans="1:16">
      <c r="A975">
        <v>162</v>
      </c>
      <c r="B975">
        <v>140</v>
      </c>
      <c r="C975">
        <v>329</v>
      </c>
      <c r="D975">
        <v>329</v>
      </c>
      <c r="E975">
        <v>230</v>
      </c>
      <c r="F975">
        <v>223</v>
      </c>
      <c r="G975">
        <v>140</v>
      </c>
      <c r="H975">
        <v>162</v>
      </c>
      <c r="I975">
        <v>142</v>
      </c>
      <c r="J975">
        <v>230</v>
      </c>
      <c r="K975">
        <v>204</v>
      </c>
      <c r="L975">
        <v>430</v>
      </c>
      <c r="M975">
        <v>430</v>
      </c>
      <c r="N975">
        <v>140</v>
      </c>
      <c r="O975">
        <v>240</v>
      </c>
      <c r="P975">
        <v>163</v>
      </c>
    </row>
    <row r="976" spans="1:16">
      <c r="A976">
        <v>204</v>
      </c>
      <c r="B976">
        <v>240</v>
      </c>
      <c r="C976">
        <v>240</v>
      </c>
      <c r="D976">
        <v>83</v>
      </c>
      <c r="E976">
        <v>204</v>
      </c>
      <c r="F976">
        <v>329</v>
      </c>
      <c r="G976">
        <v>230</v>
      </c>
      <c r="H976">
        <v>140</v>
      </c>
      <c r="I976">
        <v>240</v>
      </c>
      <c r="J976">
        <v>83</v>
      </c>
      <c r="K976">
        <v>230</v>
      </c>
      <c r="L976">
        <v>163</v>
      </c>
      <c r="M976">
        <v>84</v>
      </c>
      <c r="N976">
        <v>162</v>
      </c>
      <c r="O976">
        <v>163</v>
      </c>
      <c r="P976">
        <v>204</v>
      </c>
    </row>
    <row r="977" spans="1:16">
      <c r="A977">
        <v>329</v>
      </c>
      <c r="B977">
        <v>140</v>
      </c>
      <c r="C977">
        <v>204</v>
      </c>
      <c r="D977">
        <v>140</v>
      </c>
      <c r="E977">
        <v>84</v>
      </c>
      <c r="F977">
        <v>162</v>
      </c>
      <c r="G977">
        <v>140</v>
      </c>
      <c r="H977">
        <v>203</v>
      </c>
      <c r="I977">
        <v>230</v>
      </c>
      <c r="J977">
        <v>83</v>
      </c>
      <c r="K977">
        <v>329</v>
      </c>
      <c r="L977">
        <v>230</v>
      </c>
      <c r="M977">
        <v>162</v>
      </c>
      <c r="N977">
        <v>329</v>
      </c>
      <c r="O977">
        <v>142</v>
      </c>
      <c r="P977">
        <v>140</v>
      </c>
    </row>
    <row r="978" spans="1:16">
      <c r="A978">
        <v>140</v>
      </c>
      <c r="B978">
        <v>240</v>
      </c>
      <c r="C978">
        <v>140</v>
      </c>
      <c r="D978">
        <v>204</v>
      </c>
      <c r="E978">
        <v>240</v>
      </c>
      <c r="F978">
        <v>240</v>
      </c>
      <c r="G978">
        <v>329</v>
      </c>
      <c r="H978">
        <v>84</v>
      </c>
      <c r="I978">
        <v>329</v>
      </c>
      <c r="J978">
        <v>240</v>
      </c>
      <c r="K978">
        <v>223</v>
      </c>
      <c r="L978">
        <v>163</v>
      </c>
      <c r="M978">
        <v>204</v>
      </c>
      <c r="N978">
        <v>329</v>
      </c>
      <c r="O978">
        <v>240</v>
      </c>
      <c r="P978">
        <v>230</v>
      </c>
    </row>
    <row r="979" spans="1:16">
      <c r="A979">
        <v>162</v>
      </c>
      <c r="B979">
        <v>140</v>
      </c>
      <c r="C979">
        <v>203</v>
      </c>
      <c r="D979">
        <v>329</v>
      </c>
      <c r="E979">
        <v>84</v>
      </c>
      <c r="F979">
        <v>329</v>
      </c>
      <c r="G979">
        <v>430</v>
      </c>
      <c r="H979">
        <v>162</v>
      </c>
      <c r="I979">
        <v>430</v>
      </c>
      <c r="J979">
        <v>203</v>
      </c>
      <c r="K979">
        <v>140</v>
      </c>
      <c r="L979">
        <v>163</v>
      </c>
      <c r="M979">
        <v>329</v>
      </c>
      <c r="N979">
        <v>230</v>
      </c>
      <c r="O979">
        <v>163</v>
      </c>
      <c r="P979">
        <v>84</v>
      </c>
    </row>
    <row r="980" spans="1:16">
      <c r="A980">
        <v>84</v>
      </c>
      <c r="B980">
        <v>329</v>
      </c>
      <c r="C980">
        <v>162</v>
      </c>
      <c r="D980">
        <v>83</v>
      </c>
      <c r="E980">
        <v>329</v>
      </c>
      <c r="F980">
        <v>230</v>
      </c>
      <c r="G980">
        <v>140</v>
      </c>
      <c r="H980">
        <v>140</v>
      </c>
      <c r="I980">
        <v>162</v>
      </c>
      <c r="J980">
        <v>162</v>
      </c>
      <c r="K980">
        <v>84</v>
      </c>
      <c r="L980">
        <v>223</v>
      </c>
      <c r="M980">
        <v>204</v>
      </c>
      <c r="N980">
        <v>162</v>
      </c>
      <c r="O980">
        <v>162</v>
      </c>
      <c r="P980">
        <v>83</v>
      </c>
    </row>
    <row r="981" spans="1:16">
      <c r="A981">
        <v>329</v>
      </c>
      <c r="B981">
        <v>140</v>
      </c>
      <c r="C981">
        <v>329</v>
      </c>
      <c r="D981">
        <v>140</v>
      </c>
      <c r="E981">
        <v>162</v>
      </c>
      <c r="F981">
        <v>162</v>
      </c>
      <c r="G981">
        <v>162</v>
      </c>
      <c r="H981">
        <v>240</v>
      </c>
      <c r="I981">
        <v>162</v>
      </c>
      <c r="J981">
        <v>329</v>
      </c>
      <c r="K981">
        <v>230</v>
      </c>
      <c r="L981">
        <v>163</v>
      </c>
      <c r="M981">
        <v>203</v>
      </c>
      <c r="N981">
        <v>329</v>
      </c>
      <c r="O981">
        <v>83</v>
      </c>
      <c r="P981">
        <v>140</v>
      </c>
    </row>
    <row r="982" spans="1:16">
      <c r="A982">
        <v>83</v>
      </c>
      <c r="B982">
        <v>163</v>
      </c>
      <c r="C982">
        <v>230</v>
      </c>
      <c r="D982">
        <v>329</v>
      </c>
      <c r="E982">
        <v>240</v>
      </c>
      <c r="F982">
        <v>430</v>
      </c>
      <c r="G982">
        <v>83</v>
      </c>
      <c r="H982">
        <v>163</v>
      </c>
      <c r="I982">
        <v>223</v>
      </c>
      <c r="J982">
        <v>204</v>
      </c>
      <c r="K982">
        <v>142</v>
      </c>
      <c r="L982">
        <v>240</v>
      </c>
      <c r="M982">
        <v>329</v>
      </c>
      <c r="N982">
        <v>142</v>
      </c>
      <c r="O982">
        <v>162</v>
      </c>
      <c r="P982">
        <v>140</v>
      </c>
    </row>
    <row r="983" spans="1:16">
      <c r="A983">
        <v>163</v>
      </c>
      <c r="B983">
        <v>223</v>
      </c>
      <c r="C983">
        <v>162</v>
      </c>
      <c r="D983">
        <v>140</v>
      </c>
      <c r="E983">
        <v>163</v>
      </c>
      <c r="F983">
        <v>162</v>
      </c>
      <c r="G983">
        <v>142</v>
      </c>
      <c r="H983">
        <v>230</v>
      </c>
      <c r="I983">
        <v>163</v>
      </c>
      <c r="J983">
        <v>162</v>
      </c>
      <c r="K983">
        <v>163</v>
      </c>
      <c r="L983">
        <v>142</v>
      </c>
      <c r="M983">
        <v>204</v>
      </c>
      <c r="N983">
        <v>142</v>
      </c>
      <c r="O983">
        <v>162</v>
      </c>
      <c r="P983">
        <v>230</v>
      </c>
    </row>
    <row r="984" spans="1:16">
      <c r="A984">
        <v>240</v>
      </c>
      <c r="B984">
        <v>142</v>
      </c>
      <c r="C984">
        <v>329</v>
      </c>
      <c r="D984">
        <v>329</v>
      </c>
      <c r="E984">
        <v>140</v>
      </c>
      <c r="F984">
        <v>203</v>
      </c>
      <c r="G984">
        <v>430</v>
      </c>
      <c r="H984">
        <v>162</v>
      </c>
      <c r="I984">
        <v>204</v>
      </c>
      <c r="J984">
        <v>162</v>
      </c>
      <c r="K984">
        <v>163</v>
      </c>
      <c r="L984">
        <v>240</v>
      </c>
      <c r="M984">
        <v>203</v>
      </c>
      <c r="N984">
        <v>430</v>
      </c>
      <c r="O984">
        <v>230</v>
      </c>
      <c r="P984">
        <v>84</v>
      </c>
    </row>
    <row r="985" spans="1:16">
      <c r="A985">
        <v>84</v>
      </c>
      <c r="B985">
        <v>83</v>
      </c>
      <c r="C985">
        <v>162</v>
      </c>
      <c r="D985">
        <v>84</v>
      </c>
      <c r="E985">
        <v>84</v>
      </c>
      <c r="F985">
        <v>240</v>
      </c>
      <c r="G985">
        <v>223</v>
      </c>
      <c r="H985">
        <v>329</v>
      </c>
      <c r="I985">
        <v>204</v>
      </c>
      <c r="J985">
        <v>140</v>
      </c>
      <c r="K985">
        <v>430</v>
      </c>
      <c r="L985">
        <v>329</v>
      </c>
      <c r="M985">
        <v>223</v>
      </c>
      <c r="N985">
        <v>140</v>
      </c>
      <c r="O985">
        <v>142</v>
      </c>
      <c r="P985">
        <v>240</v>
      </c>
    </row>
    <row r="986" spans="1:16">
      <c r="A986">
        <v>223</v>
      </c>
      <c r="B986">
        <v>203</v>
      </c>
      <c r="C986">
        <v>203</v>
      </c>
      <c r="D986">
        <v>223</v>
      </c>
      <c r="E986">
        <v>162</v>
      </c>
      <c r="F986">
        <v>84</v>
      </c>
      <c r="G986">
        <v>240</v>
      </c>
      <c r="H986">
        <v>230</v>
      </c>
      <c r="I986">
        <v>163</v>
      </c>
      <c r="J986">
        <v>163</v>
      </c>
      <c r="K986">
        <v>162</v>
      </c>
      <c r="L986">
        <v>163</v>
      </c>
      <c r="M986">
        <v>83</v>
      </c>
      <c r="N986">
        <v>142</v>
      </c>
      <c r="O986">
        <v>83</v>
      </c>
      <c r="P986">
        <v>84</v>
      </c>
    </row>
    <row r="987" spans="1:16">
      <c r="A987">
        <v>140</v>
      </c>
      <c r="B987">
        <v>203</v>
      </c>
      <c r="C987">
        <v>203</v>
      </c>
      <c r="D987">
        <v>84</v>
      </c>
      <c r="E987">
        <v>163</v>
      </c>
      <c r="F987">
        <v>329</v>
      </c>
      <c r="G987">
        <v>140</v>
      </c>
      <c r="H987">
        <v>204</v>
      </c>
      <c r="I987">
        <v>329</v>
      </c>
      <c r="J987">
        <v>329</v>
      </c>
      <c r="K987">
        <v>430</v>
      </c>
      <c r="L987">
        <v>162</v>
      </c>
      <c r="M987">
        <v>329</v>
      </c>
      <c r="N987">
        <v>204</v>
      </c>
      <c r="O987">
        <v>223</v>
      </c>
      <c r="P987">
        <v>223</v>
      </c>
    </row>
    <row r="988" spans="1:16">
      <c r="A988">
        <v>230</v>
      </c>
      <c r="B988">
        <v>223</v>
      </c>
      <c r="C988">
        <v>329</v>
      </c>
      <c r="D988">
        <v>140</v>
      </c>
      <c r="E988">
        <v>140</v>
      </c>
      <c r="F988">
        <v>240</v>
      </c>
      <c r="G988">
        <v>204</v>
      </c>
      <c r="H988">
        <v>329</v>
      </c>
      <c r="I988">
        <v>223</v>
      </c>
      <c r="J988">
        <v>203</v>
      </c>
      <c r="K988">
        <v>162</v>
      </c>
      <c r="L988">
        <v>230</v>
      </c>
      <c r="M988">
        <v>142</v>
      </c>
      <c r="N988">
        <v>203</v>
      </c>
      <c r="O988">
        <v>84</v>
      </c>
      <c r="P988">
        <v>430</v>
      </c>
    </row>
    <row r="989" spans="1:16">
      <c r="A989">
        <v>163</v>
      </c>
      <c r="B989">
        <v>162</v>
      </c>
      <c r="C989">
        <v>223</v>
      </c>
      <c r="D989">
        <v>223</v>
      </c>
      <c r="E989">
        <v>329</v>
      </c>
      <c r="F989">
        <v>203</v>
      </c>
      <c r="G989">
        <v>163</v>
      </c>
      <c r="H989">
        <v>329</v>
      </c>
      <c r="I989">
        <v>230</v>
      </c>
      <c r="J989">
        <v>223</v>
      </c>
      <c r="K989">
        <v>163</v>
      </c>
      <c r="L989">
        <v>230</v>
      </c>
      <c r="M989">
        <v>329</v>
      </c>
      <c r="N989">
        <v>84</v>
      </c>
      <c r="O989">
        <v>430</v>
      </c>
      <c r="P989">
        <v>329</v>
      </c>
    </row>
    <row r="990" spans="1:16">
      <c r="A990">
        <v>204</v>
      </c>
      <c r="B990">
        <v>163</v>
      </c>
      <c r="C990">
        <v>230</v>
      </c>
      <c r="D990">
        <v>430</v>
      </c>
      <c r="E990">
        <v>162</v>
      </c>
      <c r="F990">
        <v>163</v>
      </c>
      <c r="G990">
        <v>230</v>
      </c>
      <c r="H990">
        <v>204</v>
      </c>
      <c r="I990">
        <v>142</v>
      </c>
      <c r="J990">
        <v>140</v>
      </c>
      <c r="K990">
        <v>163</v>
      </c>
      <c r="L990">
        <v>240</v>
      </c>
      <c r="M990">
        <v>84</v>
      </c>
      <c r="N990">
        <v>430</v>
      </c>
      <c r="O990">
        <v>204</v>
      </c>
      <c r="P990">
        <v>230</v>
      </c>
    </row>
    <row r="991" spans="1:16">
      <c r="A991">
        <v>204</v>
      </c>
      <c r="B991">
        <v>140</v>
      </c>
      <c r="C991">
        <v>430</v>
      </c>
      <c r="D991">
        <v>162</v>
      </c>
      <c r="E991">
        <v>223</v>
      </c>
      <c r="F991">
        <v>162</v>
      </c>
      <c r="G991">
        <v>142</v>
      </c>
      <c r="H991">
        <v>204</v>
      </c>
      <c r="I991">
        <v>230</v>
      </c>
      <c r="J991">
        <v>240</v>
      </c>
      <c r="K991">
        <v>83</v>
      </c>
      <c r="L991">
        <v>240</v>
      </c>
      <c r="M991">
        <v>162</v>
      </c>
      <c r="N991">
        <v>430</v>
      </c>
      <c r="O991">
        <v>162</v>
      </c>
      <c r="P991">
        <v>329</v>
      </c>
    </row>
    <row r="992" spans="1:16">
      <c r="A992">
        <v>140</v>
      </c>
      <c r="B992">
        <v>329</v>
      </c>
      <c r="C992">
        <v>83</v>
      </c>
      <c r="D992">
        <v>140</v>
      </c>
      <c r="E992">
        <v>204</v>
      </c>
      <c r="F992">
        <v>230</v>
      </c>
      <c r="G992">
        <v>329</v>
      </c>
      <c r="H992">
        <v>162</v>
      </c>
      <c r="I992">
        <v>162</v>
      </c>
      <c r="J992">
        <v>329</v>
      </c>
      <c r="K992">
        <v>204</v>
      </c>
      <c r="L992">
        <v>162</v>
      </c>
      <c r="M992">
        <v>162</v>
      </c>
      <c r="N992">
        <v>204</v>
      </c>
      <c r="O992">
        <v>140</v>
      </c>
      <c r="P992">
        <v>230</v>
      </c>
    </row>
    <row r="993" spans="1:16">
      <c r="A993">
        <v>142</v>
      </c>
      <c r="B993">
        <v>163</v>
      </c>
      <c r="C993">
        <v>329</v>
      </c>
      <c r="D993">
        <v>204</v>
      </c>
      <c r="E993">
        <v>142</v>
      </c>
      <c r="F993">
        <v>240</v>
      </c>
      <c r="G993">
        <v>142</v>
      </c>
      <c r="H993">
        <v>204</v>
      </c>
      <c r="I993">
        <v>329</v>
      </c>
      <c r="J993">
        <v>204</v>
      </c>
      <c r="K993">
        <v>204</v>
      </c>
      <c r="L993">
        <v>162</v>
      </c>
      <c r="M993">
        <v>329</v>
      </c>
      <c r="N993">
        <v>329</v>
      </c>
      <c r="O993">
        <v>162</v>
      </c>
      <c r="P993">
        <v>430</v>
      </c>
    </row>
    <row r="994" spans="1:16">
      <c r="A994">
        <v>83</v>
      </c>
      <c r="B994">
        <v>223</v>
      </c>
      <c r="C994">
        <v>140</v>
      </c>
      <c r="D994">
        <v>329</v>
      </c>
      <c r="E994">
        <v>163</v>
      </c>
      <c r="F994">
        <v>203</v>
      </c>
      <c r="G994">
        <v>84</v>
      </c>
      <c r="H994">
        <v>203</v>
      </c>
      <c r="I994">
        <v>430</v>
      </c>
      <c r="J994">
        <v>163</v>
      </c>
      <c r="K994">
        <v>162</v>
      </c>
      <c r="L994">
        <v>83</v>
      </c>
      <c r="M994">
        <v>230</v>
      </c>
      <c r="N994">
        <v>84</v>
      </c>
      <c r="O994">
        <v>329</v>
      </c>
      <c r="P994">
        <v>240</v>
      </c>
    </row>
    <row r="995" spans="1:16">
      <c r="A995">
        <v>430</v>
      </c>
      <c r="B995">
        <v>162</v>
      </c>
      <c r="C995">
        <v>240</v>
      </c>
      <c r="D995">
        <v>329</v>
      </c>
      <c r="E995">
        <v>240</v>
      </c>
      <c r="F995">
        <v>430</v>
      </c>
      <c r="G995">
        <v>240</v>
      </c>
      <c r="H995">
        <v>329</v>
      </c>
      <c r="I995">
        <v>329</v>
      </c>
      <c r="J995">
        <v>240</v>
      </c>
      <c r="K995">
        <v>84</v>
      </c>
      <c r="L995">
        <v>430</v>
      </c>
      <c r="M995">
        <v>84</v>
      </c>
      <c r="N995">
        <v>203</v>
      </c>
      <c r="O995">
        <v>83</v>
      </c>
      <c r="P995">
        <v>430</v>
      </c>
    </row>
    <row r="996" spans="1:16">
      <c r="A996">
        <v>230</v>
      </c>
      <c r="B996">
        <v>83</v>
      </c>
      <c r="C996">
        <v>142</v>
      </c>
      <c r="D996">
        <v>203</v>
      </c>
      <c r="E996">
        <v>163</v>
      </c>
      <c r="F996">
        <v>329</v>
      </c>
      <c r="G996">
        <v>240</v>
      </c>
      <c r="H996">
        <v>329</v>
      </c>
      <c r="I996">
        <v>329</v>
      </c>
      <c r="J996">
        <v>162</v>
      </c>
      <c r="K996">
        <v>240</v>
      </c>
      <c r="L996">
        <v>162</v>
      </c>
      <c r="M996">
        <v>329</v>
      </c>
      <c r="N996">
        <v>162</v>
      </c>
      <c r="O996">
        <v>163</v>
      </c>
      <c r="P996">
        <v>162</v>
      </c>
    </row>
    <row r="997" spans="1:16">
      <c r="A997">
        <v>240</v>
      </c>
      <c r="B997">
        <v>163</v>
      </c>
      <c r="C997">
        <v>240</v>
      </c>
      <c r="D997">
        <v>430</v>
      </c>
      <c r="E997">
        <v>162</v>
      </c>
      <c r="F997">
        <v>329</v>
      </c>
      <c r="G997">
        <v>142</v>
      </c>
      <c r="H997">
        <v>204</v>
      </c>
      <c r="I997">
        <v>83</v>
      </c>
      <c r="J997">
        <v>162</v>
      </c>
      <c r="K997">
        <v>223</v>
      </c>
      <c r="L997">
        <v>163</v>
      </c>
      <c r="M997">
        <v>163</v>
      </c>
      <c r="N997">
        <v>204</v>
      </c>
      <c r="O997">
        <v>162</v>
      </c>
      <c r="P997">
        <v>430</v>
      </c>
    </row>
    <row r="998" spans="1:16">
      <c r="A998">
        <v>162</v>
      </c>
      <c r="B998">
        <v>140</v>
      </c>
      <c r="C998">
        <v>162</v>
      </c>
      <c r="D998">
        <v>204</v>
      </c>
      <c r="E998">
        <v>83</v>
      </c>
      <c r="F998">
        <v>329</v>
      </c>
      <c r="G998">
        <v>203</v>
      </c>
      <c r="H998">
        <v>230</v>
      </c>
      <c r="I998">
        <v>140</v>
      </c>
      <c r="J998">
        <v>203</v>
      </c>
      <c r="K998">
        <v>329</v>
      </c>
      <c r="L998">
        <v>329</v>
      </c>
      <c r="M998">
        <v>203</v>
      </c>
      <c r="N998">
        <v>162</v>
      </c>
      <c r="O998">
        <v>83</v>
      </c>
      <c r="P998">
        <v>203</v>
      </c>
    </row>
    <row r="999" spans="1:16">
      <c r="A999">
        <v>140</v>
      </c>
      <c r="B999">
        <v>329</v>
      </c>
      <c r="C999">
        <v>140</v>
      </c>
      <c r="D999">
        <v>83</v>
      </c>
      <c r="E999">
        <v>329</v>
      </c>
      <c r="F999">
        <v>83</v>
      </c>
      <c r="G999">
        <v>84</v>
      </c>
      <c r="H999">
        <v>162</v>
      </c>
      <c r="I999">
        <v>83</v>
      </c>
      <c r="J999">
        <v>430</v>
      </c>
      <c r="K999">
        <v>204</v>
      </c>
      <c r="L999">
        <v>140</v>
      </c>
      <c r="M999">
        <v>163</v>
      </c>
      <c r="N999">
        <v>140</v>
      </c>
      <c r="O999">
        <v>140</v>
      </c>
      <c r="P999">
        <v>140</v>
      </c>
    </row>
    <row r="1000" spans="1:16">
      <c r="A1000">
        <v>140</v>
      </c>
      <c r="B1000">
        <v>223</v>
      </c>
      <c r="C1000">
        <v>142</v>
      </c>
      <c r="D1000">
        <v>240</v>
      </c>
      <c r="E1000">
        <v>223</v>
      </c>
      <c r="F1000">
        <v>140</v>
      </c>
      <c r="G1000">
        <v>203</v>
      </c>
      <c r="H1000">
        <v>162</v>
      </c>
      <c r="I1000">
        <v>83</v>
      </c>
      <c r="J1000">
        <v>230</v>
      </c>
      <c r="K1000">
        <v>230</v>
      </c>
      <c r="L1000">
        <v>140</v>
      </c>
      <c r="M1000">
        <v>140</v>
      </c>
      <c r="N1000">
        <v>230</v>
      </c>
      <c r="O1000">
        <v>84</v>
      </c>
      <c r="P1000">
        <v>162</v>
      </c>
    </row>
    <row r="1001" spans="1:16">
      <c r="A1001">
        <v>140</v>
      </c>
      <c r="B1001">
        <v>204</v>
      </c>
      <c r="C1001">
        <v>162</v>
      </c>
      <c r="D1001">
        <v>163</v>
      </c>
      <c r="E1001">
        <v>223</v>
      </c>
      <c r="F1001">
        <v>240</v>
      </c>
      <c r="G1001">
        <v>84</v>
      </c>
      <c r="H1001">
        <v>329</v>
      </c>
      <c r="I1001">
        <v>83</v>
      </c>
      <c r="J1001">
        <v>83</v>
      </c>
      <c r="K1001">
        <v>230</v>
      </c>
      <c r="L1001">
        <v>140</v>
      </c>
      <c r="M1001">
        <v>329</v>
      </c>
      <c r="N1001">
        <v>240</v>
      </c>
      <c r="O1001">
        <v>430</v>
      </c>
      <c r="P1001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"/>
  <dimension ref="A1:BN103"/>
  <sheetViews>
    <sheetView showGridLines="0" workbookViewId="0">
      <selection activeCell="I4" sqref="I4:K8"/>
    </sheetView>
  </sheetViews>
  <sheetFormatPr defaultColWidth="10.28515625" defaultRowHeight="15.75"/>
  <cols>
    <col min="1" max="1" width="9.140625" style="79" customWidth="1"/>
    <col min="2" max="2" width="11.5703125" style="69" customWidth="1"/>
    <col min="3" max="3" width="8.5703125" style="70" customWidth="1"/>
    <col min="4" max="4" width="7.85546875" style="70" customWidth="1"/>
    <col min="5" max="5" width="7.42578125" style="71" customWidth="1"/>
    <col min="6" max="6" width="8.85546875" style="72" customWidth="1"/>
    <col min="7" max="7" width="10.28515625" style="71" customWidth="1"/>
    <col min="8" max="8" width="6.7109375" style="71" customWidth="1"/>
    <col min="9" max="14" width="11.140625" style="71" customWidth="1"/>
    <col min="15" max="17" width="10.28515625" style="71" customWidth="1"/>
    <col min="18" max="19" width="10.28515625" style="70" customWidth="1"/>
    <col min="20" max="20" width="16.28515625" style="70" customWidth="1"/>
    <col min="21" max="22" width="12.85546875" style="70" customWidth="1"/>
    <col min="23" max="24" width="10.28515625" style="70" customWidth="1"/>
    <col min="25" max="26" width="10.28515625" style="73" customWidth="1"/>
    <col min="27" max="33" width="10.28515625" style="70" customWidth="1"/>
    <col min="34" max="43" width="10.28515625" style="71" customWidth="1"/>
    <col min="44" max="50" width="10.28515625" style="70" customWidth="1"/>
    <col min="51" max="256" width="10.28515625" style="71"/>
    <col min="257" max="257" width="9.140625" style="71" customWidth="1"/>
    <col min="258" max="258" width="11.5703125" style="71" customWidth="1"/>
    <col min="259" max="259" width="8.5703125" style="71" customWidth="1"/>
    <col min="260" max="260" width="7.85546875" style="71" customWidth="1"/>
    <col min="261" max="261" width="7.42578125" style="71" customWidth="1"/>
    <col min="262" max="262" width="8.85546875" style="71" customWidth="1"/>
    <col min="263" max="263" width="10.28515625" style="71" customWidth="1"/>
    <col min="264" max="264" width="6.7109375" style="71" customWidth="1"/>
    <col min="265" max="270" width="11.140625" style="71" customWidth="1"/>
    <col min="271" max="275" width="10.28515625" style="71" customWidth="1"/>
    <col min="276" max="276" width="16.28515625" style="71" customWidth="1"/>
    <col min="277" max="278" width="12.85546875" style="71" customWidth="1"/>
    <col min="279" max="306" width="10.28515625" style="71" customWidth="1"/>
    <col min="307" max="512" width="10.28515625" style="71"/>
    <col min="513" max="513" width="9.140625" style="71" customWidth="1"/>
    <col min="514" max="514" width="11.5703125" style="71" customWidth="1"/>
    <col min="515" max="515" width="8.5703125" style="71" customWidth="1"/>
    <col min="516" max="516" width="7.85546875" style="71" customWidth="1"/>
    <col min="517" max="517" width="7.42578125" style="71" customWidth="1"/>
    <col min="518" max="518" width="8.85546875" style="71" customWidth="1"/>
    <col min="519" max="519" width="10.28515625" style="71" customWidth="1"/>
    <col min="520" max="520" width="6.7109375" style="71" customWidth="1"/>
    <col min="521" max="526" width="11.140625" style="71" customWidth="1"/>
    <col min="527" max="531" width="10.28515625" style="71" customWidth="1"/>
    <col min="532" max="532" width="16.28515625" style="71" customWidth="1"/>
    <col min="533" max="534" width="12.85546875" style="71" customWidth="1"/>
    <col min="535" max="562" width="10.28515625" style="71" customWidth="1"/>
    <col min="563" max="768" width="10.28515625" style="71"/>
    <col min="769" max="769" width="9.140625" style="71" customWidth="1"/>
    <col min="770" max="770" width="11.5703125" style="71" customWidth="1"/>
    <col min="771" max="771" width="8.5703125" style="71" customWidth="1"/>
    <col min="772" max="772" width="7.85546875" style="71" customWidth="1"/>
    <col min="773" max="773" width="7.42578125" style="71" customWidth="1"/>
    <col min="774" max="774" width="8.85546875" style="71" customWidth="1"/>
    <col min="775" max="775" width="10.28515625" style="71" customWidth="1"/>
    <col min="776" max="776" width="6.7109375" style="71" customWidth="1"/>
    <col min="777" max="782" width="11.140625" style="71" customWidth="1"/>
    <col min="783" max="787" width="10.28515625" style="71" customWidth="1"/>
    <col min="788" max="788" width="16.28515625" style="71" customWidth="1"/>
    <col min="789" max="790" width="12.85546875" style="71" customWidth="1"/>
    <col min="791" max="818" width="10.28515625" style="71" customWidth="1"/>
    <col min="819" max="1024" width="10.28515625" style="71"/>
    <col min="1025" max="1025" width="9.140625" style="71" customWidth="1"/>
    <col min="1026" max="1026" width="11.5703125" style="71" customWidth="1"/>
    <col min="1027" max="1027" width="8.5703125" style="71" customWidth="1"/>
    <col min="1028" max="1028" width="7.85546875" style="71" customWidth="1"/>
    <col min="1029" max="1029" width="7.42578125" style="71" customWidth="1"/>
    <col min="1030" max="1030" width="8.85546875" style="71" customWidth="1"/>
    <col min="1031" max="1031" width="10.28515625" style="71" customWidth="1"/>
    <col min="1032" max="1032" width="6.7109375" style="71" customWidth="1"/>
    <col min="1033" max="1038" width="11.140625" style="71" customWidth="1"/>
    <col min="1039" max="1043" width="10.28515625" style="71" customWidth="1"/>
    <col min="1044" max="1044" width="16.28515625" style="71" customWidth="1"/>
    <col min="1045" max="1046" width="12.85546875" style="71" customWidth="1"/>
    <col min="1047" max="1074" width="10.28515625" style="71" customWidth="1"/>
    <col min="1075" max="1280" width="10.28515625" style="71"/>
    <col min="1281" max="1281" width="9.140625" style="71" customWidth="1"/>
    <col min="1282" max="1282" width="11.5703125" style="71" customWidth="1"/>
    <col min="1283" max="1283" width="8.5703125" style="71" customWidth="1"/>
    <col min="1284" max="1284" width="7.85546875" style="71" customWidth="1"/>
    <col min="1285" max="1285" width="7.42578125" style="71" customWidth="1"/>
    <col min="1286" max="1286" width="8.85546875" style="71" customWidth="1"/>
    <col min="1287" max="1287" width="10.28515625" style="71" customWidth="1"/>
    <col min="1288" max="1288" width="6.7109375" style="71" customWidth="1"/>
    <col min="1289" max="1294" width="11.140625" style="71" customWidth="1"/>
    <col min="1295" max="1299" width="10.28515625" style="71" customWidth="1"/>
    <col min="1300" max="1300" width="16.28515625" style="71" customWidth="1"/>
    <col min="1301" max="1302" width="12.85546875" style="71" customWidth="1"/>
    <col min="1303" max="1330" width="10.28515625" style="71" customWidth="1"/>
    <col min="1331" max="1536" width="10.28515625" style="71"/>
    <col min="1537" max="1537" width="9.140625" style="71" customWidth="1"/>
    <col min="1538" max="1538" width="11.5703125" style="71" customWidth="1"/>
    <col min="1539" max="1539" width="8.5703125" style="71" customWidth="1"/>
    <col min="1540" max="1540" width="7.85546875" style="71" customWidth="1"/>
    <col min="1541" max="1541" width="7.42578125" style="71" customWidth="1"/>
    <col min="1542" max="1542" width="8.85546875" style="71" customWidth="1"/>
    <col min="1543" max="1543" width="10.28515625" style="71" customWidth="1"/>
    <col min="1544" max="1544" width="6.7109375" style="71" customWidth="1"/>
    <col min="1545" max="1550" width="11.140625" style="71" customWidth="1"/>
    <col min="1551" max="1555" width="10.28515625" style="71" customWidth="1"/>
    <col min="1556" max="1556" width="16.28515625" style="71" customWidth="1"/>
    <col min="1557" max="1558" width="12.85546875" style="71" customWidth="1"/>
    <col min="1559" max="1586" width="10.28515625" style="71" customWidth="1"/>
    <col min="1587" max="1792" width="10.28515625" style="71"/>
    <col min="1793" max="1793" width="9.140625" style="71" customWidth="1"/>
    <col min="1794" max="1794" width="11.5703125" style="71" customWidth="1"/>
    <col min="1795" max="1795" width="8.5703125" style="71" customWidth="1"/>
    <col min="1796" max="1796" width="7.85546875" style="71" customWidth="1"/>
    <col min="1797" max="1797" width="7.42578125" style="71" customWidth="1"/>
    <col min="1798" max="1798" width="8.85546875" style="71" customWidth="1"/>
    <col min="1799" max="1799" width="10.28515625" style="71" customWidth="1"/>
    <col min="1800" max="1800" width="6.7109375" style="71" customWidth="1"/>
    <col min="1801" max="1806" width="11.140625" style="71" customWidth="1"/>
    <col min="1807" max="1811" width="10.28515625" style="71" customWidth="1"/>
    <col min="1812" max="1812" width="16.28515625" style="71" customWidth="1"/>
    <col min="1813" max="1814" width="12.85546875" style="71" customWidth="1"/>
    <col min="1815" max="1842" width="10.28515625" style="71" customWidth="1"/>
    <col min="1843" max="2048" width="10.28515625" style="71"/>
    <col min="2049" max="2049" width="9.140625" style="71" customWidth="1"/>
    <col min="2050" max="2050" width="11.5703125" style="71" customWidth="1"/>
    <col min="2051" max="2051" width="8.5703125" style="71" customWidth="1"/>
    <col min="2052" max="2052" width="7.85546875" style="71" customWidth="1"/>
    <col min="2053" max="2053" width="7.42578125" style="71" customWidth="1"/>
    <col min="2054" max="2054" width="8.85546875" style="71" customWidth="1"/>
    <col min="2055" max="2055" width="10.28515625" style="71" customWidth="1"/>
    <col min="2056" max="2056" width="6.7109375" style="71" customWidth="1"/>
    <col min="2057" max="2062" width="11.140625" style="71" customWidth="1"/>
    <col min="2063" max="2067" width="10.28515625" style="71" customWidth="1"/>
    <col min="2068" max="2068" width="16.28515625" style="71" customWidth="1"/>
    <col min="2069" max="2070" width="12.85546875" style="71" customWidth="1"/>
    <col min="2071" max="2098" width="10.28515625" style="71" customWidth="1"/>
    <col min="2099" max="2304" width="10.28515625" style="71"/>
    <col min="2305" max="2305" width="9.140625" style="71" customWidth="1"/>
    <col min="2306" max="2306" width="11.5703125" style="71" customWidth="1"/>
    <col min="2307" max="2307" width="8.5703125" style="71" customWidth="1"/>
    <col min="2308" max="2308" width="7.85546875" style="71" customWidth="1"/>
    <col min="2309" max="2309" width="7.42578125" style="71" customWidth="1"/>
    <col min="2310" max="2310" width="8.85546875" style="71" customWidth="1"/>
    <col min="2311" max="2311" width="10.28515625" style="71" customWidth="1"/>
    <col min="2312" max="2312" width="6.7109375" style="71" customWidth="1"/>
    <col min="2313" max="2318" width="11.140625" style="71" customWidth="1"/>
    <col min="2319" max="2323" width="10.28515625" style="71" customWidth="1"/>
    <col min="2324" max="2324" width="16.28515625" style="71" customWidth="1"/>
    <col min="2325" max="2326" width="12.85546875" style="71" customWidth="1"/>
    <col min="2327" max="2354" width="10.28515625" style="71" customWidth="1"/>
    <col min="2355" max="2560" width="10.28515625" style="71"/>
    <col min="2561" max="2561" width="9.140625" style="71" customWidth="1"/>
    <col min="2562" max="2562" width="11.5703125" style="71" customWidth="1"/>
    <col min="2563" max="2563" width="8.5703125" style="71" customWidth="1"/>
    <col min="2564" max="2564" width="7.85546875" style="71" customWidth="1"/>
    <col min="2565" max="2565" width="7.42578125" style="71" customWidth="1"/>
    <col min="2566" max="2566" width="8.85546875" style="71" customWidth="1"/>
    <col min="2567" max="2567" width="10.28515625" style="71" customWidth="1"/>
    <col min="2568" max="2568" width="6.7109375" style="71" customWidth="1"/>
    <col min="2569" max="2574" width="11.140625" style="71" customWidth="1"/>
    <col min="2575" max="2579" width="10.28515625" style="71" customWidth="1"/>
    <col min="2580" max="2580" width="16.28515625" style="71" customWidth="1"/>
    <col min="2581" max="2582" width="12.85546875" style="71" customWidth="1"/>
    <col min="2583" max="2610" width="10.28515625" style="71" customWidth="1"/>
    <col min="2611" max="2816" width="10.28515625" style="71"/>
    <col min="2817" max="2817" width="9.140625" style="71" customWidth="1"/>
    <col min="2818" max="2818" width="11.5703125" style="71" customWidth="1"/>
    <col min="2819" max="2819" width="8.5703125" style="71" customWidth="1"/>
    <col min="2820" max="2820" width="7.85546875" style="71" customWidth="1"/>
    <col min="2821" max="2821" width="7.42578125" style="71" customWidth="1"/>
    <col min="2822" max="2822" width="8.85546875" style="71" customWidth="1"/>
    <col min="2823" max="2823" width="10.28515625" style="71" customWidth="1"/>
    <col min="2824" max="2824" width="6.7109375" style="71" customWidth="1"/>
    <col min="2825" max="2830" width="11.140625" style="71" customWidth="1"/>
    <col min="2831" max="2835" width="10.28515625" style="71" customWidth="1"/>
    <col min="2836" max="2836" width="16.28515625" style="71" customWidth="1"/>
    <col min="2837" max="2838" width="12.85546875" style="71" customWidth="1"/>
    <col min="2839" max="2866" width="10.28515625" style="71" customWidth="1"/>
    <col min="2867" max="3072" width="10.28515625" style="71"/>
    <col min="3073" max="3073" width="9.140625" style="71" customWidth="1"/>
    <col min="3074" max="3074" width="11.5703125" style="71" customWidth="1"/>
    <col min="3075" max="3075" width="8.5703125" style="71" customWidth="1"/>
    <col min="3076" max="3076" width="7.85546875" style="71" customWidth="1"/>
    <col min="3077" max="3077" width="7.42578125" style="71" customWidth="1"/>
    <col min="3078" max="3078" width="8.85546875" style="71" customWidth="1"/>
    <col min="3079" max="3079" width="10.28515625" style="71" customWidth="1"/>
    <col min="3080" max="3080" width="6.7109375" style="71" customWidth="1"/>
    <col min="3081" max="3086" width="11.140625" style="71" customWidth="1"/>
    <col min="3087" max="3091" width="10.28515625" style="71" customWidth="1"/>
    <col min="3092" max="3092" width="16.28515625" style="71" customWidth="1"/>
    <col min="3093" max="3094" width="12.85546875" style="71" customWidth="1"/>
    <col min="3095" max="3122" width="10.28515625" style="71" customWidth="1"/>
    <col min="3123" max="3328" width="10.28515625" style="71"/>
    <col min="3329" max="3329" width="9.140625" style="71" customWidth="1"/>
    <col min="3330" max="3330" width="11.5703125" style="71" customWidth="1"/>
    <col min="3331" max="3331" width="8.5703125" style="71" customWidth="1"/>
    <col min="3332" max="3332" width="7.85546875" style="71" customWidth="1"/>
    <col min="3333" max="3333" width="7.42578125" style="71" customWidth="1"/>
    <col min="3334" max="3334" width="8.85546875" style="71" customWidth="1"/>
    <col min="3335" max="3335" width="10.28515625" style="71" customWidth="1"/>
    <col min="3336" max="3336" width="6.7109375" style="71" customWidth="1"/>
    <col min="3337" max="3342" width="11.140625" style="71" customWidth="1"/>
    <col min="3343" max="3347" width="10.28515625" style="71" customWidth="1"/>
    <col min="3348" max="3348" width="16.28515625" style="71" customWidth="1"/>
    <col min="3349" max="3350" width="12.85546875" style="71" customWidth="1"/>
    <col min="3351" max="3378" width="10.28515625" style="71" customWidth="1"/>
    <col min="3379" max="3584" width="10.28515625" style="71"/>
    <col min="3585" max="3585" width="9.140625" style="71" customWidth="1"/>
    <col min="3586" max="3586" width="11.5703125" style="71" customWidth="1"/>
    <col min="3587" max="3587" width="8.5703125" style="71" customWidth="1"/>
    <col min="3588" max="3588" width="7.85546875" style="71" customWidth="1"/>
    <col min="3589" max="3589" width="7.42578125" style="71" customWidth="1"/>
    <col min="3590" max="3590" width="8.85546875" style="71" customWidth="1"/>
    <col min="3591" max="3591" width="10.28515625" style="71" customWidth="1"/>
    <col min="3592" max="3592" width="6.7109375" style="71" customWidth="1"/>
    <col min="3593" max="3598" width="11.140625" style="71" customWidth="1"/>
    <col min="3599" max="3603" width="10.28515625" style="71" customWidth="1"/>
    <col min="3604" max="3604" width="16.28515625" style="71" customWidth="1"/>
    <col min="3605" max="3606" width="12.85546875" style="71" customWidth="1"/>
    <col min="3607" max="3634" width="10.28515625" style="71" customWidth="1"/>
    <col min="3635" max="3840" width="10.28515625" style="71"/>
    <col min="3841" max="3841" width="9.140625" style="71" customWidth="1"/>
    <col min="3842" max="3842" width="11.5703125" style="71" customWidth="1"/>
    <col min="3843" max="3843" width="8.5703125" style="71" customWidth="1"/>
    <col min="3844" max="3844" width="7.85546875" style="71" customWidth="1"/>
    <col min="3845" max="3845" width="7.42578125" style="71" customWidth="1"/>
    <col min="3846" max="3846" width="8.85546875" style="71" customWidth="1"/>
    <col min="3847" max="3847" width="10.28515625" style="71" customWidth="1"/>
    <col min="3848" max="3848" width="6.7109375" style="71" customWidth="1"/>
    <col min="3849" max="3854" width="11.140625" style="71" customWidth="1"/>
    <col min="3855" max="3859" width="10.28515625" style="71" customWidth="1"/>
    <col min="3860" max="3860" width="16.28515625" style="71" customWidth="1"/>
    <col min="3861" max="3862" width="12.85546875" style="71" customWidth="1"/>
    <col min="3863" max="3890" width="10.28515625" style="71" customWidth="1"/>
    <col min="3891" max="4096" width="10.28515625" style="71"/>
    <col min="4097" max="4097" width="9.140625" style="71" customWidth="1"/>
    <col min="4098" max="4098" width="11.5703125" style="71" customWidth="1"/>
    <col min="4099" max="4099" width="8.5703125" style="71" customWidth="1"/>
    <col min="4100" max="4100" width="7.85546875" style="71" customWidth="1"/>
    <col min="4101" max="4101" width="7.42578125" style="71" customWidth="1"/>
    <col min="4102" max="4102" width="8.85546875" style="71" customWidth="1"/>
    <col min="4103" max="4103" width="10.28515625" style="71" customWidth="1"/>
    <col min="4104" max="4104" width="6.7109375" style="71" customWidth="1"/>
    <col min="4105" max="4110" width="11.140625" style="71" customWidth="1"/>
    <col min="4111" max="4115" width="10.28515625" style="71" customWidth="1"/>
    <col min="4116" max="4116" width="16.28515625" style="71" customWidth="1"/>
    <col min="4117" max="4118" width="12.85546875" style="71" customWidth="1"/>
    <col min="4119" max="4146" width="10.28515625" style="71" customWidth="1"/>
    <col min="4147" max="4352" width="10.28515625" style="71"/>
    <col min="4353" max="4353" width="9.140625" style="71" customWidth="1"/>
    <col min="4354" max="4354" width="11.5703125" style="71" customWidth="1"/>
    <col min="4355" max="4355" width="8.5703125" style="71" customWidth="1"/>
    <col min="4356" max="4356" width="7.85546875" style="71" customWidth="1"/>
    <col min="4357" max="4357" width="7.42578125" style="71" customWidth="1"/>
    <col min="4358" max="4358" width="8.85546875" style="71" customWidth="1"/>
    <col min="4359" max="4359" width="10.28515625" style="71" customWidth="1"/>
    <col min="4360" max="4360" width="6.7109375" style="71" customWidth="1"/>
    <col min="4361" max="4366" width="11.140625" style="71" customWidth="1"/>
    <col min="4367" max="4371" width="10.28515625" style="71" customWidth="1"/>
    <col min="4372" max="4372" width="16.28515625" style="71" customWidth="1"/>
    <col min="4373" max="4374" width="12.85546875" style="71" customWidth="1"/>
    <col min="4375" max="4402" width="10.28515625" style="71" customWidth="1"/>
    <col min="4403" max="4608" width="10.28515625" style="71"/>
    <col min="4609" max="4609" width="9.140625" style="71" customWidth="1"/>
    <col min="4610" max="4610" width="11.5703125" style="71" customWidth="1"/>
    <col min="4611" max="4611" width="8.5703125" style="71" customWidth="1"/>
    <col min="4612" max="4612" width="7.85546875" style="71" customWidth="1"/>
    <col min="4613" max="4613" width="7.42578125" style="71" customWidth="1"/>
    <col min="4614" max="4614" width="8.85546875" style="71" customWidth="1"/>
    <col min="4615" max="4615" width="10.28515625" style="71" customWidth="1"/>
    <col min="4616" max="4616" width="6.7109375" style="71" customWidth="1"/>
    <col min="4617" max="4622" width="11.140625" style="71" customWidth="1"/>
    <col min="4623" max="4627" width="10.28515625" style="71" customWidth="1"/>
    <col min="4628" max="4628" width="16.28515625" style="71" customWidth="1"/>
    <col min="4629" max="4630" width="12.85546875" style="71" customWidth="1"/>
    <col min="4631" max="4658" width="10.28515625" style="71" customWidth="1"/>
    <col min="4659" max="4864" width="10.28515625" style="71"/>
    <col min="4865" max="4865" width="9.140625" style="71" customWidth="1"/>
    <col min="4866" max="4866" width="11.5703125" style="71" customWidth="1"/>
    <col min="4867" max="4867" width="8.5703125" style="71" customWidth="1"/>
    <col min="4868" max="4868" width="7.85546875" style="71" customWidth="1"/>
    <col min="4869" max="4869" width="7.42578125" style="71" customWidth="1"/>
    <col min="4870" max="4870" width="8.85546875" style="71" customWidth="1"/>
    <col min="4871" max="4871" width="10.28515625" style="71" customWidth="1"/>
    <col min="4872" max="4872" width="6.7109375" style="71" customWidth="1"/>
    <col min="4873" max="4878" width="11.140625" style="71" customWidth="1"/>
    <col min="4879" max="4883" width="10.28515625" style="71" customWidth="1"/>
    <col min="4884" max="4884" width="16.28515625" style="71" customWidth="1"/>
    <col min="4885" max="4886" width="12.85546875" style="71" customWidth="1"/>
    <col min="4887" max="4914" width="10.28515625" style="71" customWidth="1"/>
    <col min="4915" max="5120" width="10.28515625" style="71"/>
    <col min="5121" max="5121" width="9.140625" style="71" customWidth="1"/>
    <col min="5122" max="5122" width="11.5703125" style="71" customWidth="1"/>
    <col min="5123" max="5123" width="8.5703125" style="71" customWidth="1"/>
    <col min="5124" max="5124" width="7.85546875" style="71" customWidth="1"/>
    <col min="5125" max="5125" width="7.42578125" style="71" customWidth="1"/>
    <col min="5126" max="5126" width="8.85546875" style="71" customWidth="1"/>
    <col min="5127" max="5127" width="10.28515625" style="71" customWidth="1"/>
    <col min="5128" max="5128" width="6.7109375" style="71" customWidth="1"/>
    <col min="5129" max="5134" width="11.140625" style="71" customWidth="1"/>
    <col min="5135" max="5139" width="10.28515625" style="71" customWidth="1"/>
    <col min="5140" max="5140" width="16.28515625" style="71" customWidth="1"/>
    <col min="5141" max="5142" width="12.85546875" style="71" customWidth="1"/>
    <col min="5143" max="5170" width="10.28515625" style="71" customWidth="1"/>
    <col min="5171" max="5376" width="10.28515625" style="71"/>
    <col min="5377" max="5377" width="9.140625" style="71" customWidth="1"/>
    <col min="5378" max="5378" width="11.5703125" style="71" customWidth="1"/>
    <col min="5379" max="5379" width="8.5703125" style="71" customWidth="1"/>
    <col min="5380" max="5380" width="7.85546875" style="71" customWidth="1"/>
    <col min="5381" max="5381" width="7.42578125" style="71" customWidth="1"/>
    <col min="5382" max="5382" width="8.85546875" style="71" customWidth="1"/>
    <col min="5383" max="5383" width="10.28515625" style="71" customWidth="1"/>
    <col min="5384" max="5384" width="6.7109375" style="71" customWidth="1"/>
    <col min="5385" max="5390" width="11.140625" style="71" customWidth="1"/>
    <col min="5391" max="5395" width="10.28515625" style="71" customWidth="1"/>
    <col min="5396" max="5396" width="16.28515625" style="71" customWidth="1"/>
    <col min="5397" max="5398" width="12.85546875" style="71" customWidth="1"/>
    <col min="5399" max="5426" width="10.28515625" style="71" customWidth="1"/>
    <col min="5427" max="5632" width="10.28515625" style="71"/>
    <col min="5633" max="5633" width="9.140625" style="71" customWidth="1"/>
    <col min="5634" max="5634" width="11.5703125" style="71" customWidth="1"/>
    <col min="5635" max="5635" width="8.5703125" style="71" customWidth="1"/>
    <col min="5636" max="5636" width="7.85546875" style="71" customWidth="1"/>
    <col min="5637" max="5637" width="7.42578125" style="71" customWidth="1"/>
    <col min="5638" max="5638" width="8.85546875" style="71" customWidth="1"/>
    <col min="5639" max="5639" width="10.28515625" style="71" customWidth="1"/>
    <col min="5640" max="5640" width="6.7109375" style="71" customWidth="1"/>
    <col min="5641" max="5646" width="11.140625" style="71" customWidth="1"/>
    <col min="5647" max="5651" width="10.28515625" style="71" customWidth="1"/>
    <col min="5652" max="5652" width="16.28515625" style="71" customWidth="1"/>
    <col min="5653" max="5654" width="12.85546875" style="71" customWidth="1"/>
    <col min="5655" max="5682" width="10.28515625" style="71" customWidth="1"/>
    <col min="5683" max="5888" width="10.28515625" style="71"/>
    <col min="5889" max="5889" width="9.140625" style="71" customWidth="1"/>
    <col min="5890" max="5890" width="11.5703125" style="71" customWidth="1"/>
    <col min="5891" max="5891" width="8.5703125" style="71" customWidth="1"/>
    <col min="5892" max="5892" width="7.85546875" style="71" customWidth="1"/>
    <col min="5893" max="5893" width="7.42578125" style="71" customWidth="1"/>
    <col min="5894" max="5894" width="8.85546875" style="71" customWidth="1"/>
    <col min="5895" max="5895" width="10.28515625" style="71" customWidth="1"/>
    <col min="5896" max="5896" width="6.7109375" style="71" customWidth="1"/>
    <col min="5897" max="5902" width="11.140625" style="71" customWidth="1"/>
    <col min="5903" max="5907" width="10.28515625" style="71" customWidth="1"/>
    <col min="5908" max="5908" width="16.28515625" style="71" customWidth="1"/>
    <col min="5909" max="5910" width="12.85546875" style="71" customWidth="1"/>
    <col min="5911" max="5938" width="10.28515625" style="71" customWidth="1"/>
    <col min="5939" max="6144" width="10.28515625" style="71"/>
    <col min="6145" max="6145" width="9.140625" style="71" customWidth="1"/>
    <col min="6146" max="6146" width="11.5703125" style="71" customWidth="1"/>
    <col min="6147" max="6147" width="8.5703125" style="71" customWidth="1"/>
    <col min="6148" max="6148" width="7.85546875" style="71" customWidth="1"/>
    <col min="6149" max="6149" width="7.42578125" style="71" customWidth="1"/>
    <col min="6150" max="6150" width="8.85546875" style="71" customWidth="1"/>
    <col min="6151" max="6151" width="10.28515625" style="71" customWidth="1"/>
    <col min="6152" max="6152" width="6.7109375" style="71" customWidth="1"/>
    <col min="6153" max="6158" width="11.140625" style="71" customWidth="1"/>
    <col min="6159" max="6163" width="10.28515625" style="71" customWidth="1"/>
    <col min="6164" max="6164" width="16.28515625" style="71" customWidth="1"/>
    <col min="6165" max="6166" width="12.85546875" style="71" customWidth="1"/>
    <col min="6167" max="6194" width="10.28515625" style="71" customWidth="1"/>
    <col min="6195" max="6400" width="10.28515625" style="71"/>
    <col min="6401" max="6401" width="9.140625" style="71" customWidth="1"/>
    <col min="6402" max="6402" width="11.5703125" style="71" customWidth="1"/>
    <col min="6403" max="6403" width="8.5703125" style="71" customWidth="1"/>
    <col min="6404" max="6404" width="7.85546875" style="71" customWidth="1"/>
    <col min="6405" max="6405" width="7.42578125" style="71" customWidth="1"/>
    <col min="6406" max="6406" width="8.85546875" style="71" customWidth="1"/>
    <col min="6407" max="6407" width="10.28515625" style="71" customWidth="1"/>
    <col min="6408" max="6408" width="6.7109375" style="71" customWidth="1"/>
    <col min="6409" max="6414" width="11.140625" style="71" customWidth="1"/>
    <col min="6415" max="6419" width="10.28515625" style="71" customWidth="1"/>
    <col min="6420" max="6420" width="16.28515625" style="71" customWidth="1"/>
    <col min="6421" max="6422" width="12.85546875" style="71" customWidth="1"/>
    <col min="6423" max="6450" width="10.28515625" style="71" customWidth="1"/>
    <col min="6451" max="6656" width="10.28515625" style="71"/>
    <col min="6657" max="6657" width="9.140625" style="71" customWidth="1"/>
    <col min="6658" max="6658" width="11.5703125" style="71" customWidth="1"/>
    <col min="6659" max="6659" width="8.5703125" style="71" customWidth="1"/>
    <col min="6660" max="6660" width="7.85546875" style="71" customWidth="1"/>
    <col min="6661" max="6661" width="7.42578125" style="71" customWidth="1"/>
    <col min="6662" max="6662" width="8.85546875" style="71" customWidth="1"/>
    <col min="6663" max="6663" width="10.28515625" style="71" customWidth="1"/>
    <col min="6664" max="6664" width="6.7109375" style="71" customWidth="1"/>
    <col min="6665" max="6670" width="11.140625" style="71" customWidth="1"/>
    <col min="6671" max="6675" width="10.28515625" style="71" customWidth="1"/>
    <col min="6676" max="6676" width="16.28515625" style="71" customWidth="1"/>
    <col min="6677" max="6678" width="12.85546875" style="71" customWidth="1"/>
    <col min="6679" max="6706" width="10.28515625" style="71" customWidth="1"/>
    <col min="6707" max="6912" width="10.28515625" style="71"/>
    <col min="6913" max="6913" width="9.140625" style="71" customWidth="1"/>
    <col min="6914" max="6914" width="11.5703125" style="71" customWidth="1"/>
    <col min="6915" max="6915" width="8.5703125" style="71" customWidth="1"/>
    <col min="6916" max="6916" width="7.85546875" style="71" customWidth="1"/>
    <col min="6917" max="6917" width="7.42578125" style="71" customWidth="1"/>
    <col min="6918" max="6918" width="8.85546875" style="71" customWidth="1"/>
    <col min="6919" max="6919" width="10.28515625" style="71" customWidth="1"/>
    <col min="6920" max="6920" width="6.7109375" style="71" customWidth="1"/>
    <col min="6921" max="6926" width="11.140625" style="71" customWidth="1"/>
    <col min="6927" max="6931" width="10.28515625" style="71" customWidth="1"/>
    <col min="6932" max="6932" width="16.28515625" style="71" customWidth="1"/>
    <col min="6933" max="6934" width="12.85546875" style="71" customWidth="1"/>
    <col min="6935" max="6962" width="10.28515625" style="71" customWidth="1"/>
    <col min="6963" max="7168" width="10.28515625" style="71"/>
    <col min="7169" max="7169" width="9.140625" style="71" customWidth="1"/>
    <col min="7170" max="7170" width="11.5703125" style="71" customWidth="1"/>
    <col min="7171" max="7171" width="8.5703125" style="71" customWidth="1"/>
    <col min="7172" max="7172" width="7.85546875" style="71" customWidth="1"/>
    <col min="7173" max="7173" width="7.42578125" style="71" customWidth="1"/>
    <col min="7174" max="7174" width="8.85546875" style="71" customWidth="1"/>
    <col min="7175" max="7175" width="10.28515625" style="71" customWidth="1"/>
    <col min="7176" max="7176" width="6.7109375" style="71" customWidth="1"/>
    <col min="7177" max="7182" width="11.140625" style="71" customWidth="1"/>
    <col min="7183" max="7187" width="10.28515625" style="71" customWidth="1"/>
    <col min="7188" max="7188" width="16.28515625" style="71" customWidth="1"/>
    <col min="7189" max="7190" width="12.85546875" style="71" customWidth="1"/>
    <col min="7191" max="7218" width="10.28515625" style="71" customWidth="1"/>
    <col min="7219" max="7424" width="10.28515625" style="71"/>
    <col min="7425" max="7425" width="9.140625" style="71" customWidth="1"/>
    <col min="7426" max="7426" width="11.5703125" style="71" customWidth="1"/>
    <col min="7427" max="7427" width="8.5703125" style="71" customWidth="1"/>
    <col min="7428" max="7428" width="7.85546875" style="71" customWidth="1"/>
    <col min="7429" max="7429" width="7.42578125" style="71" customWidth="1"/>
    <col min="7430" max="7430" width="8.85546875" style="71" customWidth="1"/>
    <col min="7431" max="7431" width="10.28515625" style="71" customWidth="1"/>
    <col min="7432" max="7432" width="6.7109375" style="71" customWidth="1"/>
    <col min="7433" max="7438" width="11.140625" style="71" customWidth="1"/>
    <col min="7439" max="7443" width="10.28515625" style="71" customWidth="1"/>
    <col min="7444" max="7444" width="16.28515625" style="71" customWidth="1"/>
    <col min="7445" max="7446" width="12.85546875" style="71" customWidth="1"/>
    <col min="7447" max="7474" width="10.28515625" style="71" customWidth="1"/>
    <col min="7475" max="7680" width="10.28515625" style="71"/>
    <col min="7681" max="7681" width="9.140625" style="71" customWidth="1"/>
    <col min="7682" max="7682" width="11.5703125" style="71" customWidth="1"/>
    <col min="7683" max="7683" width="8.5703125" style="71" customWidth="1"/>
    <col min="7684" max="7684" width="7.85546875" style="71" customWidth="1"/>
    <col min="7685" max="7685" width="7.42578125" style="71" customWidth="1"/>
    <col min="7686" max="7686" width="8.85546875" style="71" customWidth="1"/>
    <col min="7687" max="7687" width="10.28515625" style="71" customWidth="1"/>
    <col min="7688" max="7688" width="6.7109375" style="71" customWidth="1"/>
    <col min="7689" max="7694" width="11.140625" style="71" customWidth="1"/>
    <col min="7695" max="7699" width="10.28515625" style="71" customWidth="1"/>
    <col min="7700" max="7700" width="16.28515625" style="71" customWidth="1"/>
    <col min="7701" max="7702" width="12.85546875" style="71" customWidth="1"/>
    <col min="7703" max="7730" width="10.28515625" style="71" customWidth="1"/>
    <col min="7731" max="7936" width="10.28515625" style="71"/>
    <col min="7937" max="7937" width="9.140625" style="71" customWidth="1"/>
    <col min="7938" max="7938" width="11.5703125" style="71" customWidth="1"/>
    <col min="7939" max="7939" width="8.5703125" style="71" customWidth="1"/>
    <col min="7940" max="7940" width="7.85546875" style="71" customWidth="1"/>
    <col min="7941" max="7941" width="7.42578125" style="71" customWidth="1"/>
    <col min="7942" max="7942" width="8.85546875" style="71" customWidth="1"/>
    <col min="7943" max="7943" width="10.28515625" style="71" customWidth="1"/>
    <col min="7944" max="7944" width="6.7109375" style="71" customWidth="1"/>
    <col min="7945" max="7950" width="11.140625" style="71" customWidth="1"/>
    <col min="7951" max="7955" width="10.28515625" style="71" customWidth="1"/>
    <col min="7956" max="7956" width="16.28515625" style="71" customWidth="1"/>
    <col min="7957" max="7958" width="12.85546875" style="71" customWidth="1"/>
    <col min="7959" max="7986" width="10.28515625" style="71" customWidth="1"/>
    <col min="7987" max="8192" width="10.28515625" style="71"/>
    <col min="8193" max="8193" width="9.140625" style="71" customWidth="1"/>
    <col min="8194" max="8194" width="11.5703125" style="71" customWidth="1"/>
    <col min="8195" max="8195" width="8.5703125" style="71" customWidth="1"/>
    <col min="8196" max="8196" width="7.85546875" style="71" customWidth="1"/>
    <col min="8197" max="8197" width="7.42578125" style="71" customWidth="1"/>
    <col min="8198" max="8198" width="8.85546875" style="71" customWidth="1"/>
    <col min="8199" max="8199" width="10.28515625" style="71" customWidth="1"/>
    <col min="8200" max="8200" width="6.7109375" style="71" customWidth="1"/>
    <col min="8201" max="8206" width="11.140625" style="71" customWidth="1"/>
    <col min="8207" max="8211" width="10.28515625" style="71" customWidth="1"/>
    <col min="8212" max="8212" width="16.28515625" style="71" customWidth="1"/>
    <col min="8213" max="8214" width="12.85546875" style="71" customWidth="1"/>
    <col min="8215" max="8242" width="10.28515625" style="71" customWidth="1"/>
    <col min="8243" max="8448" width="10.28515625" style="71"/>
    <col min="8449" max="8449" width="9.140625" style="71" customWidth="1"/>
    <col min="8450" max="8450" width="11.5703125" style="71" customWidth="1"/>
    <col min="8451" max="8451" width="8.5703125" style="71" customWidth="1"/>
    <col min="8452" max="8452" width="7.85546875" style="71" customWidth="1"/>
    <col min="8453" max="8453" width="7.42578125" style="71" customWidth="1"/>
    <col min="8454" max="8454" width="8.85546875" style="71" customWidth="1"/>
    <col min="8455" max="8455" width="10.28515625" style="71" customWidth="1"/>
    <col min="8456" max="8456" width="6.7109375" style="71" customWidth="1"/>
    <col min="8457" max="8462" width="11.140625" style="71" customWidth="1"/>
    <col min="8463" max="8467" width="10.28515625" style="71" customWidth="1"/>
    <col min="8468" max="8468" width="16.28515625" style="71" customWidth="1"/>
    <col min="8469" max="8470" width="12.85546875" style="71" customWidth="1"/>
    <col min="8471" max="8498" width="10.28515625" style="71" customWidth="1"/>
    <col min="8499" max="8704" width="10.28515625" style="71"/>
    <col min="8705" max="8705" width="9.140625" style="71" customWidth="1"/>
    <col min="8706" max="8706" width="11.5703125" style="71" customWidth="1"/>
    <col min="8707" max="8707" width="8.5703125" style="71" customWidth="1"/>
    <col min="8708" max="8708" width="7.85546875" style="71" customWidth="1"/>
    <col min="8709" max="8709" width="7.42578125" style="71" customWidth="1"/>
    <col min="8710" max="8710" width="8.85546875" style="71" customWidth="1"/>
    <col min="8711" max="8711" width="10.28515625" style="71" customWidth="1"/>
    <col min="8712" max="8712" width="6.7109375" style="71" customWidth="1"/>
    <col min="8713" max="8718" width="11.140625" style="71" customWidth="1"/>
    <col min="8719" max="8723" width="10.28515625" style="71" customWidth="1"/>
    <col min="8724" max="8724" width="16.28515625" style="71" customWidth="1"/>
    <col min="8725" max="8726" width="12.85546875" style="71" customWidth="1"/>
    <col min="8727" max="8754" width="10.28515625" style="71" customWidth="1"/>
    <col min="8755" max="8960" width="10.28515625" style="71"/>
    <col min="8961" max="8961" width="9.140625" style="71" customWidth="1"/>
    <col min="8962" max="8962" width="11.5703125" style="71" customWidth="1"/>
    <col min="8963" max="8963" width="8.5703125" style="71" customWidth="1"/>
    <col min="8964" max="8964" width="7.85546875" style="71" customWidth="1"/>
    <col min="8965" max="8965" width="7.42578125" style="71" customWidth="1"/>
    <col min="8966" max="8966" width="8.85546875" style="71" customWidth="1"/>
    <col min="8967" max="8967" width="10.28515625" style="71" customWidth="1"/>
    <col min="8968" max="8968" width="6.7109375" style="71" customWidth="1"/>
    <col min="8969" max="8974" width="11.140625" style="71" customWidth="1"/>
    <col min="8975" max="8979" width="10.28515625" style="71" customWidth="1"/>
    <col min="8980" max="8980" width="16.28515625" style="71" customWidth="1"/>
    <col min="8981" max="8982" width="12.85546875" style="71" customWidth="1"/>
    <col min="8983" max="9010" width="10.28515625" style="71" customWidth="1"/>
    <col min="9011" max="9216" width="10.28515625" style="71"/>
    <col min="9217" max="9217" width="9.140625" style="71" customWidth="1"/>
    <col min="9218" max="9218" width="11.5703125" style="71" customWidth="1"/>
    <col min="9219" max="9219" width="8.5703125" style="71" customWidth="1"/>
    <col min="9220" max="9220" width="7.85546875" style="71" customWidth="1"/>
    <col min="9221" max="9221" width="7.42578125" style="71" customWidth="1"/>
    <col min="9222" max="9222" width="8.85546875" style="71" customWidth="1"/>
    <col min="9223" max="9223" width="10.28515625" style="71" customWidth="1"/>
    <col min="9224" max="9224" width="6.7109375" style="71" customWidth="1"/>
    <col min="9225" max="9230" width="11.140625" style="71" customWidth="1"/>
    <col min="9231" max="9235" width="10.28515625" style="71" customWidth="1"/>
    <col min="9236" max="9236" width="16.28515625" style="71" customWidth="1"/>
    <col min="9237" max="9238" width="12.85546875" style="71" customWidth="1"/>
    <col min="9239" max="9266" width="10.28515625" style="71" customWidth="1"/>
    <col min="9267" max="9472" width="10.28515625" style="71"/>
    <col min="9473" max="9473" width="9.140625" style="71" customWidth="1"/>
    <col min="9474" max="9474" width="11.5703125" style="71" customWidth="1"/>
    <col min="9475" max="9475" width="8.5703125" style="71" customWidth="1"/>
    <col min="9476" max="9476" width="7.85546875" style="71" customWidth="1"/>
    <col min="9477" max="9477" width="7.42578125" style="71" customWidth="1"/>
    <col min="9478" max="9478" width="8.85546875" style="71" customWidth="1"/>
    <col min="9479" max="9479" width="10.28515625" style="71" customWidth="1"/>
    <col min="9480" max="9480" width="6.7109375" style="71" customWidth="1"/>
    <col min="9481" max="9486" width="11.140625" style="71" customWidth="1"/>
    <col min="9487" max="9491" width="10.28515625" style="71" customWidth="1"/>
    <col min="9492" max="9492" width="16.28515625" style="71" customWidth="1"/>
    <col min="9493" max="9494" width="12.85546875" style="71" customWidth="1"/>
    <col min="9495" max="9522" width="10.28515625" style="71" customWidth="1"/>
    <col min="9523" max="9728" width="10.28515625" style="71"/>
    <col min="9729" max="9729" width="9.140625" style="71" customWidth="1"/>
    <col min="9730" max="9730" width="11.5703125" style="71" customWidth="1"/>
    <col min="9731" max="9731" width="8.5703125" style="71" customWidth="1"/>
    <col min="9732" max="9732" width="7.85546875" style="71" customWidth="1"/>
    <col min="9733" max="9733" width="7.42578125" style="71" customWidth="1"/>
    <col min="9734" max="9734" width="8.85546875" style="71" customWidth="1"/>
    <col min="9735" max="9735" width="10.28515625" style="71" customWidth="1"/>
    <col min="9736" max="9736" width="6.7109375" style="71" customWidth="1"/>
    <col min="9737" max="9742" width="11.140625" style="71" customWidth="1"/>
    <col min="9743" max="9747" width="10.28515625" style="71" customWidth="1"/>
    <col min="9748" max="9748" width="16.28515625" style="71" customWidth="1"/>
    <col min="9749" max="9750" width="12.85546875" style="71" customWidth="1"/>
    <col min="9751" max="9778" width="10.28515625" style="71" customWidth="1"/>
    <col min="9779" max="9984" width="10.28515625" style="71"/>
    <col min="9985" max="9985" width="9.140625" style="71" customWidth="1"/>
    <col min="9986" max="9986" width="11.5703125" style="71" customWidth="1"/>
    <col min="9987" max="9987" width="8.5703125" style="71" customWidth="1"/>
    <col min="9988" max="9988" width="7.85546875" style="71" customWidth="1"/>
    <col min="9989" max="9989" width="7.42578125" style="71" customWidth="1"/>
    <col min="9990" max="9990" width="8.85546875" style="71" customWidth="1"/>
    <col min="9991" max="9991" width="10.28515625" style="71" customWidth="1"/>
    <col min="9992" max="9992" width="6.7109375" style="71" customWidth="1"/>
    <col min="9993" max="9998" width="11.140625" style="71" customWidth="1"/>
    <col min="9999" max="10003" width="10.28515625" style="71" customWidth="1"/>
    <col min="10004" max="10004" width="16.28515625" style="71" customWidth="1"/>
    <col min="10005" max="10006" width="12.85546875" style="71" customWidth="1"/>
    <col min="10007" max="10034" width="10.28515625" style="71" customWidth="1"/>
    <col min="10035" max="10240" width="10.28515625" style="71"/>
    <col min="10241" max="10241" width="9.140625" style="71" customWidth="1"/>
    <col min="10242" max="10242" width="11.5703125" style="71" customWidth="1"/>
    <col min="10243" max="10243" width="8.5703125" style="71" customWidth="1"/>
    <col min="10244" max="10244" width="7.85546875" style="71" customWidth="1"/>
    <col min="10245" max="10245" width="7.42578125" style="71" customWidth="1"/>
    <col min="10246" max="10246" width="8.85546875" style="71" customWidth="1"/>
    <col min="10247" max="10247" width="10.28515625" style="71" customWidth="1"/>
    <col min="10248" max="10248" width="6.7109375" style="71" customWidth="1"/>
    <col min="10249" max="10254" width="11.140625" style="71" customWidth="1"/>
    <col min="10255" max="10259" width="10.28515625" style="71" customWidth="1"/>
    <col min="10260" max="10260" width="16.28515625" style="71" customWidth="1"/>
    <col min="10261" max="10262" width="12.85546875" style="71" customWidth="1"/>
    <col min="10263" max="10290" width="10.28515625" style="71" customWidth="1"/>
    <col min="10291" max="10496" width="10.28515625" style="71"/>
    <col min="10497" max="10497" width="9.140625" style="71" customWidth="1"/>
    <col min="10498" max="10498" width="11.5703125" style="71" customWidth="1"/>
    <col min="10499" max="10499" width="8.5703125" style="71" customWidth="1"/>
    <col min="10500" max="10500" width="7.85546875" style="71" customWidth="1"/>
    <col min="10501" max="10501" width="7.42578125" style="71" customWidth="1"/>
    <col min="10502" max="10502" width="8.85546875" style="71" customWidth="1"/>
    <col min="10503" max="10503" width="10.28515625" style="71" customWidth="1"/>
    <col min="10504" max="10504" width="6.7109375" style="71" customWidth="1"/>
    <col min="10505" max="10510" width="11.140625" style="71" customWidth="1"/>
    <col min="10511" max="10515" width="10.28515625" style="71" customWidth="1"/>
    <col min="10516" max="10516" width="16.28515625" style="71" customWidth="1"/>
    <col min="10517" max="10518" width="12.85546875" style="71" customWidth="1"/>
    <col min="10519" max="10546" width="10.28515625" style="71" customWidth="1"/>
    <col min="10547" max="10752" width="10.28515625" style="71"/>
    <col min="10753" max="10753" width="9.140625" style="71" customWidth="1"/>
    <col min="10754" max="10754" width="11.5703125" style="71" customWidth="1"/>
    <col min="10755" max="10755" width="8.5703125" style="71" customWidth="1"/>
    <col min="10756" max="10756" width="7.85546875" style="71" customWidth="1"/>
    <col min="10757" max="10757" width="7.42578125" style="71" customWidth="1"/>
    <col min="10758" max="10758" width="8.85546875" style="71" customWidth="1"/>
    <col min="10759" max="10759" width="10.28515625" style="71" customWidth="1"/>
    <col min="10760" max="10760" width="6.7109375" style="71" customWidth="1"/>
    <col min="10761" max="10766" width="11.140625" style="71" customWidth="1"/>
    <col min="10767" max="10771" width="10.28515625" style="71" customWidth="1"/>
    <col min="10772" max="10772" width="16.28515625" style="71" customWidth="1"/>
    <col min="10773" max="10774" width="12.85546875" style="71" customWidth="1"/>
    <col min="10775" max="10802" width="10.28515625" style="71" customWidth="1"/>
    <col min="10803" max="11008" width="10.28515625" style="71"/>
    <col min="11009" max="11009" width="9.140625" style="71" customWidth="1"/>
    <col min="11010" max="11010" width="11.5703125" style="71" customWidth="1"/>
    <col min="11011" max="11011" width="8.5703125" style="71" customWidth="1"/>
    <col min="11012" max="11012" width="7.85546875" style="71" customWidth="1"/>
    <col min="11013" max="11013" width="7.42578125" style="71" customWidth="1"/>
    <col min="11014" max="11014" width="8.85546875" style="71" customWidth="1"/>
    <col min="11015" max="11015" width="10.28515625" style="71" customWidth="1"/>
    <col min="11016" max="11016" width="6.7109375" style="71" customWidth="1"/>
    <col min="11017" max="11022" width="11.140625" style="71" customWidth="1"/>
    <col min="11023" max="11027" width="10.28515625" style="71" customWidth="1"/>
    <col min="11028" max="11028" width="16.28515625" style="71" customWidth="1"/>
    <col min="11029" max="11030" width="12.85546875" style="71" customWidth="1"/>
    <col min="11031" max="11058" width="10.28515625" style="71" customWidth="1"/>
    <col min="11059" max="11264" width="10.28515625" style="71"/>
    <col min="11265" max="11265" width="9.140625" style="71" customWidth="1"/>
    <col min="11266" max="11266" width="11.5703125" style="71" customWidth="1"/>
    <col min="11267" max="11267" width="8.5703125" style="71" customWidth="1"/>
    <col min="11268" max="11268" width="7.85546875" style="71" customWidth="1"/>
    <col min="11269" max="11269" width="7.42578125" style="71" customWidth="1"/>
    <col min="11270" max="11270" width="8.85546875" style="71" customWidth="1"/>
    <col min="11271" max="11271" width="10.28515625" style="71" customWidth="1"/>
    <col min="11272" max="11272" width="6.7109375" style="71" customWidth="1"/>
    <col min="11273" max="11278" width="11.140625" style="71" customWidth="1"/>
    <col min="11279" max="11283" width="10.28515625" style="71" customWidth="1"/>
    <col min="11284" max="11284" width="16.28515625" style="71" customWidth="1"/>
    <col min="11285" max="11286" width="12.85546875" style="71" customWidth="1"/>
    <col min="11287" max="11314" width="10.28515625" style="71" customWidth="1"/>
    <col min="11315" max="11520" width="10.28515625" style="71"/>
    <col min="11521" max="11521" width="9.140625" style="71" customWidth="1"/>
    <col min="11522" max="11522" width="11.5703125" style="71" customWidth="1"/>
    <col min="11523" max="11523" width="8.5703125" style="71" customWidth="1"/>
    <col min="11524" max="11524" width="7.85546875" style="71" customWidth="1"/>
    <col min="11525" max="11525" width="7.42578125" style="71" customWidth="1"/>
    <col min="11526" max="11526" width="8.85546875" style="71" customWidth="1"/>
    <col min="11527" max="11527" width="10.28515625" style="71" customWidth="1"/>
    <col min="11528" max="11528" width="6.7109375" style="71" customWidth="1"/>
    <col min="11529" max="11534" width="11.140625" style="71" customWidth="1"/>
    <col min="11535" max="11539" width="10.28515625" style="71" customWidth="1"/>
    <col min="11540" max="11540" width="16.28515625" style="71" customWidth="1"/>
    <col min="11541" max="11542" width="12.85546875" style="71" customWidth="1"/>
    <col min="11543" max="11570" width="10.28515625" style="71" customWidth="1"/>
    <col min="11571" max="11776" width="10.28515625" style="71"/>
    <col min="11777" max="11777" width="9.140625" style="71" customWidth="1"/>
    <col min="11778" max="11778" width="11.5703125" style="71" customWidth="1"/>
    <col min="11779" max="11779" width="8.5703125" style="71" customWidth="1"/>
    <col min="11780" max="11780" width="7.85546875" style="71" customWidth="1"/>
    <col min="11781" max="11781" width="7.42578125" style="71" customWidth="1"/>
    <col min="11782" max="11782" width="8.85546875" style="71" customWidth="1"/>
    <col min="11783" max="11783" width="10.28515625" style="71" customWidth="1"/>
    <col min="11784" max="11784" width="6.7109375" style="71" customWidth="1"/>
    <col min="11785" max="11790" width="11.140625" style="71" customWidth="1"/>
    <col min="11791" max="11795" width="10.28515625" style="71" customWidth="1"/>
    <col min="11796" max="11796" width="16.28515625" style="71" customWidth="1"/>
    <col min="11797" max="11798" width="12.85546875" style="71" customWidth="1"/>
    <col min="11799" max="11826" width="10.28515625" style="71" customWidth="1"/>
    <col min="11827" max="12032" width="10.28515625" style="71"/>
    <col min="12033" max="12033" width="9.140625" style="71" customWidth="1"/>
    <col min="12034" max="12034" width="11.5703125" style="71" customWidth="1"/>
    <col min="12035" max="12035" width="8.5703125" style="71" customWidth="1"/>
    <col min="12036" max="12036" width="7.85546875" style="71" customWidth="1"/>
    <col min="12037" max="12037" width="7.42578125" style="71" customWidth="1"/>
    <col min="12038" max="12038" width="8.85546875" style="71" customWidth="1"/>
    <col min="12039" max="12039" width="10.28515625" style="71" customWidth="1"/>
    <col min="12040" max="12040" width="6.7109375" style="71" customWidth="1"/>
    <col min="12041" max="12046" width="11.140625" style="71" customWidth="1"/>
    <col min="12047" max="12051" width="10.28515625" style="71" customWidth="1"/>
    <col min="12052" max="12052" width="16.28515625" style="71" customWidth="1"/>
    <col min="12053" max="12054" width="12.85546875" style="71" customWidth="1"/>
    <col min="12055" max="12082" width="10.28515625" style="71" customWidth="1"/>
    <col min="12083" max="12288" width="10.28515625" style="71"/>
    <col min="12289" max="12289" width="9.140625" style="71" customWidth="1"/>
    <col min="12290" max="12290" width="11.5703125" style="71" customWidth="1"/>
    <col min="12291" max="12291" width="8.5703125" style="71" customWidth="1"/>
    <col min="12292" max="12292" width="7.85546875" style="71" customWidth="1"/>
    <col min="12293" max="12293" width="7.42578125" style="71" customWidth="1"/>
    <col min="12294" max="12294" width="8.85546875" style="71" customWidth="1"/>
    <col min="12295" max="12295" width="10.28515625" style="71" customWidth="1"/>
    <col min="12296" max="12296" width="6.7109375" style="71" customWidth="1"/>
    <col min="12297" max="12302" width="11.140625" style="71" customWidth="1"/>
    <col min="12303" max="12307" width="10.28515625" style="71" customWidth="1"/>
    <col min="12308" max="12308" width="16.28515625" style="71" customWidth="1"/>
    <col min="12309" max="12310" width="12.85546875" style="71" customWidth="1"/>
    <col min="12311" max="12338" width="10.28515625" style="71" customWidth="1"/>
    <col min="12339" max="12544" width="10.28515625" style="71"/>
    <col min="12545" max="12545" width="9.140625" style="71" customWidth="1"/>
    <col min="12546" max="12546" width="11.5703125" style="71" customWidth="1"/>
    <col min="12547" max="12547" width="8.5703125" style="71" customWidth="1"/>
    <col min="12548" max="12548" width="7.85546875" style="71" customWidth="1"/>
    <col min="12549" max="12549" width="7.42578125" style="71" customWidth="1"/>
    <col min="12550" max="12550" width="8.85546875" style="71" customWidth="1"/>
    <col min="12551" max="12551" width="10.28515625" style="71" customWidth="1"/>
    <col min="12552" max="12552" width="6.7109375" style="71" customWidth="1"/>
    <col min="12553" max="12558" width="11.140625" style="71" customWidth="1"/>
    <col min="12559" max="12563" width="10.28515625" style="71" customWidth="1"/>
    <col min="12564" max="12564" width="16.28515625" style="71" customWidth="1"/>
    <col min="12565" max="12566" width="12.85546875" style="71" customWidth="1"/>
    <col min="12567" max="12594" width="10.28515625" style="71" customWidth="1"/>
    <col min="12595" max="12800" width="10.28515625" style="71"/>
    <col min="12801" max="12801" width="9.140625" style="71" customWidth="1"/>
    <col min="12802" max="12802" width="11.5703125" style="71" customWidth="1"/>
    <col min="12803" max="12803" width="8.5703125" style="71" customWidth="1"/>
    <col min="12804" max="12804" width="7.85546875" style="71" customWidth="1"/>
    <col min="12805" max="12805" width="7.42578125" style="71" customWidth="1"/>
    <col min="12806" max="12806" width="8.85546875" style="71" customWidth="1"/>
    <col min="12807" max="12807" width="10.28515625" style="71" customWidth="1"/>
    <col min="12808" max="12808" width="6.7109375" style="71" customWidth="1"/>
    <col min="12809" max="12814" width="11.140625" style="71" customWidth="1"/>
    <col min="12815" max="12819" width="10.28515625" style="71" customWidth="1"/>
    <col min="12820" max="12820" width="16.28515625" style="71" customWidth="1"/>
    <col min="12821" max="12822" width="12.85546875" style="71" customWidth="1"/>
    <col min="12823" max="12850" width="10.28515625" style="71" customWidth="1"/>
    <col min="12851" max="13056" width="10.28515625" style="71"/>
    <col min="13057" max="13057" width="9.140625" style="71" customWidth="1"/>
    <col min="13058" max="13058" width="11.5703125" style="71" customWidth="1"/>
    <col min="13059" max="13059" width="8.5703125" style="71" customWidth="1"/>
    <col min="13060" max="13060" width="7.85546875" style="71" customWidth="1"/>
    <col min="13061" max="13061" width="7.42578125" style="71" customWidth="1"/>
    <col min="13062" max="13062" width="8.85546875" style="71" customWidth="1"/>
    <col min="13063" max="13063" width="10.28515625" style="71" customWidth="1"/>
    <col min="13064" max="13064" width="6.7109375" style="71" customWidth="1"/>
    <col min="13065" max="13070" width="11.140625" style="71" customWidth="1"/>
    <col min="13071" max="13075" width="10.28515625" style="71" customWidth="1"/>
    <col min="13076" max="13076" width="16.28515625" style="71" customWidth="1"/>
    <col min="13077" max="13078" width="12.85546875" style="71" customWidth="1"/>
    <col min="13079" max="13106" width="10.28515625" style="71" customWidth="1"/>
    <col min="13107" max="13312" width="10.28515625" style="71"/>
    <col min="13313" max="13313" width="9.140625" style="71" customWidth="1"/>
    <col min="13314" max="13314" width="11.5703125" style="71" customWidth="1"/>
    <col min="13315" max="13315" width="8.5703125" style="71" customWidth="1"/>
    <col min="13316" max="13316" width="7.85546875" style="71" customWidth="1"/>
    <col min="13317" max="13317" width="7.42578125" style="71" customWidth="1"/>
    <col min="13318" max="13318" width="8.85546875" style="71" customWidth="1"/>
    <col min="13319" max="13319" width="10.28515625" style="71" customWidth="1"/>
    <col min="13320" max="13320" width="6.7109375" style="71" customWidth="1"/>
    <col min="13321" max="13326" width="11.140625" style="71" customWidth="1"/>
    <col min="13327" max="13331" width="10.28515625" style="71" customWidth="1"/>
    <col min="13332" max="13332" width="16.28515625" style="71" customWidth="1"/>
    <col min="13333" max="13334" width="12.85546875" style="71" customWidth="1"/>
    <col min="13335" max="13362" width="10.28515625" style="71" customWidth="1"/>
    <col min="13363" max="13568" width="10.28515625" style="71"/>
    <col min="13569" max="13569" width="9.140625" style="71" customWidth="1"/>
    <col min="13570" max="13570" width="11.5703125" style="71" customWidth="1"/>
    <col min="13571" max="13571" width="8.5703125" style="71" customWidth="1"/>
    <col min="13572" max="13572" width="7.85546875" style="71" customWidth="1"/>
    <col min="13573" max="13573" width="7.42578125" style="71" customWidth="1"/>
    <col min="13574" max="13574" width="8.85546875" style="71" customWidth="1"/>
    <col min="13575" max="13575" width="10.28515625" style="71" customWidth="1"/>
    <col min="13576" max="13576" width="6.7109375" style="71" customWidth="1"/>
    <col min="13577" max="13582" width="11.140625" style="71" customWidth="1"/>
    <col min="13583" max="13587" width="10.28515625" style="71" customWidth="1"/>
    <col min="13588" max="13588" width="16.28515625" style="71" customWidth="1"/>
    <col min="13589" max="13590" width="12.85546875" style="71" customWidth="1"/>
    <col min="13591" max="13618" width="10.28515625" style="71" customWidth="1"/>
    <col min="13619" max="13824" width="10.28515625" style="71"/>
    <col min="13825" max="13825" width="9.140625" style="71" customWidth="1"/>
    <col min="13826" max="13826" width="11.5703125" style="71" customWidth="1"/>
    <col min="13827" max="13827" width="8.5703125" style="71" customWidth="1"/>
    <col min="13828" max="13828" width="7.85546875" style="71" customWidth="1"/>
    <col min="13829" max="13829" width="7.42578125" style="71" customWidth="1"/>
    <col min="13830" max="13830" width="8.85546875" style="71" customWidth="1"/>
    <col min="13831" max="13831" width="10.28515625" style="71" customWidth="1"/>
    <col min="13832" max="13832" width="6.7109375" style="71" customWidth="1"/>
    <col min="13833" max="13838" width="11.140625" style="71" customWidth="1"/>
    <col min="13839" max="13843" width="10.28515625" style="71" customWidth="1"/>
    <col min="13844" max="13844" width="16.28515625" style="71" customWidth="1"/>
    <col min="13845" max="13846" width="12.85546875" style="71" customWidth="1"/>
    <col min="13847" max="13874" width="10.28515625" style="71" customWidth="1"/>
    <col min="13875" max="14080" width="10.28515625" style="71"/>
    <col min="14081" max="14081" width="9.140625" style="71" customWidth="1"/>
    <col min="14082" max="14082" width="11.5703125" style="71" customWidth="1"/>
    <col min="14083" max="14083" width="8.5703125" style="71" customWidth="1"/>
    <col min="14084" max="14084" width="7.85546875" style="71" customWidth="1"/>
    <col min="14085" max="14085" width="7.42578125" style="71" customWidth="1"/>
    <col min="14086" max="14086" width="8.85546875" style="71" customWidth="1"/>
    <col min="14087" max="14087" width="10.28515625" style="71" customWidth="1"/>
    <col min="14088" max="14088" width="6.7109375" style="71" customWidth="1"/>
    <col min="14089" max="14094" width="11.140625" style="71" customWidth="1"/>
    <col min="14095" max="14099" width="10.28515625" style="71" customWidth="1"/>
    <col min="14100" max="14100" width="16.28515625" style="71" customWidth="1"/>
    <col min="14101" max="14102" width="12.85546875" style="71" customWidth="1"/>
    <col min="14103" max="14130" width="10.28515625" style="71" customWidth="1"/>
    <col min="14131" max="14336" width="10.28515625" style="71"/>
    <col min="14337" max="14337" width="9.140625" style="71" customWidth="1"/>
    <col min="14338" max="14338" width="11.5703125" style="71" customWidth="1"/>
    <col min="14339" max="14339" width="8.5703125" style="71" customWidth="1"/>
    <col min="14340" max="14340" width="7.85546875" style="71" customWidth="1"/>
    <col min="14341" max="14341" width="7.42578125" style="71" customWidth="1"/>
    <col min="14342" max="14342" width="8.85546875" style="71" customWidth="1"/>
    <col min="14343" max="14343" width="10.28515625" style="71" customWidth="1"/>
    <col min="14344" max="14344" width="6.7109375" style="71" customWidth="1"/>
    <col min="14345" max="14350" width="11.140625" style="71" customWidth="1"/>
    <col min="14351" max="14355" width="10.28515625" style="71" customWidth="1"/>
    <col min="14356" max="14356" width="16.28515625" style="71" customWidth="1"/>
    <col min="14357" max="14358" width="12.85546875" style="71" customWidth="1"/>
    <col min="14359" max="14386" width="10.28515625" style="71" customWidth="1"/>
    <col min="14387" max="14592" width="10.28515625" style="71"/>
    <col min="14593" max="14593" width="9.140625" style="71" customWidth="1"/>
    <col min="14594" max="14594" width="11.5703125" style="71" customWidth="1"/>
    <col min="14595" max="14595" width="8.5703125" style="71" customWidth="1"/>
    <col min="14596" max="14596" width="7.85546875" style="71" customWidth="1"/>
    <col min="14597" max="14597" width="7.42578125" style="71" customWidth="1"/>
    <col min="14598" max="14598" width="8.85546875" style="71" customWidth="1"/>
    <col min="14599" max="14599" width="10.28515625" style="71" customWidth="1"/>
    <col min="14600" max="14600" width="6.7109375" style="71" customWidth="1"/>
    <col min="14601" max="14606" width="11.140625" style="71" customWidth="1"/>
    <col min="14607" max="14611" width="10.28515625" style="71" customWidth="1"/>
    <col min="14612" max="14612" width="16.28515625" style="71" customWidth="1"/>
    <col min="14613" max="14614" width="12.85546875" style="71" customWidth="1"/>
    <col min="14615" max="14642" width="10.28515625" style="71" customWidth="1"/>
    <col min="14643" max="14848" width="10.28515625" style="71"/>
    <col min="14849" max="14849" width="9.140625" style="71" customWidth="1"/>
    <col min="14850" max="14850" width="11.5703125" style="71" customWidth="1"/>
    <col min="14851" max="14851" width="8.5703125" style="71" customWidth="1"/>
    <col min="14852" max="14852" width="7.85546875" style="71" customWidth="1"/>
    <col min="14853" max="14853" width="7.42578125" style="71" customWidth="1"/>
    <col min="14854" max="14854" width="8.85546875" style="71" customWidth="1"/>
    <col min="14855" max="14855" width="10.28515625" style="71" customWidth="1"/>
    <col min="14856" max="14856" width="6.7109375" style="71" customWidth="1"/>
    <col min="14857" max="14862" width="11.140625" style="71" customWidth="1"/>
    <col min="14863" max="14867" width="10.28515625" style="71" customWidth="1"/>
    <col min="14868" max="14868" width="16.28515625" style="71" customWidth="1"/>
    <col min="14869" max="14870" width="12.85546875" style="71" customWidth="1"/>
    <col min="14871" max="14898" width="10.28515625" style="71" customWidth="1"/>
    <col min="14899" max="15104" width="10.28515625" style="71"/>
    <col min="15105" max="15105" width="9.140625" style="71" customWidth="1"/>
    <col min="15106" max="15106" width="11.5703125" style="71" customWidth="1"/>
    <col min="15107" max="15107" width="8.5703125" style="71" customWidth="1"/>
    <col min="15108" max="15108" width="7.85546875" style="71" customWidth="1"/>
    <col min="15109" max="15109" width="7.42578125" style="71" customWidth="1"/>
    <col min="15110" max="15110" width="8.85546875" style="71" customWidth="1"/>
    <col min="15111" max="15111" width="10.28515625" style="71" customWidth="1"/>
    <col min="15112" max="15112" width="6.7109375" style="71" customWidth="1"/>
    <col min="15113" max="15118" width="11.140625" style="71" customWidth="1"/>
    <col min="15119" max="15123" width="10.28515625" style="71" customWidth="1"/>
    <col min="15124" max="15124" width="16.28515625" style="71" customWidth="1"/>
    <col min="15125" max="15126" width="12.85546875" style="71" customWidth="1"/>
    <col min="15127" max="15154" width="10.28515625" style="71" customWidth="1"/>
    <col min="15155" max="15360" width="10.28515625" style="71"/>
    <col min="15361" max="15361" width="9.140625" style="71" customWidth="1"/>
    <col min="15362" max="15362" width="11.5703125" style="71" customWidth="1"/>
    <col min="15363" max="15363" width="8.5703125" style="71" customWidth="1"/>
    <col min="15364" max="15364" width="7.85546875" style="71" customWidth="1"/>
    <col min="15365" max="15365" width="7.42578125" style="71" customWidth="1"/>
    <col min="15366" max="15366" width="8.85546875" style="71" customWidth="1"/>
    <col min="15367" max="15367" width="10.28515625" style="71" customWidth="1"/>
    <col min="15368" max="15368" width="6.7109375" style="71" customWidth="1"/>
    <col min="15369" max="15374" width="11.140625" style="71" customWidth="1"/>
    <col min="15375" max="15379" width="10.28515625" style="71" customWidth="1"/>
    <col min="15380" max="15380" width="16.28515625" style="71" customWidth="1"/>
    <col min="15381" max="15382" width="12.85546875" style="71" customWidth="1"/>
    <col min="15383" max="15410" width="10.28515625" style="71" customWidth="1"/>
    <col min="15411" max="15616" width="10.28515625" style="71"/>
    <col min="15617" max="15617" width="9.140625" style="71" customWidth="1"/>
    <col min="15618" max="15618" width="11.5703125" style="71" customWidth="1"/>
    <col min="15619" max="15619" width="8.5703125" style="71" customWidth="1"/>
    <col min="15620" max="15620" width="7.85546875" style="71" customWidth="1"/>
    <col min="15621" max="15621" width="7.42578125" style="71" customWidth="1"/>
    <col min="15622" max="15622" width="8.85546875" style="71" customWidth="1"/>
    <col min="15623" max="15623" width="10.28515625" style="71" customWidth="1"/>
    <col min="15624" max="15624" width="6.7109375" style="71" customWidth="1"/>
    <col min="15625" max="15630" width="11.140625" style="71" customWidth="1"/>
    <col min="15631" max="15635" width="10.28515625" style="71" customWidth="1"/>
    <col min="15636" max="15636" width="16.28515625" style="71" customWidth="1"/>
    <col min="15637" max="15638" width="12.85546875" style="71" customWidth="1"/>
    <col min="15639" max="15666" width="10.28515625" style="71" customWidth="1"/>
    <col min="15667" max="15872" width="10.28515625" style="71"/>
    <col min="15873" max="15873" width="9.140625" style="71" customWidth="1"/>
    <col min="15874" max="15874" width="11.5703125" style="71" customWidth="1"/>
    <col min="15875" max="15875" width="8.5703125" style="71" customWidth="1"/>
    <col min="15876" max="15876" width="7.85546875" style="71" customWidth="1"/>
    <col min="15877" max="15877" width="7.42578125" style="71" customWidth="1"/>
    <col min="15878" max="15878" width="8.85546875" style="71" customWidth="1"/>
    <col min="15879" max="15879" width="10.28515625" style="71" customWidth="1"/>
    <col min="15880" max="15880" width="6.7109375" style="71" customWidth="1"/>
    <col min="15881" max="15886" width="11.140625" style="71" customWidth="1"/>
    <col min="15887" max="15891" width="10.28515625" style="71" customWidth="1"/>
    <col min="15892" max="15892" width="16.28515625" style="71" customWidth="1"/>
    <col min="15893" max="15894" width="12.85546875" style="71" customWidth="1"/>
    <col min="15895" max="15922" width="10.28515625" style="71" customWidth="1"/>
    <col min="15923" max="16128" width="10.28515625" style="71"/>
    <col min="16129" max="16129" width="9.140625" style="71" customWidth="1"/>
    <col min="16130" max="16130" width="11.5703125" style="71" customWidth="1"/>
    <col min="16131" max="16131" width="8.5703125" style="71" customWidth="1"/>
    <col min="16132" max="16132" width="7.85546875" style="71" customWidth="1"/>
    <col min="16133" max="16133" width="7.42578125" style="71" customWidth="1"/>
    <col min="16134" max="16134" width="8.85546875" style="71" customWidth="1"/>
    <col min="16135" max="16135" width="10.28515625" style="71" customWidth="1"/>
    <col min="16136" max="16136" width="6.7109375" style="71" customWidth="1"/>
    <col min="16137" max="16142" width="11.140625" style="71" customWidth="1"/>
    <col min="16143" max="16147" width="10.28515625" style="71" customWidth="1"/>
    <col min="16148" max="16148" width="16.28515625" style="71" customWidth="1"/>
    <col min="16149" max="16150" width="12.85546875" style="71" customWidth="1"/>
    <col min="16151" max="16178" width="10.28515625" style="71" customWidth="1"/>
    <col min="16179" max="16384" width="10.28515625" style="71"/>
  </cols>
  <sheetData>
    <row r="1" spans="1:66" ht="31.5" thickBot="1">
      <c r="A1" s="68" t="s">
        <v>63</v>
      </c>
      <c r="I1" s="70"/>
      <c r="J1" s="70"/>
      <c r="K1" s="70"/>
      <c r="L1" s="70"/>
      <c r="M1" s="70"/>
      <c r="N1" s="70"/>
      <c r="O1" s="70"/>
      <c r="Q1" s="70"/>
      <c r="AH1" s="70"/>
      <c r="AI1" s="70"/>
      <c r="AJ1" s="70"/>
      <c r="AK1" s="70">
        <v>0</v>
      </c>
      <c r="AL1" s="70" t="s">
        <v>99</v>
      </c>
      <c r="AM1" s="70"/>
      <c r="AN1" s="70"/>
      <c r="AO1" s="70"/>
      <c r="AP1" s="70"/>
      <c r="AQ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</row>
    <row r="2" spans="1:66" s="77" customFormat="1" ht="42" customHeight="1" thickBot="1">
      <c r="A2" s="74" t="s">
        <v>64</v>
      </c>
      <c r="B2" s="75" t="s">
        <v>99</v>
      </c>
      <c r="C2" s="70"/>
      <c r="D2" s="70"/>
      <c r="E2" s="76"/>
      <c r="F2" s="192" t="s">
        <v>65</v>
      </c>
      <c r="G2" s="193"/>
      <c r="I2" s="78"/>
      <c r="J2" s="78"/>
      <c r="K2" s="78"/>
      <c r="L2" s="78"/>
      <c r="M2" s="78"/>
      <c r="N2" s="78"/>
      <c r="O2" s="78"/>
      <c r="Q2" s="78"/>
      <c r="R2" s="70"/>
      <c r="S2" s="70"/>
      <c r="T2" s="70"/>
      <c r="U2" s="70"/>
      <c r="V2" s="70"/>
      <c r="W2" s="78"/>
      <c r="X2" s="78"/>
      <c r="Y2" s="73"/>
      <c r="Z2" s="73"/>
      <c r="AA2" s="78"/>
      <c r="AB2" s="78"/>
      <c r="AC2" s="78"/>
      <c r="AD2" s="78"/>
      <c r="AE2" s="78"/>
      <c r="AF2" s="78"/>
      <c r="AG2" s="78"/>
      <c r="AH2" s="78">
        <v>0</v>
      </c>
      <c r="AI2" s="78"/>
      <c r="AJ2" s="78"/>
      <c r="AK2" s="78">
        <v>140</v>
      </c>
      <c r="AL2" s="78">
        <v>0</v>
      </c>
      <c r="AM2" s="78"/>
      <c r="AN2" s="78"/>
      <c r="AO2" s="78"/>
      <c r="AP2" s="78"/>
      <c r="AQ2" s="78"/>
      <c r="AR2" s="70"/>
      <c r="AS2" s="70"/>
      <c r="AT2" s="70"/>
      <c r="AU2" s="70"/>
      <c r="AV2" s="70"/>
      <c r="AW2" s="70"/>
      <c r="AX2" s="70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</row>
    <row r="3" spans="1:66" ht="16.5" thickBot="1">
      <c r="A3" s="79">
        <v>1</v>
      </c>
      <c r="B3" s="80">
        <v>170.75</v>
      </c>
      <c r="E3" s="81"/>
      <c r="F3" s="82">
        <v>1000</v>
      </c>
      <c r="G3" s="83" t="s">
        <v>66</v>
      </c>
      <c r="AH3" s="70">
        <v>0.12903225421905518</v>
      </c>
      <c r="AI3" s="70">
        <v>0</v>
      </c>
      <c r="AJ3" s="70"/>
      <c r="AK3" s="70">
        <v>140</v>
      </c>
      <c r="AL3" s="70">
        <v>1</v>
      </c>
      <c r="AM3" s="70"/>
      <c r="AN3" s="70"/>
      <c r="AO3" s="70"/>
      <c r="AP3" s="70"/>
      <c r="AQ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</row>
    <row r="4" spans="1:66" ht="16.5" thickBot="1">
      <c r="A4" s="79">
        <v>2</v>
      </c>
      <c r="B4" s="80">
        <v>275.375</v>
      </c>
      <c r="E4" s="81"/>
      <c r="F4" s="84">
        <v>17.000000202096999</v>
      </c>
      <c r="G4" s="85" t="s">
        <v>73</v>
      </c>
      <c r="I4" s="194" t="s">
        <v>74</v>
      </c>
      <c r="J4" s="195"/>
      <c r="K4" s="196"/>
      <c r="L4" s="197" t="s">
        <v>67</v>
      </c>
      <c r="M4" s="198"/>
      <c r="N4" s="199"/>
      <c r="P4" s="86"/>
      <c r="AH4" s="70">
        <v>0.25806450843811035</v>
      </c>
      <c r="AI4" s="70">
        <v>3</v>
      </c>
      <c r="AJ4" s="70"/>
      <c r="AK4" s="70">
        <v>145</v>
      </c>
      <c r="AL4" s="70">
        <v>1</v>
      </c>
      <c r="AM4" s="70"/>
      <c r="AN4" s="70"/>
      <c r="AO4" s="70"/>
      <c r="AP4" s="70"/>
      <c r="AQ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</row>
    <row r="5" spans="1:66">
      <c r="A5" s="79">
        <v>3</v>
      </c>
      <c r="B5" s="80">
        <v>208.9375</v>
      </c>
      <c r="E5" s="87"/>
      <c r="F5" s="88"/>
      <c r="G5" s="87"/>
      <c r="I5" s="89" t="s">
        <v>68</v>
      </c>
      <c r="J5" s="90">
        <v>205.47</v>
      </c>
      <c r="K5" s="91"/>
      <c r="L5" s="92"/>
      <c r="M5" s="93"/>
      <c r="N5" s="94"/>
      <c r="P5" s="86"/>
      <c r="AH5" s="70">
        <v>0.38709676265716553</v>
      </c>
      <c r="AI5" s="70">
        <v>4</v>
      </c>
      <c r="AJ5" s="70"/>
      <c r="AK5" s="70">
        <v>145</v>
      </c>
      <c r="AL5" s="70">
        <v>0</v>
      </c>
      <c r="AM5" s="70"/>
      <c r="AN5" s="70"/>
      <c r="AO5" s="70"/>
      <c r="AP5" s="70"/>
      <c r="AQ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</row>
    <row r="6" spans="1:66">
      <c r="A6" s="79">
        <v>4</v>
      </c>
      <c r="B6" s="80">
        <v>219.3125</v>
      </c>
      <c r="I6" s="95" t="s">
        <v>69</v>
      </c>
      <c r="J6" s="96">
        <v>22.957439977059753</v>
      </c>
      <c r="K6" s="97"/>
      <c r="L6" s="98"/>
      <c r="M6" s="99"/>
      <c r="N6" s="94"/>
      <c r="AH6" s="70">
        <v>0.5161290168762207</v>
      </c>
      <c r="AI6" s="70">
        <v>8</v>
      </c>
      <c r="AJ6" s="70"/>
      <c r="AK6" s="70">
        <v>150</v>
      </c>
      <c r="AL6" s="70">
        <v>0</v>
      </c>
      <c r="AM6" s="70"/>
      <c r="AN6" s="70"/>
      <c r="AO6" s="70"/>
      <c r="AP6" s="70"/>
      <c r="AQ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</row>
    <row r="7" spans="1:66">
      <c r="A7" s="79">
        <v>5</v>
      </c>
      <c r="B7" s="80">
        <v>232.75</v>
      </c>
      <c r="F7" s="100"/>
      <c r="I7" s="101" t="s">
        <v>70</v>
      </c>
      <c r="J7" s="102">
        <v>281.3125</v>
      </c>
      <c r="K7" s="91"/>
      <c r="L7" s="103"/>
      <c r="M7" s="104"/>
      <c r="N7" s="94"/>
      <c r="AH7" s="70">
        <v>0.64516127109527588</v>
      </c>
      <c r="AI7" s="70">
        <v>4</v>
      </c>
      <c r="AJ7" s="70"/>
      <c r="AK7" s="70">
        <v>150</v>
      </c>
      <c r="AL7" s="70">
        <v>4</v>
      </c>
      <c r="AM7" s="70"/>
      <c r="AN7" s="70"/>
      <c r="AO7" s="70"/>
      <c r="AP7" s="70"/>
      <c r="AQ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</row>
    <row r="8" spans="1:66" ht="16.5" thickBot="1">
      <c r="A8" s="79">
        <v>6</v>
      </c>
      <c r="B8" s="80">
        <v>183.8125</v>
      </c>
      <c r="F8" s="100"/>
      <c r="I8" s="105" t="s">
        <v>71</v>
      </c>
      <c r="J8" s="106">
        <v>142.0625</v>
      </c>
      <c r="K8" s="107"/>
      <c r="L8" s="108"/>
      <c r="M8" s="109"/>
      <c r="N8" s="110"/>
      <c r="AH8" s="70">
        <v>0.77419352531433105</v>
      </c>
      <c r="AI8" s="70">
        <v>9</v>
      </c>
      <c r="AJ8" s="70"/>
      <c r="AK8" s="70">
        <v>155</v>
      </c>
      <c r="AL8" s="70">
        <v>4</v>
      </c>
      <c r="AM8" s="70"/>
      <c r="AN8" s="70"/>
      <c r="AO8" s="70"/>
      <c r="AP8" s="70"/>
      <c r="AQ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</row>
    <row r="9" spans="1:66">
      <c r="A9" s="79">
        <v>7</v>
      </c>
      <c r="B9" s="80">
        <v>238.5</v>
      </c>
      <c r="F9" s="111"/>
      <c r="I9" s="87"/>
      <c r="J9" s="112"/>
      <c r="K9" s="87"/>
      <c r="L9" s="87"/>
      <c r="M9" s="87"/>
      <c r="N9" s="87"/>
      <c r="AH9" s="70">
        <v>0.90322577953338623</v>
      </c>
      <c r="AI9" s="70">
        <v>9</v>
      </c>
      <c r="AJ9" s="70"/>
      <c r="AK9" s="70">
        <v>155</v>
      </c>
      <c r="AL9" s="70">
        <v>9</v>
      </c>
      <c r="AM9" s="70"/>
      <c r="AN9" s="70"/>
      <c r="AO9" s="70"/>
      <c r="AP9" s="70"/>
      <c r="AQ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</row>
    <row r="10" spans="1:66">
      <c r="A10" s="79">
        <v>8</v>
      </c>
      <c r="B10" s="80">
        <v>193.625</v>
      </c>
      <c r="F10" s="111"/>
      <c r="I10" s="81"/>
      <c r="J10" s="112"/>
      <c r="K10" s="87"/>
      <c r="L10" s="87"/>
      <c r="M10" s="87"/>
      <c r="N10" s="87"/>
      <c r="P10" s="86"/>
      <c r="AH10" s="70">
        <v>1.0322580337524414</v>
      </c>
      <c r="AI10" s="70">
        <v>12</v>
      </c>
      <c r="AJ10" s="70"/>
      <c r="AK10" s="70">
        <v>160</v>
      </c>
      <c r="AL10" s="70">
        <v>9</v>
      </c>
      <c r="AM10" s="70"/>
      <c r="AN10" s="70"/>
      <c r="AO10" s="70"/>
      <c r="AP10" s="70"/>
      <c r="AQ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</row>
    <row r="11" spans="1:66">
      <c r="A11" s="79">
        <v>9</v>
      </c>
      <c r="B11" s="80">
        <v>181.4375</v>
      </c>
      <c r="I11" s="87"/>
      <c r="J11" s="112"/>
      <c r="K11" s="87"/>
      <c r="L11" s="87"/>
      <c r="M11" s="87"/>
      <c r="N11" s="87"/>
      <c r="P11" s="86"/>
      <c r="AH11" s="70">
        <v>1.1612902879714966</v>
      </c>
      <c r="AI11" s="70">
        <v>8</v>
      </c>
      <c r="AJ11" s="70"/>
      <c r="AK11" s="70">
        <v>160</v>
      </c>
      <c r="AL11" s="70">
        <v>13</v>
      </c>
      <c r="AM11" s="70"/>
      <c r="AN11" s="70"/>
      <c r="AO11" s="70"/>
      <c r="AP11" s="70"/>
      <c r="AQ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</row>
    <row r="12" spans="1:66">
      <c r="A12" s="79">
        <v>10</v>
      </c>
      <c r="B12" s="80">
        <v>201.4375</v>
      </c>
      <c r="I12" s="87"/>
      <c r="J12" s="87"/>
      <c r="K12" s="87"/>
      <c r="L12" s="87"/>
      <c r="M12" s="87"/>
      <c r="N12" s="87"/>
      <c r="P12" s="86"/>
      <c r="AH12" s="70">
        <v>1.2903225421905518</v>
      </c>
      <c r="AI12" s="70">
        <v>3</v>
      </c>
      <c r="AJ12" s="70"/>
      <c r="AK12" s="70">
        <v>165</v>
      </c>
      <c r="AL12" s="70">
        <v>13</v>
      </c>
      <c r="AM12" s="70"/>
      <c r="AN12" s="70"/>
      <c r="AO12" s="70"/>
      <c r="AP12" s="70"/>
      <c r="AQ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</row>
    <row r="13" spans="1:66">
      <c r="A13" s="79">
        <v>11</v>
      </c>
      <c r="B13" s="80">
        <v>212.625</v>
      </c>
      <c r="I13" s="87"/>
      <c r="J13" s="87"/>
      <c r="K13" s="87"/>
      <c r="L13" s="87"/>
      <c r="M13" s="87"/>
      <c r="N13" s="87"/>
      <c r="AH13" s="70">
        <v>1.4193547964096069</v>
      </c>
      <c r="AI13" s="70">
        <v>6</v>
      </c>
      <c r="AJ13" s="70"/>
      <c r="AK13" s="70">
        <v>165</v>
      </c>
      <c r="AL13" s="70">
        <v>29</v>
      </c>
      <c r="AM13" s="70"/>
      <c r="AN13" s="70"/>
      <c r="AO13" s="70"/>
      <c r="AP13" s="70"/>
      <c r="AQ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</row>
    <row r="14" spans="1:66">
      <c r="A14" s="79">
        <v>12</v>
      </c>
      <c r="B14" s="80">
        <v>235.125</v>
      </c>
      <c r="E14" s="113"/>
      <c r="I14" s="87"/>
      <c r="J14" s="87"/>
      <c r="K14" s="87"/>
      <c r="L14" s="87"/>
      <c r="M14" s="87"/>
      <c r="N14" s="87"/>
      <c r="AH14" s="70">
        <v>1.5483870506286621</v>
      </c>
      <c r="AI14" s="70">
        <v>7</v>
      </c>
      <c r="AJ14" s="70"/>
      <c r="AK14" s="70">
        <v>170</v>
      </c>
      <c r="AL14" s="70">
        <v>29</v>
      </c>
      <c r="AM14" s="70"/>
      <c r="AN14" s="70"/>
      <c r="AO14" s="70"/>
      <c r="AP14" s="70"/>
      <c r="AQ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</row>
    <row r="15" spans="1:66">
      <c r="A15" s="79">
        <v>13</v>
      </c>
      <c r="B15" s="80">
        <v>192.8125</v>
      </c>
      <c r="E15" s="113"/>
      <c r="I15" s="87"/>
      <c r="J15" s="87"/>
      <c r="K15" s="87"/>
      <c r="L15" s="87"/>
      <c r="M15" s="87"/>
      <c r="N15" s="87"/>
      <c r="AH15" s="70">
        <v>1.6774193048477173</v>
      </c>
      <c r="AI15" s="70">
        <v>6</v>
      </c>
      <c r="AJ15" s="70"/>
      <c r="AK15" s="70">
        <v>170</v>
      </c>
      <c r="AL15" s="70">
        <v>27</v>
      </c>
      <c r="AM15" s="70"/>
      <c r="AN15" s="70"/>
      <c r="AO15" s="70"/>
      <c r="AP15" s="70"/>
      <c r="AQ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</row>
    <row r="16" spans="1:66">
      <c r="A16" s="79">
        <v>14</v>
      </c>
      <c r="B16" s="80">
        <v>232.0625</v>
      </c>
      <c r="E16" s="113"/>
      <c r="I16" s="87"/>
      <c r="J16" s="87"/>
      <c r="K16" s="87"/>
      <c r="L16" s="87"/>
      <c r="M16" s="87"/>
      <c r="N16" s="87"/>
      <c r="AH16" s="70">
        <v>1.8064515590667725</v>
      </c>
      <c r="AI16" s="70">
        <v>6</v>
      </c>
      <c r="AJ16" s="70"/>
      <c r="AK16" s="70">
        <v>175</v>
      </c>
      <c r="AL16" s="70">
        <v>27</v>
      </c>
      <c r="AM16" s="70"/>
      <c r="AN16" s="70"/>
      <c r="AO16" s="70"/>
      <c r="AP16" s="70"/>
      <c r="AQ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</row>
    <row r="17" spans="1:66">
      <c r="A17" s="79">
        <v>15</v>
      </c>
      <c r="B17" s="80">
        <v>209.125</v>
      </c>
      <c r="I17" s="87"/>
      <c r="J17" s="87"/>
      <c r="K17" s="87"/>
      <c r="L17" s="87"/>
      <c r="M17" s="87"/>
      <c r="N17" s="87"/>
      <c r="AH17" s="70">
        <v>1.9354838132858276</v>
      </c>
      <c r="AI17" s="70">
        <v>2</v>
      </c>
      <c r="AJ17" s="70"/>
      <c r="AK17" s="70">
        <v>175</v>
      </c>
      <c r="AL17" s="70">
        <v>56</v>
      </c>
      <c r="AM17" s="70"/>
      <c r="AN17" s="70"/>
      <c r="AO17" s="70"/>
      <c r="AP17" s="70"/>
      <c r="AQ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</row>
    <row r="18" spans="1:66">
      <c r="A18" s="79">
        <v>16</v>
      </c>
      <c r="B18" s="80">
        <v>212.25</v>
      </c>
      <c r="I18" s="87"/>
      <c r="J18" s="87"/>
      <c r="K18" s="87"/>
      <c r="L18" s="87"/>
      <c r="M18" s="87"/>
      <c r="N18" s="87"/>
      <c r="AH18" s="70">
        <v>2.0645160675048828</v>
      </c>
      <c r="AI18" s="70">
        <v>5</v>
      </c>
      <c r="AJ18" s="70"/>
      <c r="AK18" s="70">
        <v>180</v>
      </c>
      <c r="AL18" s="70">
        <v>56</v>
      </c>
      <c r="AM18" s="70"/>
      <c r="AN18" s="70"/>
      <c r="AO18" s="70"/>
      <c r="AP18" s="70"/>
      <c r="AQ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</row>
    <row r="19" spans="1:66">
      <c r="A19" s="79">
        <v>17</v>
      </c>
      <c r="B19" s="80">
        <v>213.75</v>
      </c>
      <c r="I19" s="87"/>
      <c r="J19" s="87"/>
      <c r="K19" s="87"/>
      <c r="L19" s="87"/>
      <c r="M19" s="87"/>
      <c r="N19" s="87"/>
      <c r="AH19" s="70">
        <v>2.193548321723938</v>
      </c>
      <c r="AI19" s="70">
        <v>2</v>
      </c>
      <c r="AJ19" s="70"/>
      <c r="AK19" s="70">
        <v>180</v>
      </c>
      <c r="AL19" s="70">
        <v>53</v>
      </c>
      <c r="AM19" s="70"/>
      <c r="AN19" s="70"/>
      <c r="AO19" s="70"/>
      <c r="AP19" s="70"/>
      <c r="AQ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</row>
    <row r="20" spans="1:66">
      <c r="A20" s="79">
        <v>18</v>
      </c>
      <c r="B20" s="80">
        <v>186</v>
      </c>
      <c r="I20" s="87"/>
      <c r="J20" s="87"/>
      <c r="K20" s="87"/>
      <c r="L20" s="87"/>
      <c r="M20" s="87"/>
      <c r="N20" s="87"/>
      <c r="AH20" s="70">
        <v>2.3225805759429932</v>
      </c>
      <c r="AI20" s="70">
        <v>3</v>
      </c>
      <c r="AJ20" s="70"/>
      <c r="AK20" s="70">
        <v>185</v>
      </c>
      <c r="AL20" s="70">
        <v>53</v>
      </c>
      <c r="AM20" s="70"/>
      <c r="AN20" s="70"/>
      <c r="AO20" s="70"/>
      <c r="AP20" s="70"/>
      <c r="AQ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</row>
    <row r="21" spans="1:66">
      <c r="A21" s="79">
        <v>19</v>
      </c>
      <c r="B21" s="80">
        <v>173.625</v>
      </c>
      <c r="I21" s="87"/>
      <c r="J21" s="87"/>
      <c r="K21" s="87"/>
      <c r="L21" s="87"/>
      <c r="M21" s="87"/>
      <c r="N21" s="87"/>
      <c r="AH21" s="70">
        <v>2.4516128301620483</v>
      </c>
      <c r="AI21" s="70">
        <v>2</v>
      </c>
      <c r="AJ21" s="70"/>
      <c r="AK21" s="70">
        <v>185</v>
      </c>
      <c r="AL21" s="70">
        <v>72</v>
      </c>
      <c r="AM21" s="70"/>
      <c r="AN21" s="70"/>
      <c r="AO21" s="70"/>
      <c r="AP21" s="70"/>
      <c r="AQ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</row>
    <row r="22" spans="1:66">
      <c r="A22" s="79">
        <v>20</v>
      </c>
      <c r="B22" s="80">
        <v>192.6875</v>
      </c>
      <c r="I22" s="87"/>
      <c r="J22" s="87"/>
      <c r="K22" s="87"/>
      <c r="L22" s="87"/>
      <c r="M22" s="87"/>
      <c r="N22" s="87"/>
      <c r="AH22" s="70">
        <v>2.5806450843811035</v>
      </c>
      <c r="AI22" s="70">
        <v>1</v>
      </c>
      <c r="AJ22" s="70"/>
      <c r="AK22" s="70">
        <v>190</v>
      </c>
      <c r="AL22" s="70">
        <v>72</v>
      </c>
      <c r="AM22" s="70"/>
      <c r="AN22" s="70"/>
      <c r="AO22" s="70"/>
      <c r="AP22" s="70"/>
      <c r="AQ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</row>
    <row r="23" spans="1:66">
      <c r="A23" s="79">
        <v>21</v>
      </c>
      <c r="B23" s="80">
        <v>158.5</v>
      </c>
      <c r="AH23" s="70">
        <v>2.7096773386001587</v>
      </c>
      <c r="AI23" s="70">
        <v>0</v>
      </c>
      <c r="AJ23" s="70"/>
      <c r="AK23" s="70">
        <v>190</v>
      </c>
      <c r="AL23" s="70">
        <v>72</v>
      </c>
      <c r="AM23" s="70"/>
      <c r="AN23" s="70"/>
      <c r="AO23" s="70"/>
      <c r="AP23" s="70"/>
      <c r="AQ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</row>
    <row r="24" spans="1:66">
      <c r="A24" s="79">
        <v>22</v>
      </c>
      <c r="B24" s="80">
        <v>169.25</v>
      </c>
      <c r="AH24" s="70">
        <v>2.8387095928192139</v>
      </c>
      <c r="AI24" s="70">
        <v>0</v>
      </c>
      <c r="AJ24" s="70"/>
      <c r="AK24" s="70">
        <v>195</v>
      </c>
      <c r="AL24" s="70">
        <v>72</v>
      </c>
      <c r="AM24" s="70"/>
      <c r="AN24" s="70"/>
      <c r="AO24" s="70"/>
      <c r="AP24" s="70"/>
      <c r="AQ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</row>
    <row r="25" spans="1:66">
      <c r="A25" s="79">
        <v>23</v>
      </c>
      <c r="B25" s="80">
        <v>249.1875</v>
      </c>
      <c r="AH25" s="70">
        <v>2.967741847038269</v>
      </c>
      <c r="AI25" s="70">
        <v>0</v>
      </c>
      <c r="AJ25" s="70"/>
      <c r="AK25" s="70">
        <v>195</v>
      </c>
      <c r="AL25" s="70">
        <v>89</v>
      </c>
      <c r="AM25" s="70"/>
      <c r="AN25" s="70"/>
      <c r="AO25" s="70"/>
      <c r="AP25" s="70"/>
      <c r="AQ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</row>
    <row r="26" spans="1:66">
      <c r="A26" s="79">
        <v>24</v>
      </c>
      <c r="B26" s="80">
        <v>214.4375</v>
      </c>
      <c r="AH26" s="70">
        <v>3.0967741012573242</v>
      </c>
      <c r="AI26" s="70">
        <v>0</v>
      </c>
      <c r="AJ26" s="70"/>
      <c r="AK26" s="70">
        <v>200</v>
      </c>
      <c r="AL26" s="70">
        <v>89</v>
      </c>
      <c r="AM26" s="70"/>
      <c r="AN26" s="70"/>
      <c r="AO26" s="70"/>
      <c r="AP26" s="70"/>
      <c r="AQ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</row>
    <row r="27" spans="1:66">
      <c r="A27" s="79">
        <v>25</v>
      </c>
      <c r="B27" s="80">
        <v>184.6875</v>
      </c>
      <c r="AH27" s="70">
        <v>3.2258063554763794</v>
      </c>
      <c r="AI27" s="70">
        <v>0</v>
      </c>
      <c r="AJ27" s="70"/>
      <c r="AK27" s="70">
        <v>200</v>
      </c>
      <c r="AL27" s="70">
        <v>69</v>
      </c>
      <c r="AM27" s="70"/>
      <c r="AN27" s="70"/>
      <c r="AO27" s="70"/>
      <c r="AP27" s="70"/>
      <c r="AQ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</row>
    <row r="28" spans="1:66">
      <c r="A28" s="79">
        <v>26</v>
      </c>
      <c r="B28" s="80">
        <v>229.8125</v>
      </c>
      <c r="AH28" s="70">
        <v>3.3548386096954346</v>
      </c>
      <c r="AI28" s="70">
        <v>0</v>
      </c>
      <c r="AJ28" s="70"/>
      <c r="AK28" s="70">
        <v>205</v>
      </c>
      <c r="AL28" s="70">
        <v>69</v>
      </c>
      <c r="AM28" s="70"/>
      <c r="AN28" s="70"/>
      <c r="AO28" s="70"/>
      <c r="AP28" s="70"/>
      <c r="AQ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</row>
    <row r="29" spans="1:66">
      <c r="A29" s="79">
        <v>27</v>
      </c>
      <c r="B29" s="80">
        <v>225.3125</v>
      </c>
      <c r="AH29" s="70">
        <v>3.4838708639144897</v>
      </c>
      <c r="AI29" s="70">
        <v>0</v>
      </c>
      <c r="AJ29" s="70"/>
      <c r="AK29" s="70">
        <v>205</v>
      </c>
      <c r="AL29" s="70">
        <v>93</v>
      </c>
      <c r="AM29" s="70"/>
      <c r="AN29" s="70"/>
      <c r="AO29" s="70"/>
      <c r="AP29" s="70"/>
      <c r="AQ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</row>
    <row r="30" spans="1:66">
      <c r="A30" s="79">
        <v>28</v>
      </c>
      <c r="B30" s="80">
        <v>214.0625</v>
      </c>
      <c r="AH30" s="70">
        <v>3.6129031181335449</v>
      </c>
      <c r="AI30" s="70">
        <v>0</v>
      </c>
      <c r="AJ30" s="70"/>
      <c r="AK30" s="70">
        <v>210</v>
      </c>
      <c r="AL30" s="70">
        <v>93</v>
      </c>
      <c r="AM30" s="70"/>
      <c r="AN30" s="70"/>
      <c r="AO30" s="70"/>
      <c r="AP30" s="70"/>
      <c r="AQ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</row>
    <row r="31" spans="1:66">
      <c r="A31" s="79">
        <v>29</v>
      </c>
      <c r="B31" s="80">
        <v>259.125</v>
      </c>
      <c r="AH31" s="70">
        <v>3.7419353723526001</v>
      </c>
      <c r="AI31" s="70">
        <v>0</v>
      </c>
      <c r="AJ31" s="70"/>
      <c r="AK31" s="70">
        <v>210</v>
      </c>
      <c r="AL31" s="70">
        <v>97</v>
      </c>
      <c r="AM31" s="70"/>
      <c r="AN31" s="70"/>
      <c r="AO31" s="70"/>
      <c r="AP31" s="70"/>
      <c r="AQ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</row>
    <row r="32" spans="1:66">
      <c r="A32" s="79">
        <v>30</v>
      </c>
      <c r="B32" s="80">
        <v>199.25</v>
      </c>
      <c r="AH32" s="70">
        <v>3.8709676265716553</v>
      </c>
      <c r="AI32" s="70">
        <v>0</v>
      </c>
      <c r="AJ32" s="70"/>
      <c r="AK32" s="70">
        <v>215</v>
      </c>
      <c r="AL32" s="70">
        <v>97</v>
      </c>
      <c r="AM32" s="70"/>
      <c r="AN32" s="70"/>
      <c r="AO32" s="70"/>
      <c r="AP32" s="70"/>
      <c r="AQ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</row>
    <row r="33" spans="1:66">
      <c r="A33" s="79">
        <v>31</v>
      </c>
      <c r="B33" s="80">
        <v>183.625</v>
      </c>
      <c r="AH33" s="70">
        <v>3.9999998807907104</v>
      </c>
      <c r="AI33" s="70">
        <v>0</v>
      </c>
      <c r="AJ33" s="70"/>
      <c r="AK33" s="70">
        <v>215</v>
      </c>
      <c r="AL33" s="70">
        <v>65</v>
      </c>
      <c r="AM33" s="70"/>
      <c r="AN33" s="70"/>
      <c r="AO33" s="70"/>
      <c r="AP33" s="70"/>
      <c r="AQ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</row>
    <row r="34" spans="1:66">
      <c r="A34" s="79">
        <v>32</v>
      </c>
      <c r="B34" s="80">
        <v>188.25</v>
      </c>
      <c r="AH34" s="70"/>
      <c r="AI34" s="70"/>
      <c r="AJ34" s="70"/>
      <c r="AK34" s="70">
        <v>220</v>
      </c>
      <c r="AL34" s="70">
        <v>65</v>
      </c>
      <c r="AM34" s="70"/>
      <c r="AN34" s="70"/>
      <c r="AO34" s="70"/>
      <c r="AP34" s="70"/>
      <c r="AQ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</row>
    <row r="35" spans="1:66">
      <c r="A35" s="79">
        <v>33</v>
      </c>
      <c r="B35" s="80">
        <v>198.4375</v>
      </c>
      <c r="AH35" s="70"/>
      <c r="AI35" s="70"/>
      <c r="AJ35" s="70"/>
      <c r="AK35" s="70">
        <v>220</v>
      </c>
      <c r="AL35" s="70">
        <v>54</v>
      </c>
      <c r="AM35" s="70"/>
      <c r="AN35" s="70"/>
      <c r="AO35" s="70"/>
      <c r="AP35" s="70"/>
      <c r="AQ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</row>
    <row r="36" spans="1:66">
      <c r="A36" s="79">
        <v>34</v>
      </c>
      <c r="B36" s="80">
        <v>192.1875</v>
      </c>
      <c r="AH36" s="70"/>
      <c r="AI36" s="70"/>
      <c r="AJ36" s="70"/>
      <c r="AK36" s="70">
        <v>225</v>
      </c>
      <c r="AL36" s="70">
        <v>54</v>
      </c>
      <c r="AM36" s="70"/>
      <c r="AN36" s="70"/>
      <c r="AO36" s="70"/>
      <c r="AP36" s="70"/>
      <c r="AQ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</row>
    <row r="37" spans="1:66">
      <c r="A37" s="79">
        <v>35</v>
      </c>
      <c r="B37" s="80">
        <v>243.8125</v>
      </c>
      <c r="AH37" s="70"/>
      <c r="AI37" s="70"/>
      <c r="AJ37" s="70"/>
      <c r="AK37" s="70">
        <v>225</v>
      </c>
      <c r="AL37" s="70">
        <v>39</v>
      </c>
      <c r="AM37" s="70"/>
      <c r="AN37" s="70"/>
      <c r="AO37" s="70"/>
      <c r="AP37" s="70"/>
      <c r="AQ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</row>
    <row r="38" spans="1:66">
      <c r="A38" s="79">
        <v>36</v>
      </c>
      <c r="B38" s="80">
        <v>208.1875</v>
      </c>
      <c r="AH38" s="70"/>
      <c r="AI38" s="70"/>
      <c r="AJ38" s="70"/>
      <c r="AK38" s="70">
        <v>230</v>
      </c>
      <c r="AL38" s="70">
        <v>39</v>
      </c>
      <c r="AM38" s="70"/>
      <c r="AN38" s="70"/>
      <c r="AO38" s="70"/>
      <c r="AP38" s="70"/>
      <c r="AQ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</row>
    <row r="39" spans="1:66">
      <c r="A39" s="79">
        <v>37</v>
      </c>
      <c r="B39" s="80">
        <v>233</v>
      </c>
      <c r="AH39" s="70"/>
      <c r="AI39" s="70"/>
      <c r="AJ39" s="70"/>
      <c r="AK39" s="70">
        <v>230</v>
      </c>
      <c r="AL39" s="70">
        <v>48</v>
      </c>
      <c r="AM39" s="70"/>
      <c r="AN39" s="70"/>
      <c r="AO39" s="70"/>
      <c r="AP39" s="70"/>
      <c r="AQ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</row>
    <row r="40" spans="1:66">
      <c r="A40" s="79">
        <v>38</v>
      </c>
      <c r="B40" s="80">
        <v>223.375</v>
      </c>
      <c r="AH40" s="70"/>
      <c r="AI40" s="70"/>
      <c r="AJ40" s="70"/>
      <c r="AK40" s="70">
        <v>235</v>
      </c>
      <c r="AL40" s="70">
        <v>48</v>
      </c>
      <c r="AM40" s="70"/>
      <c r="AN40" s="70"/>
      <c r="AO40" s="70"/>
      <c r="AP40" s="70"/>
      <c r="AQ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</row>
    <row r="41" spans="1:66">
      <c r="A41" s="79">
        <v>39</v>
      </c>
      <c r="B41" s="80">
        <v>244.1875</v>
      </c>
      <c r="AH41" s="70"/>
      <c r="AI41" s="70"/>
      <c r="AJ41" s="70"/>
      <c r="AK41" s="70">
        <v>235</v>
      </c>
      <c r="AL41" s="70">
        <v>42</v>
      </c>
      <c r="AM41" s="70"/>
      <c r="AN41" s="70"/>
      <c r="AO41" s="70"/>
      <c r="AP41" s="70"/>
      <c r="AQ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</row>
    <row r="42" spans="1:66">
      <c r="A42" s="79">
        <v>40</v>
      </c>
      <c r="B42" s="80">
        <v>195.6875</v>
      </c>
      <c r="AH42" s="70"/>
      <c r="AI42" s="70"/>
      <c r="AJ42" s="70"/>
      <c r="AK42" s="70">
        <v>240</v>
      </c>
      <c r="AL42" s="70">
        <v>42</v>
      </c>
      <c r="AM42" s="70"/>
      <c r="AN42" s="70"/>
      <c r="AO42" s="70"/>
      <c r="AP42" s="70"/>
      <c r="AQ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</row>
    <row r="43" spans="1:66">
      <c r="A43" s="79">
        <v>41</v>
      </c>
      <c r="B43" s="80">
        <v>223.375</v>
      </c>
      <c r="AH43" s="70"/>
      <c r="AI43" s="70"/>
      <c r="AJ43" s="70"/>
      <c r="AK43" s="70">
        <v>240</v>
      </c>
      <c r="AL43" s="70">
        <v>20</v>
      </c>
      <c r="AM43" s="70"/>
      <c r="AN43" s="70"/>
      <c r="AO43" s="70"/>
      <c r="AP43" s="70"/>
      <c r="AQ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</row>
    <row r="44" spans="1:66">
      <c r="A44" s="79">
        <v>42</v>
      </c>
      <c r="B44" s="80">
        <v>180.5625</v>
      </c>
      <c r="AH44" s="70"/>
      <c r="AI44" s="70"/>
      <c r="AJ44" s="70"/>
      <c r="AK44" s="70">
        <v>245</v>
      </c>
      <c r="AL44" s="70">
        <v>20</v>
      </c>
      <c r="AM44" s="70"/>
      <c r="AN44" s="70"/>
      <c r="AO44" s="70"/>
      <c r="AP44" s="70"/>
      <c r="AQ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</row>
    <row r="45" spans="1:66">
      <c r="A45" s="79">
        <v>43</v>
      </c>
      <c r="B45" s="80">
        <v>200.875</v>
      </c>
      <c r="AH45" s="70"/>
      <c r="AI45" s="70"/>
      <c r="AJ45" s="70"/>
      <c r="AK45" s="70">
        <v>245</v>
      </c>
      <c r="AL45" s="70">
        <v>16</v>
      </c>
      <c r="AM45" s="70"/>
      <c r="AN45" s="70"/>
      <c r="AO45" s="70"/>
      <c r="AP45" s="70"/>
      <c r="AQ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</row>
    <row r="46" spans="1:66">
      <c r="A46" s="79">
        <v>44</v>
      </c>
      <c r="B46" s="80">
        <v>179.1875</v>
      </c>
      <c r="AH46" s="70"/>
      <c r="AI46" s="70"/>
      <c r="AJ46" s="70"/>
      <c r="AK46" s="70">
        <v>250</v>
      </c>
      <c r="AL46" s="70">
        <v>16</v>
      </c>
      <c r="AM46" s="70"/>
      <c r="AN46" s="70"/>
      <c r="AO46" s="70"/>
      <c r="AP46" s="70"/>
      <c r="AQ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</row>
    <row r="47" spans="1:66">
      <c r="A47" s="79">
        <v>45</v>
      </c>
      <c r="B47" s="80">
        <v>225.6875</v>
      </c>
      <c r="AH47" s="70"/>
      <c r="AI47" s="70"/>
      <c r="AJ47" s="70"/>
      <c r="AK47" s="70">
        <v>250</v>
      </c>
      <c r="AL47" s="70">
        <v>12</v>
      </c>
      <c r="AM47" s="70"/>
      <c r="AN47" s="70"/>
      <c r="AO47" s="70"/>
      <c r="AP47" s="70"/>
      <c r="AQ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</row>
    <row r="48" spans="1:66">
      <c r="A48" s="79">
        <v>46</v>
      </c>
      <c r="B48" s="80">
        <v>170.1875</v>
      </c>
      <c r="AH48" s="70"/>
      <c r="AI48" s="70"/>
      <c r="AJ48" s="70"/>
      <c r="AK48" s="70">
        <v>255</v>
      </c>
      <c r="AL48" s="70">
        <v>12</v>
      </c>
      <c r="AM48" s="70"/>
      <c r="AN48" s="70"/>
      <c r="AO48" s="70"/>
      <c r="AP48" s="70"/>
      <c r="AQ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</row>
    <row r="49" spans="1:66">
      <c r="A49" s="79">
        <v>47</v>
      </c>
      <c r="B49" s="80">
        <v>181.6875</v>
      </c>
      <c r="AH49" s="70"/>
      <c r="AI49" s="70"/>
      <c r="AJ49" s="70"/>
      <c r="AK49" s="70">
        <v>255</v>
      </c>
      <c r="AL49" s="70">
        <v>8</v>
      </c>
      <c r="AM49" s="70"/>
      <c r="AN49" s="70"/>
      <c r="AO49" s="70"/>
      <c r="AP49" s="70"/>
      <c r="AQ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</row>
    <row r="50" spans="1:66">
      <c r="A50" s="79">
        <v>48</v>
      </c>
      <c r="B50" s="80">
        <v>186.0625</v>
      </c>
      <c r="AH50" s="70"/>
      <c r="AI50" s="70"/>
      <c r="AJ50" s="70"/>
      <c r="AK50" s="70">
        <v>260</v>
      </c>
      <c r="AL50" s="70">
        <v>8</v>
      </c>
      <c r="AM50" s="70"/>
      <c r="AN50" s="70"/>
      <c r="AO50" s="70"/>
      <c r="AP50" s="70"/>
      <c r="AQ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</row>
    <row r="51" spans="1:66">
      <c r="A51" s="79">
        <v>49</v>
      </c>
      <c r="B51" s="80">
        <v>221.8125</v>
      </c>
      <c r="AH51" s="70"/>
      <c r="AI51" s="70"/>
      <c r="AJ51" s="70"/>
      <c r="AK51" s="70">
        <v>260</v>
      </c>
      <c r="AL51" s="70">
        <v>4</v>
      </c>
      <c r="AM51" s="70"/>
      <c r="AN51" s="70"/>
      <c r="AO51" s="70"/>
      <c r="AP51" s="70"/>
      <c r="AQ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</row>
    <row r="52" spans="1:66">
      <c r="A52" s="79">
        <v>50</v>
      </c>
      <c r="B52" s="80">
        <v>193.125</v>
      </c>
      <c r="AH52" s="70"/>
      <c r="AI52" s="70"/>
      <c r="AJ52" s="70"/>
      <c r="AK52" s="70">
        <v>265</v>
      </c>
      <c r="AL52" s="70">
        <v>4</v>
      </c>
      <c r="AM52" s="70"/>
      <c r="AN52" s="70"/>
      <c r="AO52" s="70"/>
      <c r="AP52" s="70"/>
      <c r="AQ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</row>
    <row r="53" spans="1:66">
      <c r="A53" s="79">
        <v>51</v>
      </c>
      <c r="B53" s="80">
        <v>167.25</v>
      </c>
      <c r="AH53" s="70"/>
      <c r="AI53" s="70"/>
      <c r="AJ53" s="70"/>
      <c r="AK53" s="70">
        <v>265</v>
      </c>
      <c r="AL53" s="70">
        <v>4</v>
      </c>
      <c r="AM53" s="70"/>
      <c r="AN53" s="70"/>
      <c r="AO53" s="70"/>
      <c r="AP53" s="70"/>
      <c r="AQ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</row>
    <row r="54" spans="1:66">
      <c r="A54" s="79">
        <v>52</v>
      </c>
      <c r="B54" s="80">
        <v>215</v>
      </c>
      <c r="AH54" s="70"/>
      <c r="AI54" s="70"/>
      <c r="AJ54" s="70"/>
      <c r="AK54" s="70">
        <v>270</v>
      </c>
      <c r="AL54" s="70">
        <v>4</v>
      </c>
      <c r="AM54" s="70"/>
      <c r="AN54" s="70"/>
      <c r="AO54" s="70"/>
      <c r="AP54" s="70"/>
      <c r="AQ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</row>
    <row r="55" spans="1:66">
      <c r="A55" s="79">
        <v>53</v>
      </c>
      <c r="B55" s="80">
        <v>176.0625</v>
      </c>
      <c r="AH55" s="70"/>
      <c r="AI55" s="70"/>
      <c r="AJ55" s="70"/>
      <c r="AK55" s="70">
        <v>270</v>
      </c>
      <c r="AL55" s="70">
        <v>1</v>
      </c>
      <c r="AM55" s="70"/>
      <c r="AN55" s="70"/>
      <c r="AO55" s="70"/>
      <c r="AP55" s="70"/>
      <c r="AQ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</row>
    <row r="56" spans="1:66">
      <c r="A56" s="79">
        <v>54</v>
      </c>
      <c r="B56" s="80">
        <v>186.875</v>
      </c>
      <c r="AH56" s="70"/>
      <c r="AI56" s="70"/>
      <c r="AJ56" s="70"/>
      <c r="AK56" s="70">
        <v>275</v>
      </c>
      <c r="AL56" s="70">
        <v>1</v>
      </c>
      <c r="AM56" s="70"/>
      <c r="AN56" s="70"/>
      <c r="AO56" s="70"/>
      <c r="AP56" s="70"/>
      <c r="AQ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</row>
    <row r="57" spans="1:66">
      <c r="A57" s="79">
        <v>55</v>
      </c>
      <c r="B57" s="80">
        <v>210</v>
      </c>
      <c r="AH57" s="70"/>
      <c r="AI57" s="70"/>
      <c r="AJ57" s="70"/>
      <c r="AK57" s="70">
        <v>275</v>
      </c>
      <c r="AL57" s="70">
        <v>2</v>
      </c>
      <c r="AM57" s="70"/>
      <c r="AN57" s="70"/>
      <c r="AO57" s="70"/>
      <c r="AP57" s="70"/>
      <c r="AQ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</row>
    <row r="58" spans="1:66">
      <c r="A58" s="79">
        <v>56</v>
      </c>
      <c r="B58" s="80">
        <v>200.4375</v>
      </c>
      <c r="AH58" s="70"/>
      <c r="AI58" s="70"/>
      <c r="AJ58" s="70"/>
      <c r="AK58" s="70">
        <v>280</v>
      </c>
      <c r="AL58" s="70">
        <v>2</v>
      </c>
      <c r="AM58" s="70"/>
      <c r="AN58" s="70"/>
      <c r="AO58" s="70"/>
      <c r="AP58" s="70"/>
      <c r="AQ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</row>
    <row r="59" spans="1:66">
      <c r="A59" s="79">
        <v>57</v>
      </c>
      <c r="B59" s="80">
        <v>198.5625</v>
      </c>
      <c r="AH59" s="70"/>
      <c r="AI59" s="70"/>
      <c r="AJ59" s="70"/>
      <c r="AK59" s="70">
        <v>280</v>
      </c>
      <c r="AL59" s="70">
        <v>1</v>
      </c>
      <c r="AM59" s="70"/>
      <c r="AN59" s="70"/>
      <c r="AO59" s="70"/>
      <c r="AP59" s="70"/>
      <c r="AQ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</row>
    <row r="60" spans="1:66">
      <c r="A60" s="79">
        <v>58</v>
      </c>
      <c r="B60" s="80">
        <v>201.8125</v>
      </c>
      <c r="AH60" s="70"/>
      <c r="AI60" s="70"/>
      <c r="AJ60" s="70"/>
      <c r="AK60" s="70">
        <v>285</v>
      </c>
      <c r="AL60" s="70">
        <v>1</v>
      </c>
      <c r="AM60" s="70"/>
      <c r="AN60" s="70"/>
      <c r="AO60" s="70"/>
      <c r="AP60" s="70"/>
      <c r="AQ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</row>
    <row r="61" spans="1:66">
      <c r="A61" s="79">
        <v>59</v>
      </c>
      <c r="B61" s="80">
        <v>188.625</v>
      </c>
      <c r="AH61" s="70"/>
      <c r="AI61" s="70"/>
      <c r="AJ61" s="70"/>
      <c r="AK61" s="70">
        <v>285</v>
      </c>
      <c r="AL61" s="70">
        <v>0</v>
      </c>
      <c r="AM61" s="70"/>
      <c r="AN61" s="70"/>
      <c r="AO61" s="70"/>
      <c r="AP61" s="70"/>
      <c r="AQ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</row>
    <row r="62" spans="1:66">
      <c r="A62" s="79">
        <v>60</v>
      </c>
      <c r="B62" s="80">
        <v>217.5625</v>
      </c>
      <c r="AH62" s="70"/>
      <c r="AI62" s="70"/>
      <c r="AJ62" s="70"/>
      <c r="AK62" s="70">
        <v>3.8709676265716553</v>
      </c>
      <c r="AL62" s="70">
        <v>0</v>
      </c>
      <c r="AM62" s="70"/>
      <c r="AN62" s="70"/>
      <c r="AO62" s="70"/>
      <c r="AP62" s="70"/>
      <c r="AQ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</row>
    <row r="63" spans="1:66">
      <c r="A63" s="79">
        <v>61</v>
      </c>
      <c r="B63" s="80">
        <v>191.5625</v>
      </c>
      <c r="AH63" s="70"/>
      <c r="AI63" s="70"/>
      <c r="AJ63" s="70"/>
      <c r="AK63" s="70">
        <v>3.9999998807907104</v>
      </c>
      <c r="AL63" s="70">
        <v>0</v>
      </c>
      <c r="AM63" s="70"/>
      <c r="AN63" s="70"/>
      <c r="AO63" s="70"/>
      <c r="AP63" s="70"/>
      <c r="AQ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</row>
    <row r="64" spans="1:66">
      <c r="A64" s="79">
        <v>62</v>
      </c>
      <c r="B64" s="80">
        <v>175.125</v>
      </c>
      <c r="AH64" s="70"/>
      <c r="AI64" s="70"/>
      <c r="AJ64" s="70"/>
      <c r="AK64" s="70">
        <v>3.9999998807907104</v>
      </c>
      <c r="AL64" s="70">
        <v>0</v>
      </c>
      <c r="AM64" s="70"/>
      <c r="AN64" s="70"/>
      <c r="AO64" s="70"/>
      <c r="AP64" s="70"/>
      <c r="AQ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</row>
    <row r="65" spans="1:66">
      <c r="A65" s="79">
        <v>63</v>
      </c>
      <c r="B65" s="80">
        <v>220</v>
      </c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</row>
    <row r="66" spans="1:66">
      <c r="A66" s="79">
        <v>64</v>
      </c>
      <c r="B66" s="80">
        <v>205.125</v>
      </c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</row>
    <row r="67" spans="1:66">
      <c r="A67" s="79">
        <v>65</v>
      </c>
      <c r="B67" s="80">
        <v>215.4375</v>
      </c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</row>
    <row r="68" spans="1:66">
      <c r="A68" s="79">
        <v>66</v>
      </c>
      <c r="B68" s="80">
        <v>221.3125</v>
      </c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</row>
    <row r="69" spans="1:66">
      <c r="A69" s="79">
        <v>67</v>
      </c>
      <c r="B69" s="80">
        <v>180.3125</v>
      </c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</row>
    <row r="70" spans="1:66">
      <c r="A70" s="79">
        <v>68</v>
      </c>
      <c r="B70" s="80">
        <v>196.9375</v>
      </c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</row>
    <row r="71" spans="1:66">
      <c r="A71" s="79">
        <v>69</v>
      </c>
      <c r="B71" s="80">
        <v>182.8125</v>
      </c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</row>
    <row r="72" spans="1:66">
      <c r="A72" s="79">
        <v>70</v>
      </c>
      <c r="B72" s="80">
        <v>209.375</v>
      </c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</row>
    <row r="73" spans="1:66">
      <c r="A73" s="79">
        <v>71</v>
      </c>
      <c r="B73" s="80">
        <v>226.9375</v>
      </c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</row>
    <row r="74" spans="1:66">
      <c r="A74" s="79">
        <v>72</v>
      </c>
      <c r="B74" s="80">
        <v>170.625</v>
      </c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</row>
    <row r="75" spans="1:66">
      <c r="A75" s="79">
        <v>73</v>
      </c>
      <c r="B75" s="80">
        <v>195.1875</v>
      </c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</row>
    <row r="76" spans="1:66">
      <c r="A76" s="79">
        <v>74</v>
      </c>
      <c r="B76" s="80">
        <v>155.6875</v>
      </c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</row>
    <row r="77" spans="1:66">
      <c r="A77" s="79">
        <v>75</v>
      </c>
      <c r="B77" s="80">
        <v>217.9375</v>
      </c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1:66">
      <c r="A78" s="79">
        <v>76</v>
      </c>
      <c r="B78" s="80">
        <v>265.625</v>
      </c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1:66">
      <c r="A79" s="79">
        <v>77</v>
      </c>
      <c r="B79" s="80">
        <v>178.5</v>
      </c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1:66">
      <c r="A80" s="79">
        <v>78</v>
      </c>
      <c r="B80" s="80">
        <v>211</v>
      </c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1:66">
      <c r="A81" s="79">
        <v>79</v>
      </c>
      <c r="B81" s="80">
        <v>150.625</v>
      </c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1:66">
      <c r="A82" s="79">
        <v>80</v>
      </c>
      <c r="B82" s="80">
        <v>176.9375</v>
      </c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1:66">
      <c r="A83" s="79">
        <v>81</v>
      </c>
      <c r="B83" s="80">
        <v>201.75</v>
      </c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1:66">
      <c r="A84" s="79">
        <v>82</v>
      </c>
      <c r="B84" s="80">
        <v>162.375</v>
      </c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1:66">
      <c r="A85" s="79">
        <v>83</v>
      </c>
      <c r="B85" s="80">
        <v>215.1875</v>
      </c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1:66">
      <c r="A86" s="79">
        <v>84</v>
      </c>
      <c r="B86" s="80">
        <v>187.3125</v>
      </c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1:66">
      <c r="A87" s="79">
        <v>85</v>
      </c>
      <c r="B87" s="80">
        <v>218.8125</v>
      </c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1:66">
      <c r="A88" s="79">
        <v>86</v>
      </c>
      <c r="B88" s="80">
        <v>197.0625</v>
      </c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1:66">
      <c r="A89" s="79">
        <v>87</v>
      </c>
      <c r="B89" s="80">
        <v>198.9375</v>
      </c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1:66">
      <c r="A90" s="79">
        <v>88</v>
      </c>
      <c r="B90" s="80">
        <v>201</v>
      </c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1:66">
      <c r="A91" s="79">
        <v>89</v>
      </c>
      <c r="B91" s="80">
        <v>178.875</v>
      </c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1:66">
      <c r="A92" s="79">
        <v>90</v>
      </c>
      <c r="B92" s="80">
        <v>184.375</v>
      </c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1:66">
      <c r="A93" s="79">
        <v>91</v>
      </c>
      <c r="B93" s="80">
        <v>194.8125</v>
      </c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1:66">
      <c r="A94" s="79">
        <v>92</v>
      </c>
      <c r="B94" s="80">
        <v>196.9375</v>
      </c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1:66">
      <c r="A95" s="79">
        <v>93</v>
      </c>
      <c r="B95" s="80">
        <v>193.875</v>
      </c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1:66">
      <c r="A96" s="79">
        <v>94</v>
      </c>
      <c r="B96" s="80">
        <v>209.8125</v>
      </c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1:66">
      <c r="A97" s="79">
        <v>95</v>
      </c>
      <c r="B97" s="80">
        <v>193.8125</v>
      </c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1:66">
      <c r="A98" s="79">
        <v>96</v>
      </c>
      <c r="B98" s="80">
        <v>208.9375</v>
      </c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1:66">
      <c r="A99" s="79">
        <v>97</v>
      </c>
      <c r="B99" s="80">
        <v>199.875</v>
      </c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1:66">
      <c r="A100" s="79">
        <v>98</v>
      </c>
      <c r="B100" s="80">
        <v>188.0625</v>
      </c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1:66">
      <c r="A101" s="79">
        <v>99</v>
      </c>
      <c r="B101" s="80">
        <v>208.8125</v>
      </c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1:66">
      <c r="A102" s="79">
        <v>100</v>
      </c>
      <c r="B102" s="80">
        <v>246.9375</v>
      </c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1:66">
      <c r="A103" s="114" t="s">
        <v>72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117</v>
      </c>
    </row>
    <row r="2" spans="1:1">
      <c r="A2">
        <v>38</v>
      </c>
    </row>
    <row r="3" spans="1:1">
      <c r="A3">
        <v>47</v>
      </c>
    </row>
    <row r="4" spans="1:1">
      <c r="A4">
        <v>27</v>
      </c>
    </row>
    <row r="5" spans="1:1">
      <c r="A5">
        <v>23</v>
      </c>
    </row>
    <row r="6" spans="1:1">
      <c r="A6">
        <v>74</v>
      </c>
    </row>
    <row r="7" spans="1:1">
      <c r="A7">
        <v>65</v>
      </c>
    </row>
    <row r="8" spans="1:1">
      <c r="A8">
        <v>31</v>
      </c>
    </row>
    <row r="9" spans="1:1">
      <c r="A9">
        <v>110</v>
      </c>
    </row>
    <row r="10" spans="1:1">
      <c r="A10">
        <v>900</v>
      </c>
    </row>
    <row r="11" spans="1:1">
      <c r="A11">
        <v>31</v>
      </c>
    </row>
    <row r="12" spans="1:1">
      <c r="A12">
        <v>11</v>
      </c>
    </row>
    <row r="13" spans="1:1">
      <c r="A13">
        <v>31</v>
      </c>
    </row>
    <row r="14" spans="1:1">
      <c r="A14">
        <v>31</v>
      </c>
    </row>
    <row r="15" spans="1:1">
      <c r="A15">
        <v>74</v>
      </c>
    </row>
    <row r="16" spans="1:1">
      <c r="A16">
        <v>110</v>
      </c>
    </row>
    <row r="17" spans="1:1">
      <c r="A17">
        <v>64</v>
      </c>
    </row>
    <row r="18" spans="1:1">
      <c r="A18">
        <v>74</v>
      </c>
    </row>
    <row r="19" spans="1:1">
      <c r="A19">
        <v>74</v>
      </c>
    </row>
    <row r="20" spans="1:1">
      <c r="A20">
        <v>38</v>
      </c>
    </row>
    <row r="21" spans="1:1">
      <c r="A21">
        <v>248</v>
      </c>
    </row>
    <row r="22" spans="1:1">
      <c r="A22">
        <v>31</v>
      </c>
    </row>
    <row r="23" spans="1:1">
      <c r="A23">
        <v>27</v>
      </c>
    </row>
    <row r="24" spans="1:1">
      <c r="A24">
        <v>23</v>
      </c>
    </row>
    <row r="25" spans="1:1">
      <c r="A25">
        <v>900</v>
      </c>
    </row>
    <row r="26" spans="1:1">
      <c r="A26">
        <v>47</v>
      </c>
    </row>
    <row r="27" spans="1:1">
      <c r="A27">
        <v>31</v>
      </c>
    </row>
    <row r="28" spans="1:1">
      <c r="A28">
        <v>64</v>
      </c>
    </row>
    <row r="29" spans="1:1">
      <c r="A29">
        <v>238</v>
      </c>
    </row>
    <row r="30" spans="1:1">
      <c r="A30">
        <v>23</v>
      </c>
    </row>
    <row r="31" spans="1:1">
      <c r="A31">
        <v>27</v>
      </c>
    </row>
    <row r="32" spans="1:1">
      <c r="A32">
        <v>31</v>
      </c>
    </row>
    <row r="33" spans="1:1">
      <c r="A33">
        <v>238</v>
      </c>
    </row>
    <row r="34" spans="1:1">
      <c r="A34">
        <v>248</v>
      </c>
    </row>
    <row r="35" spans="1:1">
      <c r="A35">
        <v>27</v>
      </c>
    </row>
    <row r="36" spans="1:1">
      <c r="A36">
        <v>248</v>
      </c>
    </row>
    <row r="37" spans="1:1">
      <c r="A37">
        <v>31</v>
      </c>
    </row>
    <row r="38" spans="1:1">
      <c r="A38">
        <v>74</v>
      </c>
    </row>
    <row r="39" spans="1:1">
      <c r="A39">
        <v>11</v>
      </c>
    </row>
    <row r="40" spans="1:1">
      <c r="A40">
        <v>31</v>
      </c>
    </row>
    <row r="41" spans="1:1">
      <c r="A41">
        <v>900</v>
      </c>
    </row>
    <row r="42" spans="1:1">
      <c r="A42">
        <v>110</v>
      </c>
    </row>
    <row r="43" spans="1:1">
      <c r="A43">
        <v>248</v>
      </c>
    </row>
    <row r="44" spans="1:1">
      <c r="A44">
        <v>11</v>
      </c>
    </row>
    <row r="45" spans="1:1">
      <c r="A45">
        <v>248</v>
      </c>
    </row>
    <row r="46" spans="1:1">
      <c r="A46">
        <v>31</v>
      </c>
    </row>
    <row r="47" spans="1:1">
      <c r="A47">
        <v>47</v>
      </c>
    </row>
    <row r="48" spans="1:1">
      <c r="A48">
        <v>27</v>
      </c>
    </row>
    <row r="49" spans="1:1">
      <c r="A49">
        <v>110</v>
      </c>
    </row>
    <row r="50" spans="1:1">
      <c r="A50">
        <v>65</v>
      </c>
    </row>
    <row r="51" spans="1:1">
      <c r="A51">
        <v>31</v>
      </c>
    </row>
    <row r="52" spans="1:1">
      <c r="A52">
        <v>74</v>
      </c>
    </row>
    <row r="53" spans="1:1">
      <c r="A53">
        <v>900</v>
      </c>
    </row>
    <row r="54" spans="1:1">
      <c r="A54">
        <v>238</v>
      </c>
    </row>
    <row r="55" spans="1:1">
      <c r="A55">
        <v>65</v>
      </c>
    </row>
    <row r="56" spans="1:1">
      <c r="A56">
        <v>45</v>
      </c>
    </row>
    <row r="57" spans="1:1">
      <c r="A57">
        <v>248</v>
      </c>
    </row>
    <row r="58" spans="1:1">
      <c r="A58">
        <v>65</v>
      </c>
    </row>
    <row r="59" spans="1:1">
      <c r="A59">
        <v>31</v>
      </c>
    </row>
    <row r="60" spans="1:1">
      <c r="A60">
        <v>65</v>
      </c>
    </row>
    <row r="61" spans="1:1">
      <c r="A61">
        <v>248</v>
      </c>
    </row>
    <row r="62" spans="1:1">
      <c r="A62">
        <v>11</v>
      </c>
    </row>
    <row r="63" spans="1:1">
      <c r="A63">
        <v>45</v>
      </c>
    </row>
    <row r="64" spans="1:1">
      <c r="A64">
        <v>65</v>
      </c>
    </row>
    <row r="65" spans="1:1">
      <c r="A65">
        <v>47</v>
      </c>
    </row>
    <row r="66" spans="1:1">
      <c r="A66">
        <v>23</v>
      </c>
    </row>
    <row r="67" spans="1:1">
      <c r="A67">
        <v>45</v>
      </c>
    </row>
    <row r="68" spans="1:1">
      <c r="A68">
        <v>23</v>
      </c>
    </row>
    <row r="69" spans="1:1">
      <c r="A69">
        <v>11</v>
      </c>
    </row>
    <row r="70" spans="1:1">
      <c r="A70">
        <v>38</v>
      </c>
    </row>
    <row r="71" spans="1:1">
      <c r="A71">
        <v>238</v>
      </c>
    </row>
    <row r="72" spans="1:1">
      <c r="A72">
        <v>38</v>
      </c>
    </row>
    <row r="73" spans="1:1">
      <c r="A73">
        <v>110</v>
      </c>
    </row>
    <row r="74" spans="1:1">
      <c r="A74">
        <v>900</v>
      </c>
    </row>
    <row r="75" spans="1:1">
      <c r="A75">
        <v>45</v>
      </c>
    </row>
    <row r="76" spans="1:1">
      <c r="A76">
        <v>27</v>
      </c>
    </row>
    <row r="77" spans="1:1">
      <c r="A77">
        <v>47</v>
      </c>
    </row>
    <row r="78" spans="1:1">
      <c r="A78">
        <v>45</v>
      </c>
    </row>
    <row r="79" spans="1:1">
      <c r="A79">
        <v>27</v>
      </c>
    </row>
    <row r="80" spans="1:1">
      <c r="A80">
        <v>11</v>
      </c>
    </row>
    <row r="81" spans="1:1">
      <c r="A81">
        <v>31</v>
      </c>
    </row>
    <row r="82" spans="1:1">
      <c r="A82">
        <v>900</v>
      </c>
    </row>
    <row r="83" spans="1:1">
      <c r="A83">
        <v>31</v>
      </c>
    </row>
    <row r="84" spans="1:1">
      <c r="A84">
        <v>27</v>
      </c>
    </row>
    <row r="85" spans="1:1">
      <c r="A85">
        <v>900</v>
      </c>
    </row>
    <row r="86" spans="1:1">
      <c r="A86">
        <v>238</v>
      </c>
    </row>
    <row r="87" spans="1:1">
      <c r="A87">
        <v>27</v>
      </c>
    </row>
    <row r="88" spans="1:1">
      <c r="A88">
        <v>27</v>
      </c>
    </row>
    <row r="89" spans="1:1">
      <c r="A89">
        <v>248</v>
      </c>
    </row>
    <row r="90" spans="1:1">
      <c r="A90">
        <v>238</v>
      </c>
    </row>
    <row r="91" spans="1:1">
      <c r="A91">
        <v>238</v>
      </c>
    </row>
    <row r="92" spans="1:1">
      <c r="A92">
        <v>110</v>
      </c>
    </row>
    <row r="93" spans="1:1">
      <c r="A93">
        <v>23</v>
      </c>
    </row>
    <row r="94" spans="1:1">
      <c r="A94">
        <v>27</v>
      </c>
    </row>
    <row r="95" spans="1:1">
      <c r="A95">
        <v>900</v>
      </c>
    </row>
    <row r="96" spans="1:1">
      <c r="A96">
        <v>248</v>
      </c>
    </row>
    <row r="97" spans="1:1">
      <c r="A97">
        <v>248</v>
      </c>
    </row>
    <row r="98" spans="1:1">
      <c r="A98">
        <v>47</v>
      </c>
    </row>
    <row r="99" spans="1:1">
      <c r="A99">
        <v>11</v>
      </c>
    </row>
    <row r="100" spans="1:1">
      <c r="A100">
        <v>31</v>
      </c>
    </row>
    <row r="101" spans="1:1">
      <c r="A101">
        <v>31</v>
      </c>
    </row>
    <row r="102" spans="1:1">
      <c r="A102">
        <v>74</v>
      </c>
    </row>
    <row r="103" spans="1:1">
      <c r="A103">
        <v>238</v>
      </c>
    </row>
    <row r="104" spans="1:1">
      <c r="A104">
        <v>11</v>
      </c>
    </row>
    <row r="105" spans="1:1">
      <c r="A105">
        <v>31</v>
      </c>
    </row>
    <row r="106" spans="1:1">
      <c r="A106">
        <v>900</v>
      </c>
    </row>
    <row r="107" spans="1:1">
      <c r="A107">
        <v>31</v>
      </c>
    </row>
    <row r="108" spans="1:1">
      <c r="A108">
        <v>38</v>
      </c>
    </row>
    <row r="109" spans="1:1">
      <c r="A109">
        <v>65</v>
      </c>
    </row>
    <row r="110" spans="1:1">
      <c r="A110">
        <v>23</v>
      </c>
    </row>
    <row r="111" spans="1:1">
      <c r="A111">
        <v>45</v>
      </c>
    </row>
    <row r="112" spans="1:1">
      <c r="A112">
        <v>64</v>
      </c>
    </row>
    <row r="113" spans="1:1">
      <c r="A113">
        <v>900</v>
      </c>
    </row>
    <row r="114" spans="1:1">
      <c r="A114">
        <v>65</v>
      </c>
    </row>
    <row r="115" spans="1:1">
      <c r="A115">
        <v>238</v>
      </c>
    </row>
    <row r="116" spans="1:1">
      <c r="A116">
        <v>45</v>
      </c>
    </row>
    <row r="117" spans="1:1">
      <c r="A117">
        <v>900</v>
      </c>
    </row>
    <row r="118" spans="1:1">
      <c r="A118">
        <v>74</v>
      </c>
    </row>
    <row r="119" spans="1:1">
      <c r="A119">
        <v>110</v>
      </c>
    </row>
    <row r="120" spans="1:1">
      <c r="A120">
        <v>23</v>
      </c>
    </row>
    <row r="121" spans="1:1">
      <c r="A121">
        <v>64</v>
      </c>
    </row>
    <row r="122" spans="1:1">
      <c r="A122">
        <v>900</v>
      </c>
    </row>
    <row r="123" spans="1:1">
      <c r="A123">
        <v>47</v>
      </c>
    </row>
    <row r="124" spans="1:1">
      <c r="A124">
        <v>110</v>
      </c>
    </row>
    <row r="125" spans="1:1">
      <c r="A125">
        <v>74</v>
      </c>
    </row>
    <row r="126" spans="1:1">
      <c r="A126">
        <v>65</v>
      </c>
    </row>
    <row r="127" spans="1:1">
      <c r="A127">
        <v>110</v>
      </c>
    </row>
    <row r="128" spans="1:1">
      <c r="A128">
        <v>900</v>
      </c>
    </row>
    <row r="129" spans="1:1">
      <c r="A129">
        <v>38</v>
      </c>
    </row>
    <row r="130" spans="1:1">
      <c r="A130">
        <v>110</v>
      </c>
    </row>
    <row r="131" spans="1:1">
      <c r="A131">
        <v>238</v>
      </c>
    </row>
    <row r="132" spans="1:1">
      <c r="A132">
        <v>38</v>
      </c>
    </row>
    <row r="133" spans="1:1">
      <c r="A133">
        <v>65</v>
      </c>
    </row>
    <row r="134" spans="1:1">
      <c r="A134">
        <v>31</v>
      </c>
    </row>
    <row r="135" spans="1:1">
      <c r="A135">
        <v>45</v>
      </c>
    </row>
    <row r="136" spans="1:1">
      <c r="A136">
        <v>64</v>
      </c>
    </row>
    <row r="137" spans="1:1">
      <c r="A137">
        <v>31</v>
      </c>
    </row>
    <row r="138" spans="1:1">
      <c r="A138">
        <v>31</v>
      </c>
    </row>
    <row r="139" spans="1:1">
      <c r="A139">
        <v>900</v>
      </c>
    </row>
    <row r="140" spans="1:1">
      <c r="A140">
        <v>38</v>
      </c>
    </row>
    <row r="141" spans="1:1">
      <c r="A141">
        <v>47</v>
      </c>
    </row>
    <row r="142" spans="1:1">
      <c r="A142">
        <v>23</v>
      </c>
    </row>
    <row r="143" spans="1:1">
      <c r="A143">
        <v>31</v>
      </c>
    </row>
    <row r="144" spans="1:1">
      <c r="A144">
        <v>65</v>
      </c>
    </row>
    <row r="145" spans="1:1">
      <c r="A145">
        <v>900</v>
      </c>
    </row>
    <row r="146" spans="1:1">
      <c r="A146">
        <v>47</v>
      </c>
    </row>
    <row r="147" spans="1:1">
      <c r="A147">
        <v>45</v>
      </c>
    </row>
    <row r="148" spans="1:1">
      <c r="A148">
        <v>74</v>
      </c>
    </row>
    <row r="149" spans="1:1">
      <c r="A149">
        <v>38</v>
      </c>
    </row>
    <row r="150" spans="1:1">
      <c r="A150">
        <v>47</v>
      </c>
    </row>
    <row r="151" spans="1:1">
      <c r="A151">
        <v>110</v>
      </c>
    </row>
    <row r="152" spans="1:1">
      <c r="A152">
        <v>38</v>
      </c>
    </row>
    <row r="153" spans="1:1">
      <c r="A153">
        <v>38</v>
      </c>
    </row>
    <row r="154" spans="1:1">
      <c r="A154">
        <v>110</v>
      </c>
    </row>
    <row r="155" spans="1:1">
      <c r="A155">
        <v>74</v>
      </c>
    </row>
    <row r="156" spans="1:1">
      <c r="A156">
        <v>110</v>
      </c>
    </row>
    <row r="157" spans="1:1">
      <c r="A157">
        <v>110</v>
      </c>
    </row>
    <row r="158" spans="1:1">
      <c r="A158">
        <v>31</v>
      </c>
    </row>
    <row r="159" spans="1:1">
      <c r="A159">
        <v>47</v>
      </c>
    </row>
    <row r="160" spans="1:1">
      <c r="A160">
        <v>38</v>
      </c>
    </row>
    <row r="161" spans="1:1">
      <c r="A161">
        <v>31</v>
      </c>
    </row>
    <row r="162" spans="1:1">
      <c r="A162">
        <v>38</v>
      </c>
    </row>
    <row r="163" spans="1:1">
      <c r="A163">
        <v>110</v>
      </c>
    </row>
    <row r="164" spans="1:1">
      <c r="A164">
        <v>74</v>
      </c>
    </row>
    <row r="165" spans="1:1">
      <c r="A165">
        <v>248</v>
      </c>
    </row>
    <row r="166" spans="1:1">
      <c r="A166">
        <v>38</v>
      </c>
    </row>
    <row r="167" spans="1:1">
      <c r="A167">
        <v>27</v>
      </c>
    </row>
    <row r="168" spans="1:1">
      <c r="A168">
        <v>45</v>
      </c>
    </row>
    <row r="169" spans="1:1">
      <c r="A169">
        <v>31</v>
      </c>
    </row>
    <row r="170" spans="1:1">
      <c r="A170">
        <v>11</v>
      </c>
    </row>
    <row r="171" spans="1:1">
      <c r="A171">
        <v>27</v>
      </c>
    </row>
    <row r="172" spans="1:1">
      <c r="A172">
        <v>27</v>
      </c>
    </row>
    <row r="173" spans="1:1">
      <c r="A173">
        <v>900</v>
      </c>
    </row>
    <row r="174" spans="1:1">
      <c r="A174">
        <v>248</v>
      </c>
    </row>
    <row r="175" spans="1:1">
      <c r="A175">
        <v>248</v>
      </c>
    </row>
    <row r="176" spans="1:1">
      <c r="A176">
        <v>74</v>
      </c>
    </row>
    <row r="177" spans="1:1">
      <c r="A177">
        <v>248</v>
      </c>
    </row>
    <row r="178" spans="1:1">
      <c r="A178">
        <v>65</v>
      </c>
    </row>
    <row r="179" spans="1:1">
      <c r="A179">
        <v>31</v>
      </c>
    </row>
    <row r="180" spans="1:1">
      <c r="A180">
        <v>31</v>
      </c>
    </row>
    <row r="181" spans="1:1">
      <c r="A181">
        <v>74</v>
      </c>
    </row>
    <row r="182" spans="1:1">
      <c r="A182">
        <v>64</v>
      </c>
    </row>
    <row r="183" spans="1:1">
      <c r="A183">
        <v>23</v>
      </c>
    </row>
    <row r="184" spans="1:1">
      <c r="A184">
        <v>238</v>
      </c>
    </row>
    <row r="185" spans="1:1">
      <c r="A185">
        <v>47</v>
      </c>
    </row>
    <row r="186" spans="1:1">
      <c r="A186">
        <v>110</v>
      </c>
    </row>
    <row r="187" spans="1:1">
      <c r="A187">
        <v>45</v>
      </c>
    </row>
    <row r="188" spans="1:1">
      <c r="A188">
        <v>38</v>
      </c>
    </row>
    <row r="189" spans="1:1">
      <c r="A189">
        <v>248</v>
      </c>
    </row>
    <row r="190" spans="1:1">
      <c r="A190">
        <v>238</v>
      </c>
    </row>
    <row r="191" spans="1:1">
      <c r="A191">
        <v>31</v>
      </c>
    </row>
    <row r="192" spans="1:1">
      <c r="A192">
        <v>900</v>
      </c>
    </row>
    <row r="193" spans="1:1">
      <c r="A193">
        <v>31</v>
      </c>
    </row>
    <row r="194" spans="1:1">
      <c r="A194">
        <v>64</v>
      </c>
    </row>
    <row r="195" spans="1:1">
      <c r="A195">
        <v>900</v>
      </c>
    </row>
    <row r="196" spans="1:1">
      <c r="A196">
        <v>64</v>
      </c>
    </row>
    <row r="197" spans="1:1">
      <c r="A197">
        <v>38</v>
      </c>
    </row>
    <row r="198" spans="1:1">
      <c r="A198">
        <v>64</v>
      </c>
    </row>
    <row r="199" spans="1:1">
      <c r="A199">
        <v>45</v>
      </c>
    </row>
    <row r="200" spans="1:1">
      <c r="A200">
        <v>248</v>
      </c>
    </row>
    <row r="201" spans="1:1">
      <c r="A201">
        <v>27</v>
      </c>
    </row>
    <row r="202" spans="1:1">
      <c r="A202">
        <v>23</v>
      </c>
    </row>
    <row r="203" spans="1:1">
      <c r="A203">
        <v>238</v>
      </c>
    </row>
    <row r="204" spans="1:1">
      <c r="A204">
        <v>238</v>
      </c>
    </row>
    <row r="205" spans="1:1">
      <c r="A205">
        <v>38</v>
      </c>
    </row>
    <row r="206" spans="1:1">
      <c r="A206">
        <v>238</v>
      </c>
    </row>
    <row r="207" spans="1:1">
      <c r="A207">
        <v>47</v>
      </c>
    </row>
    <row r="208" spans="1:1">
      <c r="A208">
        <v>64</v>
      </c>
    </row>
    <row r="209" spans="1:1">
      <c r="A209">
        <v>900</v>
      </c>
    </row>
    <row r="210" spans="1:1">
      <c r="A210">
        <v>23</v>
      </c>
    </row>
    <row r="211" spans="1:1">
      <c r="A211">
        <v>65</v>
      </c>
    </row>
    <row r="212" spans="1:1">
      <c r="A212">
        <v>23</v>
      </c>
    </row>
    <row r="213" spans="1:1">
      <c r="A213">
        <v>11</v>
      </c>
    </row>
    <row r="214" spans="1:1">
      <c r="A214">
        <v>65</v>
      </c>
    </row>
    <row r="215" spans="1:1">
      <c r="A215">
        <v>110</v>
      </c>
    </row>
    <row r="216" spans="1:1">
      <c r="A216">
        <v>65</v>
      </c>
    </row>
    <row r="217" spans="1:1">
      <c r="A217">
        <v>238</v>
      </c>
    </row>
    <row r="218" spans="1:1">
      <c r="A218">
        <v>64</v>
      </c>
    </row>
    <row r="219" spans="1:1">
      <c r="A219">
        <v>23</v>
      </c>
    </row>
    <row r="220" spans="1:1">
      <c r="A220">
        <v>31</v>
      </c>
    </row>
    <row r="221" spans="1:1">
      <c r="A221">
        <v>47</v>
      </c>
    </row>
    <row r="222" spans="1:1">
      <c r="A222">
        <v>23</v>
      </c>
    </row>
    <row r="223" spans="1:1">
      <c r="A223">
        <v>248</v>
      </c>
    </row>
    <row r="224" spans="1:1">
      <c r="A224">
        <v>900</v>
      </c>
    </row>
    <row r="225" spans="1:1">
      <c r="A225">
        <v>38</v>
      </c>
    </row>
    <row r="226" spans="1:1">
      <c r="A226">
        <v>31</v>
      </c>
    </row>
    <row r="227" spans="1:1">
      <c r="A227">
        <v>11</v>
      </c>
    </row>
    <row r="228" spans="1:1">
      <c r="A228">
        <v>38</v>
      </c>
    </row>
    <row r="229" spans="1:1">
      <c r="A229">
        <v>65</v>
      </c>
    </row>
    <row r="230" spans="1:1">
      <c r="A230">
        <v>64</v>
      </c>
    </row>
    <row r="231" spans="1:1">
      <c r="A231">
        <v>27</v>
      </c>
    </row>
    <row r="232" spans="1:1">
      <c r="A232">
        <v>900</v>
      </c>
    </row>
    <row r="233" spans="1:1">
      <c r="A233">
        <v>31</v>
      </c>
    </row>
    <row r="234" spans="1:1">
      <c r="A234">
        <v>31</v>
      </c>
    </row>
    <row r="235" spans="1:1">
      <c r="A235">
        <v>110</v>
      </c>
    </row>
    <row r="236" spans="1:1">
      <c r="A236">
        <v>65</v>
      </c>
    </row>
    <row r="237" spans="1:1">
      <c r="A237">
        <v>27</v>
      </c>
    </row>
    <row r="238" spans="1:1">
      <c r="A238">
        <v>74</v>
      </c>
    </row>
    <row r="239" spans="1:1">
      <c r="A239">
        <v>65</v>
      </c>
    </row>
    <row r="240" spans="1:1">
      <c r="A240">
        <v>11</v>
      </c>
    </row>
    <row r="241" spans="1:1">
      <c r="A241">
        <v>248</v>
      </c>
    </row>
    <row r="242" spans="1:1">
      <c r="A242">
        <v>11</v>
      </c>
    </row>
    <row r="243" spans="1:1">
      <c r="A243">
        <v>31</v>
      </c>
    </row>
    <row r="244" spans="1:1">
      <c r="A244">
        <v>900</v>
      </c>
    </row>
    <row r="245" spans="1:1">
      <c r="A245">
        <v>65</v>
      </c>
    </row>
    <row r="246" spans="1:1">
      <c r="A246">
        <v>64</v>
      </c>
    </row>
    <row r="247" spans="1:1">
      <c r="A247">
        <v>11</v>
      </c>
    </row>
    <row r="248" spans="1:1">
      <c r="A248">
        <v>47</v>
      </c>
    </row>
    <row r="249" spans="1:1">
      <c r="A249">
        <v>65</v>
      </c>
    </row>
    <row r="250" spans="1:1">
      <c r="A250">
        <v>110</v>
      </c>
    </row>
    <row r="251" spans="1:1">
      <c r="A251">
        <v>110</v>
      </c>
    </row>
    <row r="252" spans="1:1">
      <c r="A252">
        <v>31</v>
      </c>
    </row>
    <row r="253" spans="1:1">
      <c r="A253">
        <v>238</v>
      </c>
    </row>
    <row r="254" spans="1:1">
      <c r="A254">
        <v>900</v>
      </c>
    </row>
    <row r="255" spans="1:1">
      <c r="A255">
        <v>11</v>
      </c>
    </row>
    <row r="256" spans="1:1">
      <c r="A256">
        <v>238</v>
      </c>
    </row>
    <row r="257" spans="1:1">
      <c r="A257">
        <v>27</v>
      </c>
    </row>
    <row r="258" spans="1:1">
      <c r="A258">
        <v>65</v>
      </c>
    </row>
    <row r="259" spans="1:1">
      <c r="A259">
        <v>11</v>
      </c>
    </row>
    <row r="260" spans="1:1">
      <c r="A260">
        <v>27</v>
      </c>
    </row>
    <row r="261" spans="1:1">
      <c r="A261">
        <v>238</v>
      </c>
    </row>
    <row r="262" spans="1:1">
      <c r="A262">
        <v>110</v>
      </c>
    </row>
    <row r="263" spans="1:1">
      <c r="A263">
        <v>27</v>
      </c>
    </row>
    <row r="264" spans="1:1">
      <c r="A264">
        <v>38</v>
      </c>
    </row>
    <row r="265" spans="1:1">
      <c r="A265">
        <v>45</v>
      </c>
    </row>
    <row r="266" spans="1:1">
      <c r="A266">
        <v>11</v>
      </c>
    </row>
    <row r="267" spans="1:1">
      <c r="A267">
        <v>64</v>
      </c>
    </row>
    <row r="268" spans="1:1">
      <c r="A268">
        <v>65</v>
      </c>
    </row>
    <row r="269" spans="1:1">
      <c r="A269">
        <v>900</v>
      </c>
    </row>
    <row r="270" spans="1:1">
      <c r="A270">
        <v>11</v>
      </c>
    </row>
    <row r="271" spans="1:1">
      <c r="A271">
        <v>65</v>
      </c>
    </row>
    <row r="272" spans="1:1">
      <c r="A272">
        <v>23</v>
      </c>
    </row>
    <row r="273" spans="1:1">
      <c r="A273">
        <v>238</v>
      </c>
    </row>
    <row r="274" spans="1:1">
      <c r="A274">
        <v>45</v>
      </c>
    </row>
    <row r="275" spans="1:1">
      <c r="A275">
        <v>110</v>
      </c>
    </row>
    <row r="276" spans="1:1">
      <c r="A276">
        <v>900</v>
      </c>
    </row>
    <row r="277" spans="1:1">
      <c r="A277">
        <v>65</v>
      </c>
    </row>
    <row r="278" spans="1:1">
      <c r="A278">
        <v>11</v>
      </c>
    </row>
    <row r="279" spans="1:1">
      <c r="A279">
        <v>238</v>
      </c>
    </row>
    <row r="280" spans="1:1">
      <c r="A280">
        <v>248</v>
      </c>
    </row>
    <row r="281" spans="1:1">
      <c r="A281">
        <v>110</v>
      </c>
    </row>
    <row r="282" spans="1:1">
      <c r="A282">
        <v>900</v>
      </c>
    </row>
    <row r="283" spans="1:1">
      <c r="A283">
        <v>238</v>
      </c>
    </row>
    <row r="284" spans="1:1">
      <c r="A284">
        <v>238</v>
      </c>
    </row>
    <row r="285" spans="1:1">
      <c r="A285">
        <v>23</v>
      </c>
    </row>
    <row r="286" spans="1:1">
      <c r="A286">
        <v>47</v>
      </c>
    </row>
    <row r="287" spans="1:1">
      <c r="A287">
        <v>23</v>
      </c>
    </row>
    <row r="288" spans="1:1">
      <c r="A288">
        <v>65</v>
      </c>
    </row>
    <row r="289" spans="1:1">
      <c r="A289">
        <v>248</v>
      </c>
    </row>
    <row r="290" spans="1:1">
      <c r="A290">
        <v>74</v>
      </c>
    </row>
    <row r="291" spans="1:1">
      <c r="A291">
        <v>31</v>
      </c>
    </row>
    <row r="292" spans="1:1">
      <c r="A292">
        <v>47</v>
      </c>
    </row>
    <row r="293" spans="1:1">
      <c r="A293">
        <v>27</v>
      </c>
    </row>
    <row r="294" spans="1:1">
      <c r="A294">
        <v>64</v>
      </c>
    </row>
    <row r="295" spans="1:1">
      <c r="A295">
        <v>11</v>
      </c>
    </row>
    <row r="296" spans="1:1">
      <c r="A296">
        <v>27</v>
      </c>
    </row>
    <row r="297" spans="1:1">
      <c r="A297">
        <v>31</v>
      </c>
    </row>
    <row r="298" spans="1:1">
      <c r="A298">
        <v>64</v>
      </c>
    </row>
    <row r="299" spans="1:1">
      <c r="A299">
        <v>74</v>
      </c>
    </row>
    <row r="300" spans="1:1">
      <c r="A300">
        <v>248</v>
      </c>
    </row>
    <row r="301" spans="1:1">
      <c r="A301">
        <v>31</v>
      </c>
    </row>
    <row r="302" spans="1:1">
      <c r="A302">
        <v>45</v>
      </c>
    </row>
    <row r="303" spans="1:1">
      <c r="A303">
        <v>11</v>
      </c>
    </row>
    <row r="304" spans="1:1">
      <c r="A304">
        <v>248</v>
      </c>
    </row>
    <row r="305" spans="1:1">
      <c r="A305">
        <v>31</v>
      </c>
    </row>
    <row r="306" spans="1:1">
      <c r="A306">
        <v>238</v>
      </c>
    </row>
    <row r="307" spans="1:1">
      <c r="A307">
        <v>11</v>
      </c>
    </row>
    <row r="308" spans="1:1">
      <c r="A308">
        <v>11</v>
      </c>
    </row>
    <row r="309" spans="1:1">
      <c r="A309">
        <v>64</v>
      </c>
    </row>
    <row r="310" spans="1:1">
      <c r="A310">
        <v>11</v>
      </c>
    </row>
    <row r="311" spans="1:1">
      <c r="A311">
        <v>64</v>
      </c>
    </row>
    <row r="312" spans="1:1">
      <c r="A312">
        <v>238</v>
      </c>
    </row>
    <row r="313" spans="1:1">
      <c r="A313">
        <v>23</v>
      </c>
    </row>
    <row r="314" spans="1:1">
      <c r="A314">
        <v>110</v>
      </c>
    </row>
    <row r="315" spans="1:1">
      <c r="A315">
        <v>27</v>
      </c>
    </row>
    <row r="316" spans="1:1">
      <c r="A316">
        <v>74</v>
      </c>
    </row>
    <row r="317" spans="1:1">
      <c r="A317">
        <v>23</v>
      </c>
    </row>
    <row r="318" spans="1:1">
      <c r="A318">
        <v>31</v>
      </c>
    </row>
    <row r="319" spans="1:1">
      <c r="A319">
        <v>248</v>
      </c>
    </row>
    <row r="320" spans="1:1">
      <c r="A320">
        <v>238</v>
      </c>
    </row>
    <row r="321" spans="1:1">
      <c r="A321">
        <v>27</v>
      </c>
    </row>
    <row r="322" spans="1:1">
      <c r="A322">
        <v>31</v>
      </c>
    </row>
    <row r="323" spans="1:1">
      <c r="A323">
        <v>74</v>
      </c>
    </row>
    <row r="324" spans="1:1">
      <c r="A324">
        <v>38</v>
      </c>
    </row>
    <row r="325" spans="1:1">
      <c r="A325">
        <v>74</v>
      </c>
    </row>
    <row r="326" spans="1:1">
      <c r="A326">
        <v>64</v>
      </c>
    </row>
    <row r="327" spans="1:1">
      <c r="A327">
        <v>31</v>
      </c>
    </row>
    <row r="328" spans="1:1">
      <c r="A328">
        <v>45</v>
      </c>
    </row>
    <row r="329" spans="1:1">
      <c r="A329">
        <v>11</v>
      </c>
    </row>
    <row r="330" spans="1:1">
      <c r="A330">
        <v>238</v>
      </c>
    </row>
    <row r="331" spans="1:1">
      <c r="A331">
        <v>11</v>
      </c>
    </row>
    <row r="332" spans="1:1">
      <c r="A332">
        <v>31</v>
      </c>
    </row>
    <row r="333" spans="1:1">
      <c r="A333">
        <v>27</v>
      </c>
    </row>
    <row r="334" spans="1:1">
      <c r="A334">
        <v>11</v>
      </c>
    </row>
    <row r="335" spans="1:1">
      <c r="A335">
        <v>65</v>
      </c>
    </row>
    <row r="336" spans="1:1">
      <c r="A336">
        <v>23</v>
      </c>
    </row>
    <row r="337" spans="1:1">
      <c r="A337">
        <v>64</v>
      </c>
    </row>
    <row r="338" spans="1:1">
      <c r="A338">
        <v>900</v>
      </c>
    </row>
    <row r="339" spans="1:1">
      <c r="A339">
        <v>47</v>
      </c>
    </row>
    <row r="340" spans="1:1">
      <c r="A340">
        <v>31</v>
      </c>
    </row>
    <row r="341" spans="1:1">
      <c r="A341">
        <v>45</v>
      </c>
    </row>
    <row r="342" spans="1:1">
      <c r="A342">
        <v>74</v>
      </c>
    </row>
    <row r="343" spans="1:1">
      <c r="A343">
        <v>900</v>
      </c>
    </row>
    <row r="344" spans="1:1">
      <c r="A344">
        <v>74</v>
      </c>
    </row>
    <row r="345" spans="1:1">
      <c r="A345">
        <v>11</v>
      </c>
    </row>
    <row r="346" spans="1:1">
      <c r="A346">
        <v>248</v>
      </c>
    </row>
    <row r="347" spans="1:1">
      <c r="A347">
        <v>110</v>
      </c>
    </row>
    <row r="348" spans="1:1">
      <c r="A348">
        <v>47</v>
      </c>
    </row>
    <row r="349" spans="1:1">
      <c r="A349">
        <v>238</v>
      </c>
    </row>
    <row r="350" spans="1:1">
      <c r="A350">
        <v>65</v>
      </c>
    </row>
    <row r="351" spans="1:1">
      <c r="A351">
        <v>238</v>
      </c>
    </row>
    <row r="352" spans="1:1">
      <c r="A352">
        <v>238</v>
      </c>
    </row>
    <row r="353" spans="1:1">
      <c r="A353">
        <v>27</v>
      </c>
    </row>
    <row r="354" spans="1:1">
      <c r="A354">
        <v>23</v>
      </c>
    </row>
    <row r="355" spans="1:1">
      <c r="A355">
        <v>47</v>
      </c>
    </row>
    <row r="356" spans="1:1">
      <c r="A356">
        <v>11</v>
      </c>
    </row>
    <row r="357" spans="1:1">
      <c r="A357">
        <v>74</v>
      </c>
    </row>
    <row r="358" spans="1:1">
      <c r="A358">
        <v>47</v>
      </c>
    </row>
    <row r="359" spans="1:1">
      <c r="A359">
        <v>900</v>
      </c>
    </row>
    <row r="360" spans="1:1">
      <c r="A360">
        <v>27</v>
      </c>
    </row>
    <row r="361" spans="1:1">
      <c r="A361">
        <v>11</v>
      </c>
    </row>
    <row r="362" spans="1:1">
      <c r="A362">
        <v>64</v>
      </c>
    </row>
    <row r="363" spans="1:1">
      <c r="A363">
        <v>900</v>
      </c>
    </row>
    <row r="364" spans="1:1">
      <c r="A364">
        <v>248</v>
      </c>
    </row>
    <row r="365" spans="1:1">
      <c r="A365">
        <v>38</v>
      </c>
    </row>
    <row r="366" spans="1:1">
      <c r="A366">
        <v>65</v>
      </c>
    </row>
    <row r="367" spans="1:1">
      <c r="A367">
        <v>64</v>
      </c>
    </row>
    <row r="368" spans="1:1">
      <c r="A368">
        <v>47</v>
      </c>
    </row>
    <row r="369" spans="1:1">
      <c r="A369">
        <v>31</v>
      </c>
    </row>
    <row r="370" spans="1:1">
      <c r="A370">
        <v>238</v>
      </c>
    </row>
    <row r="371" spans="1:1">
      <c r="A371">
        <v>31</v>
      </c>
    </row>
    <row r="372" spans="1:1">
      <c r="A372">
        <v>31</v>
      </c>
    </row>
    <row r="373" spans="1:1">
      <c r="A373">
        <v>238</v>
      </c>
    </row>
    <row r="374" spans="1:1">
      <c r="A374">
        <v>47</v>
      </c>
    </row>
    <row r="375" spans="1:1">
      <c r="A375">
        <v>248</v>
      </c>
    </row>
    <row r="376" spans="1:1">
      <c r="A376">
        <v>65</v>
      </c>
    </row>
    <row r="377" spans="1:1">
      <c r="A377">
        <v>248</v>
      </c>
    </row>
    <row r="378" spans="1:1">
      <c r="A378">
        <v>238</v>
      </c>
    </row>
    <row r="379" spans="1:1">
      <c r="A379">
        <v>45</v>
      </c>
    </row>
    <row r="380" spans="1:1">
      <c r="A380">
        <v>248</v>
      </c>
    </row>
    <row r="381" spans="1:1">
      <c r="A381">
        <v>45</v>
      </c>
    </row>
    <row r="382" spans="1:1">
      <c r="A382">
        <v>65</v>
      </c>
    </row>
    <row r="383" spans="1:1">
      <c r="A383">
        <v>31</v>
      </c>
    </row>
    <row r="384" spans="1:1">
      <c r="A384">
        <v>64</v>
      </c>
    </row>
    <row r="385" spans="1:1">
      <c r="A385">
        <v>31</v>
      </c>
    </row>
    <row r="386" spans="1:1">
      <c r="A386">
        <v>31</v>
      </c>
    </row>
    <row r="387" spans="1:1">
      <c r="A387">
        <v>11</v>
      </c>
    </row>
    <row r="388" spans="1:1">
      <c r="A388">
        <v>110</v>
      </c>
    </row>
    <row r="389" spans="1:1">
      <c r="A389">
        <v>65</v>
      </c>
    </row>
    <row r="390" spans="1:1">
      <c r="A390">
        <v>27</v>
      </c>
    </row>
    <row r="391" spans="1:1">
      <c r="A391">
        <v>23</v>
      </c>
    </row>
    <row r="392" spans="1:1">
      <c r="A392">
        <v>900</v>
      </c>
    </row>
    <row r="393" spans="1:1">
      <c r="A393">
        <v>23</v>
      </c>
    </row>
    <row r="394" spans="1:1">
      <c r="A394">
        <v>31</v>
      </c>
    </row>
    <row r="395" spans="1:1">
      <c r="A395">
        <v>65</v>
      </c>
    </row>
    <row r="396" spans="1:1">
      <c r="A396">
        <v>65</v>
      </c>
    </row>
    <row r="397" spans="1:1">
      <c r="A397">
        <v>23</v>
      </c>
    </row>
    <row r="398" spans="1:1">
      <c r="A398">
        <v>45</v>
      </c>
    </row>
    <row r="399" spans="1:1">
      <c r="A399">
        <v>11</v>
      </c>
    </row>
    <row r="400" spans="1:1">
      <c r="A400">
        <v>31</v>
      </c>
    </row>
    <row r="401" spans="1:1">
      <c r="A401">
        <v>248</v>
      </c>
    </row>
    <row r="402" spans="1:1">
      <c r="A402">
        <v>74</v>
      </c>
    </row>
    <row r="403" spans="1:1">
      <c r="A403">
        <v>110</v>
      </c>
    </row>
    <row r="404" spans="1:1">
      <c r="A404">
        <v>65</v>
      </c>
    </row>
    <row r="405" spans="1:1">
      <c r="A405">
        <v>11</v>
      </c>
    </row>
    <row r="406" spans="1:1">
      <c r="A406">
        <v>38</v>
      </c>
    </row>
    <row r="407" spans="1:1">
      <c r="A407">
        <v>900</v>
      </c>
    </row>
    <row r="408" spans="1:1">
      <c r="A408">
        <v>74</v>
      </c>
    </row>
    <row r="409" spans="1:1">
      <c r="A409">
        <v>47</v>
      </c>
    </row>
    <row r="410" spans="1:1">
      <c r="A410">
        <v>238</v>
      </c>
    </row>
    <row r="411" spans="1:1">
      <c r="A411">
        <v>64</v>
      </c>
    </row>
    <row r="412" spans="1:1">
      <c r="A412">
        <v>248</v>
      </c>
    </row>
    <row r="413" spans="1:1">
      <c r="A413">
        <v>38</v>
      </c>
    </row>
    <row r="414" spans="1:1">
      <c r="A414">
        <v>74</v>
      </c>
    </row>
    <row r="415" spans="1:1">
      <c r="A415">
        <v>110</v>
      </c>
    </row>
    <row r="416" spans="1:1">
      <c r="A416">
        <v>47</v>
      </c>
    </row>
    <row r="417" spans="1:1">
      <c r="A417">
        <v>31</v>
      </c>
    </row>
    <row r="418" spans="1:1">
      <c r="A418">
        <v>45</v>
      </c>
    </row>
    <row r="419" spans="1:1">
      <c r="A419">
        <v>31</v>
      </c>
    </row>
    <row r="420" spans="1:1">
      <c r="A420">
        <v>27</v>
      </c>
    </row>
    <row r="421" spans="1:1">
      <c r="A421">
        <v>31</v>
      </c>
    </row>
    <row r="422" spans="1:1">
      <c r="A422">
        <v>23</v>
      </c>
    </row>
    <row r="423" spans="1:1">
      <c r="A423">
        <v>110</v>
      </c>
    </row>
    <row r="424" spans="1:1">
      <c r="A424">
        <v>45</v>
      </c>
    </row>
    <row r="425" spans="1:1">
      <c r="A425">
        <v>45</v>
      </c>
    </row>
    <row r="426" spans="1:1">
      <c r="A426">
        <v>38</v>
      </c>
    </row>
    <row r="427" spans="1:1">
      <c r="A427">
        <v>900</v>
      </c>
    </row>
    <row r="428" spans="1:1">
      <c r="A428">
        <v>45</v>
      </c>
    </row>
    <row r="429" spans="1:1">
      <c r="A429">
        <v>74</v>
      </c>
    </row>
    <row r="430" spans="1:1">
      <c r="A430">
        <v>47</v>
      </c>
    </row>
    <row r="431" spans="1:1">
      <c r="A431">
        <v>110</v>
      </c>
    </row>
    <row r="432" spans="1:1">
      <c r="A432">
        <v>23</v>
      </c>
    </row>
    <row r="433" spans="1:1">
      <c r="A433">
        <v>65</v>
      </c>
    </row>
    <row r="434" spans="1:1">
      <c r="A434">
        <v>31</v>
      </c>
    </row>
    <row r="435" spans="1:1">
      <c r="A435">
        <v>31</v>
      </c>
    </row>
    <row r="436" spans="1:1">
      <c r="A436">
        <v>900</v>
      </c>
    </row>
    <row r="437" spans="1:1">
      <c r="A437">
        <v>110</v>
      </c>
    </row>
    <row r="438" spans="1:1">
      <c r="A438">
        <v>31</v>
      </c>
    </row>
    <row r="439" spans="1:1">
      <c r="A439">
        <v>45</v>
      </c>
    </row>
    <row r="440" spans="1:1">
      <c r="A440">
        <v>74</v>
      </c>
    </row>
    <row r="441" spans="1:1">
      <c r="A441">
        <v>74</v>
      </c>
    </row>
    <row r="442" spans="1:1">
      <c r="A442">
        <v>45</v>
      </c>
    </row>
    <row r="443" spans="1:1">
      <c r="A443">
        <v>31</v>
      </c>
    </row>
    <row r="444" spans="1:1">
      <c r="A444">
        <v>31</v>
      </c>
    </row>
    <row r="445" spans="1:1">
      <c r="A445">
        <v>38</v>
      </c>
    </row>
    <row r="446" spans="1:1">
      <c r="A446">
        <v>45</v>
      </c>
    </row>
    <row r="447" spans="1:1">
      <c r="A447">
        <v>31</v>
      </c>
    </row>
    <row r="448" spans="1:1">
      <c r="A448">
        <v>11</v>
      </c>
    </row>
    <row r="449" spans="1:1">
      <c r="A449">
        <v>900</v>
      </c>
    </row>
    <row r="450" spans="1:1">
      <c r="A450">
        <v>23</v>
      </c>
    </row>
    <row r="451" spans="1:1">
      <c r="A451">
        <v>65</v>
      </c>
    </row>
    <row r="452" spans="1:1">
      <c r="A452">
        <v>64</v>
      </c>
    </row>
    <row r="453" spans="1:1">
      <c r="A453">
        <v>31</v>
      </c>
    </row>
    <row r="454" spans="1:1">
      <c r="A454">
        <v>23</v>
      </c>
    </row>
    <row r="455" spans="1:1">
      <c r="A455">
        <v>238</v>
      </c>
    </row>
    <row r="456" spans="1:1">
      <c r="A456">
        <v>11</v>
      </c>
    </row>
    <row r="457" spans="1:1">
      <c r="A457">
        <v>74</v>
      </c>
    </row>
    <row r="458" spans="1:1">
      <c r="A458">
        <v>47</v>
      </c>
    </row>
    <row r="459" spans="1:1">
      <c r="A459">
        <v>31</v>
      </c>
    </row>
    <row r="460" spans="1:1">
      <c r="A460">
        <v>45</v>
      </c>
    </row>
    <row r="461" spans="1:1">
      <c r="A461">
        <v>238</v>
      </c>
    </row>
    <row r="462" spans="1:1">
      <c r="A462">
        <v>74</v>
      </c>
    </row>
    <row r="463" spans="1:1">
      <c r="A463">
        <v>45</v>
      </c>
    </row>
    <row r="464" spans="1:1">
      <c r="A464">
        <v>23</v>
      </c>
    </row>
    <row r="465" spans="1:1">
      <c r="A465">
        <v>74</v>
      </c>
    </row>
    <row r="466" spans="1:1">
      <c r="A466">
        <v>45</v>
      </c>
    </row>
    <row r="467" spans="1:1">
      <c r="A467">
        <v>47</v>
      </c>
    </row>
    <row r="468" spans="1:1">
      <c r="A468">
        <v>31</v>
      </c>
    </row>
    <row r="469" spans="1:1">
      <c r="A469">
        <v>31</v>
      </c>
    </row>
    <row r="470" spans="1:1">
      <c r="A470">
        <v>23</v>
      </c>
    </row>
    <row r="471" spans="1:1">
      <c r="A471">
        <v>74</v>
      </c>
    </row>
    <row r="472" spans="1:1">
      <c r="A472">
        <v>31</v>
      </c>
    </row>
    <row r="473" spans="1:1">
      <c r="A473">
        <v>11</v>
      </c>
    </row>
    <row r="474" spans="1:1">
      <c r="A474">
        <v>900</v>
      </c>
    </row>
    <row r="475" spans="1:1">
      <c r="A475">
        <v>31</v>
      </c>
    </row>
    <row r="476" spans="1:1">
      <c r="A476">
        <v>64</v>
      </c>
    </row>
    <row r="477" spans="1:1">
      <c r="A477">
        <v>47</v>
      </c>
    </row>
    <row r="478" spans="1:1">
      <c r="A478">
        <v>31</v>
      </c>
    </row>
    <row r="479" spans="1:1">
      <c r="A479">
        <v>23</v>
      </c>
    </row>
    <row r="480" spans="1:1">
      <c r="A480">
        <v>47</v>
      </c>
    </row>
    <row r="481" spans="1:1">
      <c r="A481">
        <v>74</v>
      </c>
    </row>
    <row r="482" spans="1:1">
      <c r="A482">
        <v>47</v>
      </c>
    </row>
    <row r="483" spans="1:1">
      <c r="A483">
        <v>11</v>
      </c>
    </row>
    <row r="484" spans="1:1">
      <c r="A484">
        <v>23</v>
      </c>
    </row>
    <row r="485" spans="1:1">
      <c r="A485">
        <v>65</v>
      </c>
    </row>
    <row r="486" spans="1:1">
      <c r="A486">
        <v>47</v>
      </c>
    </row>
    <row r="487" spans="1:1">
      <c r="A487">
        <v>47</v>
      </c>
    </row>
    <row r="488" spans="1:1">
      <c r="A488">
        <v>238</v>
      </c>
    </row>
    <row r="489" spans="1:1">
      <c r="A489">
        <v>47</v>
      </c>
    </row>
    <row r="490" spans="1:1">
      <c r="A490">
        <v>238</v>
      </c>
    </row>
    <row r="491" spans="1:1">
      <c r="A491">
        <v>47</v>
      </c>
    </row>
    <row r="492" spans="1:1">
      <c r="A492">
        <v>31</v>
      </c>
    </row>
    <row r="493" spans="1:1">
      <c r="A493">
        <v>23</v>
      </c>
    </row>
    <row r="494" spans="1:1">
      <c r="A494">
        <v>110</v>
      </c>
    </row>
    <row r="495" spans="1:1">
      <c r="A495">
        <v>23</v>
      </c>
    </row>
    <row r="496" spans="1:1">
      <c r="A496">
        <v>45</v>
      </c>
    </row>
    <row r="497" spans="1:1">
      <c r="A497">
        <v>248</v>
      </c>
    </row>
    <row r="498" spans="1:1">
      <c r="A498">
        <v>64</v>
      </c>
    </row>
    <row r="499" spans="1:1">
      <c r="A499">
        <v>110</v>
      </c>
    </row>
    <row r="500" spans="1:1">
      <c r="A500">
        <v>31</v>
      </c>
    </row>
    <row r="501" spans="1:1">
      <c r="A501">
        <v>47</v>
      </c>
    </row>
    <row r="502" spans="1:1">
      <c r="A502">
        <v>900</v>
      </c>
    </row>
    <row r="503" spans="1:1">
      <c r="A503">
        <v>248</v>
      </c>
    </row>
    <row r="504" spans="1:1">
      <c r="A504">
        <v>65</v>
      </c>
    </row>
    <row r="505" spans="1:1">
      <c r="A505">
        <v>38</v>
      </c>
    </row>
    <row r="506" spans="1:1">
      <c r="A506">
        <v>74</v>
      </c>
    </row>
    <row r="507" spans="1:1">
      <c r="A507">
        <v>64</v>
      </c>
    </row>
    <row r="508" spans="1:1">
      <c r="A508">
        <v>31</v>
      </c>
    </row>
    <row r="509" spans="1:1">
      <c r="A509">
        <v>110</v>
      </c>
    </row>
    <row r="510" spans="1:1">
      <c r="A510">
        <v>64</v>
      </c>
    </row>
    <row r="511" spans="1:1">
      <c r="A511">
        <v>45</v>
      </c>
    </row>
    <row r="512" spans="1:1">
      <c r="A512">
        <v>64</v>
      </c>
    </row>
    <row r="513" spans="1:1">
      <c r="A513">
        <v>23</v>
      </c>
    </row>
    <row r="514" spans="1:1">
      <c r="A514">
        <v>110</v>
      </c>
    </row>
    <row r="515" spans="1:1">
      <c r="A515">
        <v>31</v>
      </c>
    </row>
    <row r="516" spans="1:1">
      <c r="A516">
        <v>65</v>
      </c>
    </row>
    <row r="517" spans="1:1">
      <c r="A517">
        <v>65</v>
      </c>
    </row>
    <row r="518" spans="1:1">
      <c r="A518">
        <v>74</v>
      </c>
    </row>
    <row r="519" spans="1:1">
      <c r="A519">
        <v>65</v>
      </c>
    </row>
    <row r="520" spans="1:1">
      <c r="A520">
        <v>238</v>
      </c>
    </row>
    <row r="521" spans="1:1">
      <c r="A521">
        <v>31</v>
      </c>
    </row>
    <row r="522" spans="1:1">
      <c r="A522">
        <v>38</v>
      </c>
    </row>
    <row r="523" spans="1:1">
      <c r="A523">
        <v>65</v>
      </c>
    </row>
    <row r="524" spans="1:1">
      <c r="A524">
        <v>248</v>
      </c>
    </row>
    <row r="525" spans="1:1">
      <c r="A525">
        <v>31</v>
      </c>
    </row>
    <row r="526" spans="1:1">
      <c r="A526">
        <v>248</v>
      </c>
    </row>
    <row r="527" spans="1:1">
      <c r="A527">
        <v>900</v>
      </c>
    </row>
    <row r="528" spans="1:1">
      <c r="A528">
        <v>248</v>
      </c>
    </row>
    <row r="529" spans="1:1">
      <c r="A529">
        <v>38</v>
      </c>
    </row>
    <row r="530" spans="1:1">
      <c r="A530">
        <v>45</v>
      </c>
    </row>
    <row r="531" spans="1:1">
      <c r="A531">
        <v>38</v>
      </c>
    </row>
    <row r="532" spans="1:1">
      <c r="A532">
        <v>31</v>
      </c>
    </row>
    <row r="533" spans="1:1">
      <c r="A533">
        <v>31</v>
      </c>
    </row>
    <row r="534" spans="1:1">
      <c r="A534">
        <v>238</v>
      </c>
    </row>
    <row r="535" spans="1:1">
      <c r="A535">
        <v>238</v>
      </c>
    </row>
    <row r="536" spans="1:1">
      <c r="A536">
        <v>238</v>
      </c>
    </row>
    <row r="537" spans="1:1">
      <c r="A537">
        <v>47</v>
      </c>
    </row>
    <row r="538" spans="1:1">
      <c r="A538">
        <v>110</v>
      </c>
    </row>
    <row r="539" spans="1:1">
      <c r="A539">
        <v>31</v>
      </c>
    </row>
    <row r="540" spans="1:1">
      <c r="A540">
        <v>65</v>
      </c>
    </row>
    <row r="541" spans="1:1">
      <c r="A541">
        <v>38</v>
      </c>
    </row>
    <row r="542" spans="1:1">
      <c r="A542">
        <v>248</v>
      </c>
    </row>
    <row r="543" spans="1:1">
      <c r="A543">
        <v>238</v>
      </c>
    </row>
    <row r="544" spans="1:1">
      <c r="A544">
        <v>23</v>
      </c>
    </row>
    <row r="545" spans="1:1">
      <c r="A545">
        <v>110</v>
      </c>
    </row>
    <row r="546" spans="1:1">
      <c r="A546">
        <v>248</v>
      </c>
    </row>
    <row r="547" spans="1:1">
      <c r="A547">
        <v>11</v>
      </c>
    </row>
    <row r="548" spans="1:1">
      <c r="A548">
        <v>110</v>
      </c>
    </row>
    <row r="549" spans="1:1">
      <c r="A549">
        <v>248</v>
      </c>
    </row>
    <row r="550" spans="1:1">
      <c r="A550">
        <v>74</v>
      </c>
    </row>
    <row r="551" spans="1:1">
      <c r="A551">
        <v>38</v>
      </c>
    </row>
    <row r="552" spans="1:1">
      <c r="A552">
        <v>65</v>
      </c>
    </row>
    <row r="553" spans="1:1">
      <c r="A553">
        <v>248</v>
      </c>
    </row>
    <row r="554" spans="1:1">
      <c r="A554">
        <v>45</v>
      </c>
    </row>
    <row r="555" spans="1:1">
      <c r="A555">
        <v>64</v>
      </c>
    </row>
    <row r="556" spans="1:1">
      <c r="A556">
        <v>64</v>
      </c>
    </row>
    <row r="557" spans="1:1">
      <c r="A557">
        <v>248</v>
      </c>
    </row>
    <row r="558" spans="1:1">
      <c r="A558">
        <v>900</v>
      </c>
    </row>
    <row r="559" spans="1:1">
      <c r="A559">
        <v>45</v>
      </c>
    </row>
    <row r="560" spans="1:1">
      <c r="A560">
        <v>27</v>
      </c>
    </row>
    <row r="561" spans="1:1">
      <c r="A561">
        <v>47</v>
      </c>
    </row>
    <row r="562" spans="1:1">
      <c r="A562">
        <v>74</v>
      </c>
    </row>
    <row r="563" spans="1:1">
      <c r="A563">
        <v>45</v>
      </c>
    </row>
    <row r="564" spans="1:1">
      <c r="A564">
        <v>65</v>
      </c>
    </row>
    <row r="565" spans="1:1">
      <c r="A565">
        <v>900</v>
      </c>
    </row>
    <row r="566" spans="1:1">
      <c r="A566">
        <v>45</v>
      </c>
    </row>
    <row r="567" spans="1:1">
      <c r="A567">
        <v>31</v>
      </c>
    </row>
    <row r="568" spans="1:1">
      <c r="A568">
        <v>23</v>
      </c>
    </row>
    <row r="569" spans="1:1">
      <c r="A569">
        <v>74</v>
      </c>
    </row>
    <row r="570" spans="1:1">
      <c r="A570">
        <v>11</v>
      </c>
    </row>
    <row r="571" spans="1:1">
      <c r="A571">
        <v>248</v>
      </c>
    </row>
    <row r="572" spans="1:1">
      <c r="A572">
        <v>64</v>
      </c>
    </row>
    <row r="573" spans="1:1">
      <c r="A573">
        <v>45</v>
      </c>
    </row>
    <row r="574" spans="1:1">
      <c r="A574">
        <v>23</v>
      </c>
    </row>
    <row r="575" spans="1:1">
      <c r="A575">
        <v>64</v>
      </c>
    </row>
    <row r="576" spans="1:1">
      <c r="A576">
        <v>238</v>
      </c>
    </row>
    <row r="577" spans="1:1">
      <c r="A577">
        <v>23</v>
      </c>
    </row>
    <row r="578" spans="1:1">
      <c r="A578">
        <v>45</v>
      </c>
    </row>
    <row r="579" spans="1:1">
      <c r="A579">
        <v>31</v>
      </c>
    </row>
    <row r="580" spans="1:1">
      <c r="A580">
        <v>64</v>
      </c>
    </row>
    <row r="581" spans="1:1">
      <c r="A581">
        <v>27</v>
      </c>
    </row>
    <row r="582" spans="1:1">
      <c r="A582">
        <v>64</v>
      </c>
    </row>
    <row r="583" spans="1:1">
      <c r="A583">
        <v>110</v>
      </c>
    </row>
    <row r="584" spans="1:1">
      <c r="A584">
        <v>27</v>
      </c>
    </row>
    <row r="585" spans="1:1">
      <c r="A585">
        <v>900</v>
      </c>
    </row>
    <row r="586" spans="1:1">
      <c r="A586">
        <v>65</v>
      </c>
    </row>
    <row r="587" spans="1:1">
      <c r="A587">
        <v>248</v>
      </c>
    </row>
    <row r="588" spans="1:1">
      <c r="A588">
        <v>31</v>
      </c>
    </row>
    <row r="589" spans="1:1">
      <c r="A589">
        <v>27</v>
      </c>
    </row>
    <row r="590" spans="1:1">
      <c r="A590">
        <v>47</v>
      </c>
    </row>
    <row r="591" spans="1:1">
      <c r="A591">
        <v>238</v>
      </c>
    </row>
    <row r="592" spans="1:1">
      <c r="A592">
        <v>11</v>
      </c>
    </row>
    <row r="593" spans="1:1">
      <c r="A593">
        <v>11</v>
      </c>
    </row>
    <row r="594" spans="1:1">
      <c r="A594">
        <v>31</v>
      </c>
    </row>
    <row r="595" spans="1:1">
      <c r="A595">
        <v>110</v>
      </c>
    </row>
    <row r="596" spans="1:1">
      <c r="A596">
        <v>31</v>
      </c>
    </row>
    <row r="597" spans="1:1">
      <c r="A597">
        <v>23</v>
      </c>
    </row>
    <row r="598" spans="1:1">
      <c r="A598">
        <v>45</v>
      </c>
    </row>
    <row r="599" spans="1:1">
      <c r="A599">
        <v>900</v>
      </c>
    </row>
    <row r="600" spans="1:1">
      <c r="A600">
        <v>900</v>
      </c>
    </row>
    <row r="601" spans="1:1">
      <c r="A601">
        <v>900</v>
      </c>
    </row>
    <row r="602" spans="1:1">
      <c r="A602">
        <v>65</v>
      </c>
    </row>
    <row r="603" spans="1:1">
      <c r="A603">
        <v>74</v>
      </c>
    </row>
    <row r="604" spans="1:1">
      <c r="A604">
        <v>38</v>
      </c>
    </row>
    <row r="605" spans="1:1">
      <c r="A605">
        <v>38</v>
      </c>
    </row>
    <row r="606" spans="1:1">
      <c r="A606">
        <v>27</v>
      </c>
    </row>
    <row r="607" spans="1:1">
      <c r="A607">
        <v>27</v>
      </c>
    </row>
    <row r="608" spans="1:1">
      <c r="A608">
        <v>110</v>
      </c>
    </row>
    <row r="609" spans="1:1">
      <c r="A609">
        <v>31</v>
      </c>
    </row>
    <row r="610" spans="1:1">
      <c r="A610">
        <v>45</v>
      </c>
    </row>
    <row r="611" spans="1:1">
      <c r="A611">
        <v>238</v>
      </c>
    </row>
    <row r="612" spans="1:1">
      <c r="A612">
        <v>47</v>
      </c>
    </row>
    <row r="613" spans="1:1">
      <c r="A613">
        <v>23</v>
      </c>
    </row>
    <row r="614" spans="1:1">
      <c r="A614">
        <v>65</v>
      </c>
    </row>
    <row r="615" spans="1:1">
      <c r="A615">
        <v>238</v>
      </c>
    </row>
    <row r="616" spans="1:1">
      <c r="A616">
        <v>27</v>
      </c>
    </row>
    <row r="617" spans="1:1">
      <c r="A617">
        <v>238</v>
      </c>
    </row>
    <row r="618" spans="1:1">
      <c r="A618">
        <v>23</v>
      </c>
    </row>
    <row r="619" spans="1:1">
      <c r="A619">
        <v>45</v>
      </c>
    </row>
    <row r="620" spans="1:1">
      <c r="A620">
        <v>248</v>
      </c>
    </row>
    <row r="621" spans="1:1">
      <c r="A621">
        <v>27</v>
      </c>
    </row>
    <row r="622" spans="1:1">
      <c r="A622">
        <v>64</v>
      </c>
    </row>
    <row r="623" spans="1:1">
      <c r="A623">
        <v>11</v>
      </c>
    </row>
    <row r="624" spans="1:1">
      <c r="A624">
        <v>45</v>
      </c>
    </row>
    <row r="625" spans="1:1">
      <c r="A625">
        <v>64</v>
      </c>
    </row>
    <row r="626" spans="1:1">
      <c r="A626">
        <v>45</v>
      </c>
    </row>
    <row r="627" spans="1:1">
      <c r="A627">
        <v>900</v>
      </c>
    </row>
    <row r="628" spans="1:1">
      <c r="A628">
        <v>11</v>
      </c>
    </row>
    <row r="629" spans="1:1">
      <c r="A629">
        <v>31</v>
      </c>
    </row>
    <row r="630" spans="1:1">
      <c r="A630">
        <v>900</v>
      </c>
    </row>
    <row r="631" spans="1:1">
      <c r="A631">
        <v>31</v>
      </c>
    </row>
    <row r="632" spans="1:1">
      <c r="A632">
        <v>900</v>
      </c>
    </row>
    <row r="633" spans="1:1">
      <c r="A633">
        <v>45</v>
      </c>
    </row>
    <row r="634" spans="1:1">
      <c r="A634">
        <v>31</v>
      </c>
    </row>
    <row r="635" spans="1:1">
      <c r="A635">
        <v>31</v>
      </c>
    </row>
    <row r="636" spans="1:1">
      <c r="A636">
        <v>64</v>
      </c>
    </row>
    <row r="637" spans="1:1">
      <c r="A637">
        <v>31</v>
      </c>
    </row>
    <row r="638" spans="1:1">
      <c r="A638">
        <v>74</v>
      </c>
    </row>
    <row r="639" spans="1:1">
      <c r="A639">
        <v>74</v>
      </c>
    </row>
    <row r="640" spans="1:1">
      <c r="A640">
        <v>64</v>
      </c>
    </row>
    <row r="641" spans="1:1">
      <c r="A641">
        <v>248</v>
      </c>
    </row>
    <row r="642" spans="1:1">
      <c r="A642">
        <v>900</v>
      </c>
    </row>
    <row r="643" spans="1:1">
      <c r="A643">
        <v>64</v>
      </c>
    </row>
    <row r="644" spans="1:1">
      <c r="A644">
        <v>64</v>
      </c>
    </row>
    <row r="645" spans="1:1">
      <c r="A645">
        <v>110</v>
      </c>
    </row>
    <row r="646" spans="1:1">
      <c r="A646">
        <v>23</v>
      </c>
    </row>
    <row r="647" spans="1:1">
      <c r="A647">
        <v>74</v>
      </c>
    </row>
    <row r="648" spans="1:1">
      <c r="A648">
        <v>64</v>
      </c>
    </row>
    <row r="649" spans="1:1">
      <c r="A649">
        <v>238</v>
      </c>
    </row>
    <row r="650" spans="1:1">
      <c r="A650">
        <v>65</v>
      </c>
    </row>
    <row r="651" spans="1:1">
      <c r="A651">
        <v>11</v>
      </c>
    </row>
    <row r="652" spans="1:1">
      <c r="A652">
        <v>11</v>
      </c>
    </row>
    <row r="653" spans="1:1">
      <c r="A653">
        <v>38</v>
      </c>
    </row>
    <row r="654" spans="1:1">
      <c r="A654">
        <v>65</v>
      </c>
    </row>
    <row r="655" spans="1:1">
      <c r="A655">
        <v>238</v>
      </c>
    </row>
    <row r="656" spans="1:1">
      <c r="A656">
        <v>47</v>
      </c>
    </row>
    <row r="657" spans="1:1">
      <c r="A657">
        <v>31</v>
      </c>
    </row>
    <row r="658" spans="1:1">
      <c r="A658">
        <v>31</v>
      </c>
    </row>
    <row r="659" spans="1:1">
      <c r="A659">
        <v>23</v>
      </c>
    </row>
    <row r="660" spans="1:1">
      <c r="A660">
        <v>47</v>
      </c>
    </row>
    <row r="661" spans="1:1">
      <c r="A661">
        <v>248</v>
      </c>
    </row>
    <row r="662" spans="1:1">
      <c r="A662">
        <v>27</v>
      </c>
    </row>
    <row r="663" spans="1:1">
      <c r="A663">
        <v>23</v>
      </c>
    </row>
    <row r="664" spans="1:1">
      <c r="A664">
        <v>248</v>
      </c>
    </row>
    <row r="665" spans="1:1">
      <c r="A665">
        <v>23</v>
      </c>
    </row>
    <row r="666" spans="1:1">
      <c r="A666">
        <v>31</v>
      </c>
    </row>
    <row r="667" spans="1:1">
      <c r="A667">
        <v>27</v>
      </c>
    </row>
    <row r="668" spans="1:1">
      <c r="A668">
        <v>31</v>
      </c>
    </row>
    <row r="669" spans="1:1">
      <c r="A669">
        <v>248</v>
      </c>
    </row>
    <row r="670" spans="1:1">
      <c r="A670">
        <v>64</v>
      </c>
    </row>
    <row r="671" spans="1:1">
      <c r="A671">
        <v>238</v>
      </c>
    </row>
    <row r="672" spans="1:1">
      <c r="A672">
        <v>31</v>
      </c>
    </row>
    <row r="673" spans="1:1">
      <c r="A673">
        <v>11</v>
      </c>
    </row>
    <row r="674" spans="1:1">
      <c r="A674">
        <v>23</v>
      </c>
    </row>
    <row r="675" spans="1:1">
      <c r="A675">
        <v>11</v>
      </c>
    </row>
    <row r="676" spans="1:1">
      <c r="A676">
        <v>11</v>
      </c>
    </row>
    <row r="677" spans="1:1">
      <c r="A677">
        <v>11</v>
      </c>
    </row>
    <row r="678" spans="1:1">
      <c r="A678">
        <v>47</v>
      </c>
    </row>
    <row r="679" spans="1:1">
      <c r="A679">
        <v>248</v>
      </c>
    </row>
    <row r="680" spans="1:1">
      <c r="A680">
        <v>110</v>
      </c>
    </row>
    <row r="681" spans="1:1">
      <c r="A681">
        <v>47</v>
      </c>
    </row>
    <row r="682" spans="1:1">
      <c r="A682">
        <v>31</v>
      </c>
    </row>
    <row r="683" spans="1:1">
      <c r="A683">
        <v>65</v>
      </c>
    </row>
    <row r="684" spans="1:1">
      <c r="A684">
        <v>23</v>
      </c>
    </row>
    <row r="685" spans="1:1">
      <c r="A685">
        <v>38</v>
      </c>
    </row>
    <row r="686" spans="1:1">
      <c r="A686">
        <v>65</v>
      </c>
    </row>
    <row r="687" spans="1:1">
      <c r="A687">
        <v>47</v>
      </c>
    </row>
    <row r="688" spans="1:1">
      <c r="A688">
        <v>110</v>
      </c>
    </row>
    <row r="689" spans="1:1">
      <c r="A689">
        <v>38</v>
      </c>
    </row>
    <row r="690" spans="1:1">
      <c r="A690">
        <v>900</v>
      </c>
    </row>
    <row r="691" spans="1:1">
      <c r="A691">
        <v>45</v>
      </c>
    </row>
    <row r="692" spans="1:1">
      <c r="A692">
        <v>110</v>
      </c>
    </row>
    <row r="693" spans="1:1">
      <c r="A693">
        <v>64</v>
      </c>
    </row>
    <row r="694" spans="1:1">
      <c r="A694">
        <v>23</v>
      </c>
    </row>
    <row r="695" spans="1:1">
      <c r="A695">
        <v>248</v>
      </c>
    </row>
    <row r="696" spans="1:1">
      <c r="A696">
        <v>65</v>
      </c>
    </row>
    <row r="697" spans="1:1">
      <c r="A697">
        <v>45</v>
      </c>
    </row>
    <row r="698" spans="1:1">
      <c r="A698">
        <v>74</v>
      </c>
    </row>
    <row r="699" spans="1:1">
      <c r="A699">
        <v>23</v>
      </c>
    </row>
    <row r="700" spans="1:1">
      <c r="A700">
        <v>31</v>
      </c>
    </row>
    <row r="701" spans="1:1">
      <c r="A701">
        <v>47</v>
      </c>
    </row>
    <row r="702" spans="1:1">
      <c r="A702">
        <v>110</v>
      </c>
    </row>
    <row r="703" spans="1:1">
      <c r="A703">
        <v>64</v>
      </c>
    </row>
    <row r="704" spans="1:1">
      <c r="A704">
        <v>38</v>
      </c>
    </row>
    <row r="705" spans="1:1">
      <c r="A705">
        <v>74</v>
      </c>
    </row>
    <row r="706" spans="1:1">
      <c r="A706">
        <v>38</v>
      </c>
    </row>
    <row r="707" spans="1:1">
      <c r="A707">
        <v>31</v>
      </c>
    </row>
    <row r="708" spans="1:1">
      <c r="A708">
        <v>900</v>
      </c>
    </row>
    <row r="709" spans="1:1">
      <c r="A709">
        <v>31</v>
      </c>
    </row>
    <row r="710" spans="1:1">
      <c r="A710">
        <v>47</v>
      </c>
    </row>
    <row r="711" spans="1:1">
      <c r="A711">
        <v>238</v>
      </c>
    </row>
    <row r="712" spans="1:1">
      <c r="A712">
        <v>27</v>
      </c>
    </row>
    <row r="713" spans="1:1">
      <c r="A713">
        <v>238</v>
      </c>
    </row>
    <row r="714" spans="1:1">
      <c r="A714">
        <v>110</v>
      </c>
    </row>
    <row r="715" spans="1:1">
      <c r="A715">
        <v>11</v>
      </c>
    </row>
    <row r="716" spans="1:1">
      <c r="A716">
        <v>27</v>
      </c>
    </row>
    <row r="717" spans="1:1">
      <c r="A717">
        <v>27</v>
      </c>
    </row>
    <row r="718" spans="1:1">
      <c r="A718">
        <v>47</v>
      </c>
    </row>
    <row r="719" spans="1:1">
      <c r="A719">
        <v>31</v>
      </c>
    </row>
    <row r="720" spans="1:1">
      <c r="A720">
        <v>64</v>
      </c>
    </row>
    <row r="721" spans="1:1">
      <c r="A721">
        <v>74</v>
      </c>
    </row>
    <row r="722" spans="1:1">
      <c r="A722">
        <v>38</v>
      </c>
    </row>
    <row r="723" spans="1:1">
      <c r="A723">
        <v>27</v>
      </c>
    </row>
    <row r="724" spans="1:1">
      <c r="A724">
        <v>74</v>
      </c>
    </row>
    <row r="725" spans="1:1">
      <c r="A725">
        <v>45</v>
      </c>
    </row>
    <row r="726" spans="1:1">
      <c r="A726">
        <v>110</v>
      </c>
    </row>
    <row r="727" spans="1:1">
      <c r="A727">
        <v>31</v>
      </c>
    </row>
    <row r="728" spans="1:1">
      <c r="A728">
        <v>31</v>
      </c>
    </row>
    <row r="729" spans="1:1">
      <c r="A729">
        <v>38</v>
      </c>
    </row>
    <row r="730" spans="1:1">
      <c r="A730">
        <v>23</v>
      </c>
    </row>
    <row r="731" spans="1:1">
      <c r="A731">
        <v>47</v>
      </c>
    </row>
    <row r="732" spans="1:1">
      <c r="A732">
        <v>110</v>
      </c>
    </row>
    <row r="733" spans="1:1">
      <c r="A733">
        <v>900</v>
      </c>
    </row>
    <row r="734" spans="1:1">
      <c r="A734">
        <v>65</v>
      </c>
    </row>
    <row r="735" spans="1:1">
      <c r="A735">
        <v>74</v>
      </c>
    </row>
    <row r="736" spans="1:1">
      <c r="A736">
        <v>38</v>
      </c>
    </row>
    <row r="737" spans="1:1">
      <c r="A737">
        <v>110</v>
      </c>
    </row>
    <row r="738" spans="1:1">
      <c r="A738">
        <v>38</v>
      </c>
    </row>
    <row r="739" spans="1:1">
      <c r="A739">
        <v>11</v>
      </c>
    </row>
    <row r="740" spans="1:1">
      <c r="A740">
        <v>900</v>
      </c>
    </row>
    <row r="741" spans="1:1">
      <c r="A741">
        <v>45</v>
      </c>
    </row>
    <row r="742" spans="1:1">
      <c r="A742">
        <v>238</v>
      </c>
    </row>
    <row r="743" spans="1:1">
      <c r="A743">
        <v>238</v>
      </c>
    </row>
    <row r="744" spans="1:1">
      <c r="A744">
        <v>47</v>
      </c>
    </row>
    <row r="745" spans="1:1">
      <c r="A745">
        <v>248</v>
      </c>
    </row>
    <row r="746" spans="1:1">
      <c r="A746">
        <v>248</v>
      </c>
    </row>
    <row r="747" spans="1:1">
      <c r="A747">
        <v>74</v>
      </c>
    </row>
    <row r="748" spans="1:1">
      <c r="A748">
        <v>74</v>
      </c>
    </row>
    <row r="749" spans="1:1">
      <c r="A749">
        <v>74</v>
      </c>
    </row>
    <row r="750" spans="1:1">
      <c r="A750">
        <v>27</v>
      </c>
    </row>
    <row r="751" spans="1:1">
      <c r="A751">
        <v>248</v>
      </c>
    </row>
    <row r="752" spans="1:1">
      <c r="A752">
        <v>27</v>
      </c>
    </row>
    <row r="753" spans="1:1">
      <c r="A753">
        <v>11</v>
      </c>
    </row>
    <row r="754" spans="1:1">
      <c r="A754">
        <v>45</v>
      </c>
    </row>
    <row r="755" spans="1:1">
      <c r="A755">
        <v>64</v>
      </c>
    </row>
    <row r="756" spans="1:1">
      <c r="A756">
        <v>23</v>
      </c>
    </row>
    <row r="757" spans="1:1">
      <c r="A757">
        <v>238</v>
      </c>
    </row>
    <row r="758" spans="1:1">
      <c r="A758">
        <v>45</v>
      </c>
    </row>
    <row r="759" spans="1:1">
      <c r="A759">
        <v>65</v>
      </c>
    </row>
    <row r="760" spans="1:1">
      <c r="A760">
        <v>64</v>
      </c>
    </row>
    <row r="761" spans="1:1">
      <c r="A761">
        <v>110</v>
      </c>
    </row>
    <row r="762" spans="1:1">
      <c r="A762">
        <v>65</v>
      </c>
    </row>
    <row r="763" spans="1:1">
      <c r="A763">
        <v>110</v>
      </c>
    </row>
    <row r="764" spans="1:1">
      <c r="A764">
        <v>47</v>
      </c>
    </row>
    <row r="765" spans="1:1">
      <c r="A765">
        <v>110</v>
      </c>
    </row>
    <row r="766" spans="1:1">
      <c r="A766">
        <v>31</v>
      </c>
    </row>
    <row r="767" spans="1:1">
      <c r="A767">
        <v>238</v>
      </c>
    </row>
    <row r="768" spans="1:1">
      <c r="A768">
        <v>23</v>
      </c>
    </row>
    <row r="769" spans="1:1">
      <c r="A769">
        <v>27</v>
      </c>
    </row>
    <row r="770" spans="1:1">
      <c r="A770">
        <v>38</v>
      </c>
    </row>
    <row r="771" spans="1:1">
      <c r="A771">
        <v>110</v>
      </c>
    </row>
    <row r="772" spans="1:1">
      <c r="A772">
        <v>900</v>
      </c>
    </row>
    <row r="773" spans="1:1">
      <c r="A773">
        <v>31</v>
      </c>
    </row>
    <row r="774" spans="1:1">
      <c r="A774">
        <v>65</v>
      </c>
    </row>
    <row r="775" spans="1:1">
      <c r="A775">
        <v>64</v>
      </c>
    </row>
    <row r="776" spans="1:1">
      <c r="A776">
        <v>31</v>
      </c>
    </row>
    <row r="777" spans="1:1">
      <c r="A777">
        <v>238</v>
      </c>
    </row>
    <row r="778" spans="1:1">
      <c r="A778">
        <v>64</v>
      </c>
    </row>
    <row r="779" spans="1:1">
      <c r="A779">
        <v>11</v>
      </c>
    </row>
    <row r="780" spans="1:1">
      <c r="A780">
        <v>23</v>
      </c>
    </row>
    <row r="781" spans="1:1">
      <c r="A781">
        <v>23</v>
      </c>
    </row>
    <row r="782" spans="1:1">
      <c r="A782">
        <v>248</v>
      </c>
    </row>
    <row r="783" spans="1:1">
      <c r="A783">
        <v>47</v>
      </c>
    </row>
    <row r="784" spans="1:1">
      <c r="A784">
        <v>65</v>
      </c>
    </row>
    <row r="785" spans="1:1">
      <c r="A785">
        <v>900</v>
      </c>
    </row>
    <row r="786" spans="1:1">
      <c r="A786">
        <v>31</v>
      </c>
    </row>
    <row r="787" spans="1:1">
      <c r="A787">
        <v>31</v>
      </c>
    </row>
    <row r="788" spans="1:1">
      <c r="A788">
        <v>64</v>
      </c>
    </row>
    <row r="789" spans="1:1">
      <c r="A789">
        <v>64</v>
      </c>
    </row>
    <row r="790" spans="1:1">
      <c r="A790">
        <v>74</v>
      </c>
    </row>
    <row r="791" spans="1:1">
      <c r="A791">
        <v>31</v>
      </c>
    </row>
    <row r="792" spans="1:1">
      <c r="A792">
        <v>38</v>
      </c>
    </row>
    <row r="793" spans="1:1">
      <c r="A793">
        <v>248</v>
      </c>
    </row>
    <row r="794" spans="1:1">
      <c r="A794">
        <v>110</v>
      </c>
    </row>
    <row r="795" spans="1:1">
      <c r="A795">
        <v>900</v>
      </c>
    </row>
    <row r="796" spans="1:1">
      <c r="A796">
        <v>31</v>
      </c>
    </row>
    <row r="797" spans="1:1">
      <c r="A797">
        <v>27</v>
      </c>
    </row>
    <row r="798" spans="1:1">
      <c r="A798">
        <v>64</v>
      </c>
    </row>
    <row r="799" spans="1:1">
      <c r="A799">
        <v>64</v>
      </c>
    </row>
    <row r="800" spans="1:1">
      <c r="A800">
        <v>31</v>
      </c>
    </row>
    <row r="801" spans="1:1">
      <c r="A801">
        <v>74</v>
      </c>
    </row>
    <row r="802" spans="1:1">
      <c r="A802">
        <v>238</v>
      </c>
    </row>
    <row r="803" spans="1:1">
      <c r="A803">
        <v>248</v>
      </c>
    </row>
    <row r="804" spans="1:1">
      <c r="A804">
        <v>238</v>
      </c>
    </row>
    <row r="805" spans="1:1">
      <c r="A805">
        <v>31</v>
      </c>
    </row>
    <row r="806" spans="1:1">
      <c r="A806">
        <v>45</v>
      </c>
    </row>
    <row r="807" spans="1:1">
      <c r="A807">
        <v>31</v>
      </c>
    </row>
    <row r="808" spans="1:1">
      <c r="A808">
        <v>27</v>
      </c>
    </row>
    <row r="809" spans="1:1">
      <c r="A809">
        <v>38</v>
      </c>
    </row>
    <row r="810" spans="1:1">
      <c r="A810">
        <v>248</v>
      </c>
    </row>
    <row r="811" spans="1:1">
      <c r="A811">
        <v>238</v>
      </c>
    </row>
    <row r="812" spans="1:1">
      <c r="A812">
        <v>64</v>
      </c>
    </row>
    <row r="813" spans="1:1">
      <c r="A813">
        <v>45</v>
      </c>
    </row>
    <row r="814" spans="1:1">
      <c r="A814">
        <v>74</v>
      </c>
    </row>
    <row r="815" spans="1:1">
      <c r="A815">
        <v>110</v>
      </c>
    </row>
    <row r="816" spans="1:1">
      <c r="A816">
        <v>110</v>
      </c>
    </row>
    <row r="817" spans="1:1">
      <c r="A817">
        <v>11</v>
      </c>
    </row>
    <row r="818" spans="1:1">
      <c r="A818">
        <v>11</v>
      </c>
    </row>
    <row r="819" spans="1:1">
      <c r="A819">
        <v>31</v>
      </c>
    </row>
    <row r="820" spans="1:1">
      <c r="A820">
        <v>11</v>
      </c>
    </row>
    <row r="821" spans="1:1">
      <c r="A821">
        <v>74</v>
      </c>
    </row>
    <row r="822" spans="1:1">
      <c r="A822">
        <v>45</v>
      </c>
    </row>
    <row r="823" spans="1:1">
      <c r="A823">
        <v>31</v>
      </c>
    </row>
    <row r="824" spans="1:1">
      <c r="A824">
        <v>11</v>
      </c>
    </row>
    <row r="825" spans="1:1">
      <c r="A825">
        <v>31</v>
      </c>
    </row>
    <row r="826" spans="1:1">
      <c r="A826">
        <v>38</v>
      </c>
    </row>
    <row r="827" spans="1:1">
      <c r="A827">
        <v>38</v>
      </c>
    </row>
    <row r="828" spans="1:1">
      <c r="A828">
        <v>900</v>
      </c>
    </row>
    <row r="829" spans="1:1">
      <c r="A829">
        <v>27</v>
      </c>
    </row>
    <row r="830" spans="1:1">
      <c r="A830">
        <v>31</v>
      </c>
    </row>
    <row r="831" spans="1:1">
      <c r="A831">
        <v>27</v>
      </c>
    </row>
    <row r="832" spans="1:1">
      <c r="A832">
        <v>31</v>
      </c>
    </row>
    <row r="833" spans="1:1">
      <c r="A833">
        <v>27</v>
      </c>
    </row>
    <row r="834" spans="1:1">
      <c r="A834">
        <v>110</v>
      </c>
    </row>
    <row r="835" spans="1:1">
      <c r="A835">
        <v>45</v>
      </c>
    </row>
    <row r="836" spans="1:1">
      <c r="A836">
        <v>65</v>
      </c>
    </row>
    <row r="837" spans="1:1">
      <c r="A837">
        <v>238</v>
      </c>
    </row>
    <row r="838" spans="1:1">
      <c r="A838">
        <v>38</v>
      </c>
    </row>
    <row r="839" spans="1:1">
      <c r="A839">
        <v>11</v>
      </c>
    </row>
    <row r="840" spans="1:1">
      <c r="A840">
        <v>47</v>
      </c>
    </row>
    <row r="841" spans="1:1">
      <c r="A841">
        <v>238</v>
      </c>
    </row>
    <row r="842" spans="1:1">
      <c r="A842">
        <v>65</v>
      </c>
    </row>
    <row r="843" spans="1:1">
      <c r="A843">
        <v>110</v>
      </c>
    </row>
    <row r="844" spans="1:1">
      <c r="A844">
        <v>45</v>
      </c>
    </row>
    <row r="845" spans="1:1">
      <c r="A845">
        <v>74</v>
      </c>
    </row>
    <row r="846" spans="1:1">
      <c r="A846">
        <v>900</v>
      </c>
    </row>
    <row r="847" spans="1:1">
      <c r="A847">
        <v>74</v>
      </c>
    </row>
    <row r="848" spans="1:1">
      <c r="A848">
        <v>23</v>
      </c>
    </row>
    <row r="849" spans="1:1">
      <c r="A849">
        <v>11</v>
      </c>
    </row>
    <row r="850" spans="1:1">
      <c r="A850">
        <v>74</v>
      </c>
    </row>
    <row r="851" spans="1:1">
      <c r="A851">
        <v>65</v>
      </c>
    </row>
    <row r="852" spans="1:1">
      <c r="A852">
        <v>74</v>
      </c>
    </row>
    <row r="853" spans="1:1">
      <c r="A853">
        <v>31</v>
      </c>
    </row>
    <row r="854" spans="1:1">
      <c r="A854">
        <v>23</v>
      </c>
    </row>
    <row r="855" spans="1:1">
      <c r="A855">
        <v>31</v>
      </c>
    </row>
    <row r="856" spans="1:1">
      <c r="A856">
        <v>110</v>
      </c>
    </row>
    <row r="857" spans="1:1">
      <c r="A857">
        <v>45</v>
      </c>
    </row>
    <row r="858" spans="1:1">
      <c r="A858">
        <v>31</v>
      </c>
    </row>
    <row r="859" spans="1:1">
      <c r="A859">
        <v>27</v>
      </c>
    </row>
    <row r="860" spans="1:1">
      <c r="A860">
        <v>47</v>
      </c>
    </row>
    <row r="861" spans="1:1">
      <c r="A861">
        <v>38</v>
      </c>
    </row>
    <row r="862" spans="1:1">
      <c r="A862">
        <v>45</v>
      </c>
    </row>
    <row r="863" spans="1:1">
      <c r="A863">
        <v>27</v>
      </c>
    </row>
    <row r="864" spans="1:1">
      <c r="A864">
        <v>31</v>
      </c>
    </row>
    <row r="865" spans="1:1">
      <c r="A865">
        <v>31</v>
      </c>
    </row>
    <row r="866" spans="1:1">
      <c r="A866">
        <v>45</v>
      </c>
    </row>
    <row r="867" spans="1:1">
      <c r="A867">
        <v>248</v>
      </c>
    </row>
    <row r="868" spans="1:1">
      <c r="A868">
        <v>248</v>
      </c>
    </row>
    <row r="869" spans="1:1">
      <c r="A869">
        <v>110</v>
      </c>
    </row>
    <row r="870" spans="1:1">
      <c r="A870">
        <v>31</v>
      </c>
    </row>
    <row r="871" spans="1:1">
      <c r="A871">
        <v>900</v>
      </c>
    </row>
    <row r="872" spans="1:1">
      <c r="A872">
        <v>64</v>
      </c>
    </row>
    <row r="873" spans="1:1">
      <c r="A873">
        <v>248</v>
      </c>
    </row>
    <row r="874" spans="1:1">
      <c r="A874">
        <v>248</v>
      </c>
    </row>
    <row r="875" spans="1:1">
      <c r="A875">
        <v>47</v>
      </c>
    </row>
    <row r="876" spans="1:1">
      <c r="A876">
        <v>74</v>
      </c>
    </row>
    <row r="877" spans="1:1">
      <c r="A877">
        <v>31</v>
      </c>
    </row>
    <row r="878" spans="1:1">
      <c r="A878">
        <v>11</v>
      </c>
    </row>
    <row r="879" spans="1:1">
      <c r="A879">
        <v>31</v>
      </c>
    </row>
    <row r="880" spans="1:1">
      <c r="A880">
        <v>45</v>
      </c>
    </row>
    <row r="881" spans="1:1">
      <c r="A881">
        <v>11</v>
      </c>
    </row>
    <row r="882" spans="1:1">
      <c r="A882">
        <v>27</v>
      </c>
    </row>
    <row r="883" spans="1:1">
      <c r="A883">
        <v>31</v>
      </c>
    </row>
    <row r="884" spans="1:1">
      <c r="A884">
        <v>64</v>
      </c>
    </row>
    <row r="885" spans="1:1">
      <c r="A885">
        <v>47</v>
      </c>
    </row>
    <row r="886" spans="1:1">
      <c r="A886">
        <v>110</v>
      </c>
    </row>
    <row r="887" spans="1:1">
      <c r="A887">
        <v>31</v>
      </c>
    </row>
    <row r="888" spans="1:1">
      <c r="A888">
        <v>74</v>
      </c>
    </row>
    <row r="889" spans="1:1">
      <c r="A889">
        <v>238</v>
      </c>
    </row>
    <row r="890" spans="1:1">
      <c r="A890">
        <v>64</v>
      </c>
    </row>
    <row r="891" spans="1:1">
      <c r="A891">
        <v>248</v>
      </c>
    </row>
    <row r="892" spans="1:1">
      <c r="A892">
        <v>23</v>
      </c>
    </row>
    <row r="893" spans="1:1">
      <c r="A893">
        <v>74</v>
      </c>
    </row>
    <row r="894" spans="1:1">
      <c r="A894">
        <v>31</v>
      </c>
    </row>
    <row r="895" spans="1:1">
      <c r="A895">
        <v>65</v>
      </c>
    </row>
    <row r="896" spans="1:1">
      <c r="A896">
        <v>11</v>
      </c>
    </row>
    <row r="897" spans="1:1">
      <c r="A897">
        <v>248</v>
      </c>
    </row>
    <row r="898" spans="1:1">
      <c r="A898">
        <v>65</v>
      </c>
    </row>
    <row r="899" spans="1:1">
      <c r="A899">
        <v>238</v>
      </c>
    </row>
    <row r="900" spans="1:1">
      <c r="A900">
        <v>11</v>
      </c>
    </row>
    <row r="901" spans="1:1">
      <c r="A901">
        <v>238</v>
      </c>
    </row>
    <row r="902" spans="1:1">
      <c r="A902">
        <v>27</v>
      </c>
    </row>
    <row r="903" spans="1:1">
      <c r="A903">
        <v>248</v>
      </c>
    </row>
    <row r="904" spans="1:1">
      <c r="A904">
        <v>27</v>
      </c>
    </row>
    <row r="905" spans="1:1">
      <c r="A905">
        <v>23</v>
      </c>
    </row>
    <row r="906" spans="1:1">
      <c r="A906">
        <v>31</v>
      </c>
    </row>
    <row r="907" spans="1:1">
      <c r="A907">
        <v>248</v>
      </c>
    </row>
    <row r="908" spans="1:1">
      <c r="A908">
        <v>31</v>
      </c>
    </row>
    <row r="909" spans="1:1">
      <c r="A909">
        <v>45</v>
      </c>
    </row>
    <row r="910" spans="1:1">
      <c r="A910">
        <v>23</v>
      </c>
    </row>
    <row r="911" spans="1:1">
      <c r="A911">
        <v>74</v>
      </c>
    </row>
    <row r="912" spans="1:1">
      <c r="A912">
        <v>23</v>
      </c>
    </row>
    <row r="913" spans="1:1">
      <c r="A913">
        <v>47</v>
      </c>
    </row>
    <row r="914" spans="1:1">
      <c r="A914">
        <v>64</v>
      </c>
    </row>
    <row r="915" spans="1:1">
      <c r="A915">
        <v>64</v>
      </c>
    </row>
    <row r="916" spans="1:1">
      <c r="A916">
        <v>31</v>
      </c>
    </row>
    <row r="917" spans="1:1">
      <c r="A917">
        <v>23</v>
      </c>
    </row>
    <row r="918" spans="1:1">
      <c r="A918">
        <v>900</v>
      </c>
    </row>
    <row r="919" spans="1:1">
      <c r="A919">
        <v>64</v>
      </c>
    </row>
    <row r="920" spans="1:1">
      <c r="A920">
        <v>38</v>
      </c>
    </row>
    <row r="921" spans="1:1">
      <c r="A921">
        <v>238</v>
      </c>
    </row>
    <row r="922" spans="1:1">
      <c r="A922">
        <v>74</v>
      </c>
    </row>
    <row r="923" spans="1:1">
      <c r="A923">
        <v>47</v>
      </c>
    </row>
    <row r="924" spans="1:1">
      <c r="A924">
        <v>65</v>
      </c>
    </row>
    <row r="925" spans="1:1">
      <c r="A925">
        <v>45</v>
      </c>
    </row>
    <row r="926" spans="1:1">
      <c r="A926">
        <v>31</v>
      </c>
    </row>
    <row r="927" spans="1:1">
      <c r="A927">
        <v>45</v>
      </c>
    </row>
    <row r="928" spans="1:1">
      <c r="A928">
        <v>31</v>
      </c>
    </row>
    <row r="929" spans="1:1">
      <c r="A929">
        <v>38</v>
      </c>
    </row>
    <row r="930" spans="1:1">
      <c r="A930">
        <v>31</v>
      </c>
    </row>
    <row r="931" spans="1:1">
      <c r="A931">
        <v>64</v>
      </c>
    </row>
    <row r="932" spans="1:1">
      <c r="A932">
        <v>31</v>
      </c>
    </row>
    <row r="933" spans="1:1">
      <c r="A933">
        <v>65</v>
      </c>
    </row>
    <row r="934" spans="1:1">
      <c r="A934">
        <v>47</v>
      </c>
    </row>
    <row r="935" spans="1:1">
      <c r="A935">
        <v>64</v>
      </c>
    </row>
    <row r="936" spans="1:1">
      <c r="A936">
        <v>47</v>
      </c>
    </row>
    <row r="937" spans="1:1">
      <c r="A937">
        <v>64</v>
      </c>
    </row>
    <row r="938" spans="1:1">
      <c r="A938">
        <v>74</v>
      </c>
    </row>
    <row r="939" spans="1:1">
      <c r="A939">
        <v>65</v>
      </c>
    </row>
    <row r="940" spans="1:1">
      <c r="A940">
        <v>45</v>
      </c>
    </row>
    <row r="941" spans="1:1">
      <c r="A941">
        <v>23</v>
      </c>
    </row>
    <row r="942" spans="1:1">
      <c r="A942">
        <v>47</v>
      </c>
    </row>
    <row r="943" spans="1:1">
      <c r="A943">
        <v>47</v>
      </c>
    </row>
    <row r="944" spans="1:1">
      <c r="A944">
        <v>65</v>
      </c>
    </row>
    <row r="945" spans="1:1">
      <c r="A945">
        <v>900</v>
      </c>
    </row>
    <row r="946" spans="1:1">
      <c r="A946">
        <v>47</v>
      </c>
    </row>
    <row r="947" spans="1:1">
      <c r="A947">
        <v>11</v>
      </c>
    </row>
    <row r="948" spans="1:1">
      <c r="A948">
        <v>11</v>
      </c>
    </row>
    <row r="949" spans="1:1">
      <c r="A949">
        <v>31</v>
      </c>
    </row>
    <row r="950" spans="1:1">
      <c r="A950">
        <v>248</v>
      </c>
    </row>
    <row r="951" spans="1:1">
      <c r="A951">
        <v>238</v>
      </c>
    </row>
    <row r="952" spans="1:1">
      <c r="A952">
        <v>74</v>
      </c>
    </row>
    <row r="953" spans="1:1">
      <c r="A953">
        <v>248</v>
      </c>
    </row>
    <row r="954" spans="1:1">
      <c r="A954">
        <v>900</v>
      </c>
    </row>
    <row r="955" spans="1:1">
      <c r="A955">
        <v>900</v>
      </c>
    </row>
    <row r="956" spans="1:1">
      <c r="A956">
        <v>47</v>
      </c>
    </row>
    <row r="957" spans="1:1">
      <c r="A957">
        <v>238</v>
      </c>
    </row>
    <row r="958" spans="1:1">
      <c r="A958">
        <v>31</v>
      </c>
    </row>
    <row r="959" spans="1:1">
      <c r="A959">
        <v>900</v>
      </c>
    </row>
    <row r="960" spans="1:1">
      <c r="A960">
        <v>31</v>
      </c>
    </row>
    <row r="961" spans="1:1">
      <c r="A961">
        <v>238</v>
      </c>
    </row>
    <row r="962" spans="1:1">
      <c r="A962">
        <v>11</v>
      </c>
    </row>
    <row r="963" spans="1:1">
      <c r="A963">
        <v>31</v>
      </c>
    </row>
    <row r="964" spans="1:1">
      <c r="A964">
        <v>110</v>
      </c>
    </row>
    <row r="965" spans="1:1">
      <c r="A965">
        <v>65</v>
      </c>
    </row>
    <row r="966" spans="1:1">
      <c r="A966">
        <v>64</v>
      </c>
    </row>
    <row r="967" spans="1:1">
      <c r="A967">
        <v>65</v>
      </c>
    </row>
    <row r="968" spans="1:1">
      <c r="A968">
        <v>64</v>
      </c>
    </row>
    <row r="969" spans="1:1">
      <c r="A969">
        <v>64</v>
      </c>
    </row>
    <row r="970" spans="1:1">
      <c r="A970">
        <v>31</v>
      </c>
    </row>
    <row r="971" spans="1:1">
      <c r="A971">
        <v>248</v>
      </c>
    </row>
    <row r="972" spans="1:1">
      <c r="A972">
        <v>65</v>
      </c>
    </row>
    <row r="973" spans="1:1">
      <c r="A973">
        <v>23</v>
      </c>
    </row>
    <row r="974" spans="1:1">
      <c r="A974">
        <v>110</v>
      </c>
    </row>
    <row r="975" spans="1:1">
      <c r="A975">
        <v>23</v>
      </c>
    </row>
    <row r="976" spans="1:1">
      <c r="A976">
        <v>65</v>
      </c>
    </row>
    <row r="977" spans="1:1">
      <c r="A977">
        <v>11</v>
      </c>
    </row>
    <row r="978" spans="1:1">
      <c r="A978">
        <v>47</v>
      </c>
    </row>
    <row r="979" spans="1:1">
      <c r="A979">
        <v>31</v>
      </c>
    </row>
    <row r="980" spans="1:1">
      <c r="A980">
        <v>238</v>
      </c>
    </row>
    <row r="981" spans="1:1">
      <c r="A981">
        <v>38</v>
      </c>
    </row>
    <row r="982" spans="1:1">
      <c r="A982">
        <v>11</v>
      </c>
    </row>
    <row r="983" spans="1:1">
      <c r="A983">
        <v>38</v>
      </c>
    </row>
    <row r="984" spans="1:1">
      <c r="A984">
        <v>45</v>
      </c>
    </row>
    <row r="985" spans="1:1">
      <c r="A985">
        <v>23</v>
      </c>
    </row>
    <row r="986" spans="1:1">
      <c r="A986">
        <v>47</v>
      </c>
    </row>
    <row r="987" spans="1:1">
      <c r="A987">
        <v>248</v>
      </c>
    </row>
    <row r="988" spans="1:1">
      <c r="A988">
        <v>23</v>
      </c>
    </row>
    <row r="989" spans="1:1">
      <c r="A989">
        <v>38</v>
      </c>
    </row>
    <row r="990" spans="1:1">
      <c r="A990">
        <v>248</v>
      </c>
    </row>
    <row r="991" spans="1:1">
      <c r="A991">
        <v>23</v>
      </c>
    </row>
    <row r="992" spans="1:1">
      <c r="A992">
        <v>64</v>
      </c>
    </row>
    <row r="993" spans="1:1">
      <c r="A993">
        <v>23</v>
      </c>
    </row>
    <row r="994" spans="1:1">
      <c r="A994">
        <v>248</v>
      </c>
    </row>
    <row r="995" spans="1:1">
      <c r="A995">
        <v>27</v>
      </c>
    </row>
    <row r="996" spans="1:1">
      <c r="A996">
        <v>27</v>
      </c>
    </row>
    <row r="997" spans="1:1">
      <c r="A997">
        <v>110</v>
      </c>
    </row>
    <row r="998" spans="1:1">
      <c r="A998">
        <v>65</v>
      </c>
    </row>
    <row r="999" spans="1:1">
      <c r="A999">
        <v>45</v>
      </c>
    </row>
    <row r="1000" spans="1:1">
      <c r="A1000">
        <v>110</v>
      </c>
    </row>
    <row r="1001" spans="1:1">
      <c r="A1001"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5"/>
  <dimension ref="A1:BN103"/>
  <sheetViews>
    <sheetView showGridLines="0" workbookViewId="0">
      <selection activeCell="I4" sqref="I4:K8"/>
    </sheetView>
  </sheetViews>
  <sheetFormatPr defaultColWidth="10.28515625" defaultRowHeight="15.75"/>
  <cols>
    <col min="1" max="1" width="9.140625" style="79" customWidth="1"/>
    <col min="2" max="2" width="11.5703125" style="69" customWidth="1"/>
    <col min="3" max="3" width="8.5703125" style="70" customWidth="1"/>
    <col min="4" max="4" width="7.85546875" style="70" customWidth="1"/>
    <col min="5" max="5" width="7.42578125" style="71" customWidth="1"/>
    <col min="6" max="6" width="8.85546875" style="72" customWidth="1"/>
    <col min="7" max="7" width="10.28515625" style="71" customWidth="1"/>
    <col min="8" max="8" width="6.7109375" style="71" customWidth="1"/>
    <col min="9" max="14" width="11.140625" style="71" customWidth="1"/>
    <col min="15" max="17" width="10.28515625" style="71" customWidth="1"/>
    <col min="18" max="19" width="10.28515625" style="70" customWidth="1"/>
    <col min="20" max="20" width="16.28515625" style="70" customWidth="1"/>
    <col min="21" max="22" width="12.85546875" style="70" customWidth="1"/>
    <col min="23" max="24" width="10.28515625" style="70" customWidth="1"/>
    <col min="25" max="26" width="10.28515625" style="73" customWidth="1"/>
    <col min="27" max="33" width="10.28515625" style="70" customWidth="1"/>
    <col min="34" max="43" width="10.28515625" style="71" customWidth="1"/>
    <col min="44" max="50" width="10.28515625" style="70" customWidth="1"/>
    <col min="51" max="256" width="10.28515625" style="71"/>
    <col min="257" max="257" width="9.140625" style="71" customWidth="1"/>
    <col min="258" max="258" width="11.5703125" style="71" customWidth="1"/>
    <col min="259" max="259" width="8.5703125" style="71" customWidth="1"/>
    <col min="260" max="260" width="7.85546875" style="71" customWidth="1"/>
    <col min="261" max="261" width="7.42578125" style="71" customWidth="1"/>
    <col min="262" max="262" width="8.85546875" style="71" customWidth="1"/>
    <col min="263" max="263" width="10.28515625" style="71" customWidth="1"/>
    <col min="264" max="264" width="6.7109375" style="71" customWidth="1"/>
    <col min="265" max="270" width="11.140625" style="71" customWidth="1"/>
    <col min="271" max="275" width="10.28515625" style="71" customWidth="1"/>
    <col min="276" max="276" width="16.28515625" style="71" customWidth="1"/>
    <col min="277" max="278" width="12.85546875" style="71" customWidth="1"/>
    <col min="279" max="306" width="10.28515625" style="71" customWidth="1"/>
    <col min="307" max="512" width="10.28515625" style="71"/>
    <col min="513" max="513" width="9.140625" style="71" customWidth="1"/>
    <col min="514" max="514" width="11.5703125" style="71" customWidth="1"/>
    <col min="515" max="515" width="8.5703125" style="71" customWidth="1"/>
    <col min="516" max="516" width="7.85546875" style="71" customWidth="1"/>
    <col min="517" max="517" width="7.42578125" style="71" customWidth="1"/>
    <col min="518" max="518" width="8.85546875" style="71" customWidth="1"/>
    <col min="519" max="519" width="10.28515625" style="71" customWidth="1"/>
    <col min="520" max="520" width="6.7109375" style="71" customWidth="1"/>
    <col min="521" max="526" width="11.140625" style="71" customWidth="1"/>
    <col min="527" max="531" width="10.28515625" style="71" customWidth="1"/>
    <col min="532" max="532" width="16.28515625" style="71" customWidth="1"/>
    <col min="533" max="534" width="12.85546875" style="71" customWidth="1"/>
    <col min="535" max="562" width="10.28515625" style="71" customWidth="1"/>
    <col min="563" max="768" width="10.28515625" style="71"/>
    <col min="769" max="769" width="9.140625" style="71" customWidth="1"/>
    <col min="770" max="770" width="11.5703125" style="71" customWidth="1"/>
    <col min="771" max="771" width="8.5703125" style="71" customWidth="1"/>
    <col min="772" max="772" width="7.85546875" style="71" customWidth="1"/>
    <col min="773" max="773" width="7.42578125" style="71" customWidth="1"/>
    <col min="774" max="774" width="8.85546875" style="71" customWidth="1"/>
    <col min="775" max="775" width="10.28515625" style="71" customWidth="1"/>
    <col min="776" max="776" width="6.7109375" style="71" customWidth="1"/>
    <col min="777" max="782" width="11.140625" style="71" customWidth="1"/>
    <col min="783" max="787" width="10.28515625" style="71" customWidth="1"/>
    <col min="788" max="788" width="16.28515625" style="71" customWidth="1"/>
    <col min="789" max="790" width="12.85546875" style="71" customWidth="1"/>
    <col min="791" max="818" width="10.28515625" style="71" customWidth="1"/>
    <col min="819" max="1024" width="10.28515625" style="71"/>
    <col min="1025" max="1025" width="9.140625" style="71" customWidth="1"/>
    <col min="1026" max="1026" width="11.5703125" style="71" customWidth="1"/>
    <col min="1027" max="1027" width="8.5703125" style="71" customWidth="1"/>
    <col min="1028" max="1028" width="7.85546875" style="71" customWidth="1"/>
    <col min="1029" max="1029" width="7.42578125" style="71" customWidth="1"/>
    <col min="1030" max="1030" width="8.85546875" style="71" customWidth="1"/>
    <col min="1031" max="1031" width="10.28515625" style="71" customWidth="1"/>
    <col min="1032" max="1032" width="6.7109375" style="71" customWidth="1"/>
    <col min="1033" max="1038" width="11.140625" style="71" customWidth="1"/>
    <col min="1039" max="1043" width="10.28515625" style="71" customWidth="1"/>
    <col min="1044" max="1044" width="16.28515625" style="71" customWidth="1"/>
    <col min="1045" max="1046" width="12.85546875" style="71" customWidth="1"/>
    <col min="1047" max="1074" width="10.28515625" style="71" customWidth="1"/>
    <col min="1075" max="1280" width="10.28515625" style="71"/>
    <col min="1281" max="1281" width="9.140625" style="71" customWidth="1"/>
    <col min="1282" max="1282" width="11.5703125" style="71" customWidth="1"/>
    <col min="1283" max="1283" width="8.5703125" style="71" customWidth="1"/>
    <col min="1284" max="1284" width="7.85546875" style="71" customWidth="1"/>
    <col min="1285" max="1285" width="7.42578125" style="71" customWidth="1"/>
    <col min="1286" max="1286" width="8.85546875" style="71" customWidth="1"/>
    <col min="1287" max="1287" width="10.28515625" style="71" customWidth="1"/>
    <col min="1288" max="1288" width="6.7109375" style="71" customWidth="1"/>
    <col min="1289" max="1294" width="11.140625" style="71" customWidth="1"/>
    <col min="1295" max="1299" width="10.28515625" style="71" customWidth="1"/>
    <col min="1300" max="1300" width="16.28515625" style="71" customWidth="1"/>
    <col min="1301" max="1302" width="12.85546875" style="71" customWidth="1"/>
    <col min="1303" max="1330" width="10.28515625" style="71" customWidth="1"/>
    <col min="1331" max="1536" width="10.28515625" style="71"/>
    <col min="1537" max="1537" width="9.140625" style="71" customWidth="1"/>
    <col min="1538" max="1538" width="11.5703125" style="71" customWidth="1"/>
    <col min="1539" max="1539" width="8.5703125" style="71" customWidth="1"/>
    <col min="1540" max="1540" width="7.85546875" style="71" customWidth="1"/>
    <col min="1541" max="1541" width="7.42578125" style="71" customWidth="1"/>
    <col min="1542" max="1542" width="8.85546875" style="71" customWidth="1"/>
    <col min="1543" max="1543" width="10.28515625" style="71" customWidth="1"/>
    <col min="1544" max="1544" width="6.7109375" style="71" customWidth="1"/>
    <col min="1545" max="1550" width="11.140625" style="71" customWidth="1"/>
    <col min="1551" max="1555" width="10.28515625" style="71" customWidth="1"/>
    <col min="1556" max="1556" width="16.28515625" style="71" customWidth="1"/>
    <col min="1557" max="1558" width="12.85546875" style="71" customWidth="1"/>
    <col min="1559" max="1586" width="10.28515625" style="71" customWidth="1"/>
    <col min="1587" max="1792" width="10.28515625" style="71"/>
    <col min="1793" max="1793" width="9.140625" style="71" customWidth="1"/>
    <col min="1794" max="1794" width="11.5703125" style="71" customWidth="1"/>
    <col min="1795" max="1795" width="8.5703125" style="71" customWidth="1"/>
    <col min="1796" max="1796" width="7.85546875" style="71" customWidth="1"/>
    <col min="1797" max="1797" width="7.42578125" style="71" customWidth="1"/>
    <col min="1798" max="1798" width="8.85546875" style="71" customWidth="1"/>
    <col min="1799" max="1799" width="10.28515625" style="71" customWidth="1"/>
    <col min="1800" max="1800" width="6.7109375" style="71" customWidth="1"/>
    <col min="1801" max="1806" width="11.140625" style="71" customWidth="1"/>
    <col min="1807" max="1811" width="10.28515625" style="71" customWidth="1"/>
    <col min="1812" max="1812" width="16.28515625" style="71" customWidth="1"/>
    <col min="1813" max="1814" width="12.85546875" style="71" customWidth="1"/>
    <col min="1815" max="1842" width="10.28515625" style="71" customWidth="1"/>
    <col min="1843" max="2048" width="10.28515625" style="71"/>
    <col min="2049" max="2049" width="9.140625" style="71" customWidth="1"/>
    <col min="2050" max="2050" width="11.5703125" style="71" customWidth="1"/>
    <col min="2051" max="2051" width="8.5703125" style="71" customWidth="1"/>
    <col min="2052" max="2052" width="7.85546875" style="71" customWidth="1"/>
    <col min="2053" max="2053" width="7.42578125" style="71" customWidth="1"/>
    <col min="2054" max="2054" width="8.85546875" style="71" customWidth="1"/>
    <col min="2055" max="2055" width="10.28515625" style="71" customWidth="1"/>
    <col min="2056" max="2056" width="6.7109375" style="71" customWidth="1"/>
    <col min="2057" max="2062" width="11.140625" style="71" customWidth="1"/>
    <col min="2063" max="2067" width="10.28515625" style="71" customWidth="1"/>
    <col min="2068" max="2068" width="16.28515625" style="71" customWidth="1"/>
    <col min="2069" max="2070" width="12.85546875" style="71" customWidth="1"/>
    <col min="2071" max="2098" width="10.28515625" style="71" customWidth="1"/>
    <col min="2099" max="2304" width="10.28515625" style="71"/>
    <col min="2305" max="2305" width="9.140625" style="71" customWidth="1"/>
    <col min="2306" max="2306" width="11.5703125" style="71" customWidth="1"/>
    <col min="2307" max="2307" width="8.5703125" style="71" customWidth="1"/>
    <col min="2308" max="2308" width="7.85546875" style="71" customWidth="1"/>
    <col min="2309" max="2309" width="7.42578125" style="71" customWidth="1"/>
    <col min="2310" max="2310" width="8.85546875" style="71" customWidth="1"/>
    <col min="2311" max="2311" width="10.28515625" style="71" customWidth="1"/>
    <col min="2312" max="2312" width="6.7109375" style="71" customWidth="1"/>
    <col min="2313" max="2318" width="11.140625" style="71" customWidth="1"/>
    <col min="2319" max="2323" width="10.28515625" style="71" customWidth="1"/>
    <col min="2324" max="2324" width="16.28515625" style="71" customWidth="1"/>
    <col min="2325" max="2326" width="12.85546875" style="71" customWidth="1"/>
    <col min="2327" max="2354" width="10.28515625" style="71" customWidth="1"/>
    <col min="2355" max="2560" width="10.28515625" style="71"/>
    <col min="2561" max="2561" width="9.140625" style="71" customWidth="1"/>
    <col min="2562" max="2562" width="11.5703125" style="71" customWidth="1"/>
    <col min="2563" max="2563" width="8.5703125" style="71" customWidth="1"/>
    <col min="2564" max="2564" width="7.85546875" style="71" customWidth="1"/>
    <col min="2565" max="2565" width="7.42578125" style="71" customWidth="1"/>
    <col min="2566" max="2566" width="8.85546875" style="71" customWidth="1"/>
    <col min="2567" max="2567" width="10.28515625" style="71" customWidth="1"/>
    <col min="2568" max="2568" width="6.7109375" style="71" customWidth="1"/>
    <col min="2569" max="2574" width="11.140625" style="71" customWidth="1"/>
    <col min="2575" max="2579" width="10.28515625" style="71" customWidth="1"/>
    <col min="2580" max="2580" width="16.28515625" style="71" customWidth="1"/>
    <col min="2581" max="2582" width="12.85546875" style="71" customWidth="1"/>
    <col min="2583" max="2610" width="10.28515625" style="71" customWidth="1"/>
    <col min="2611" max="2816" width="10.28515625" style="71"/>
    <col min="2817" max="2817" width="9.140625" style="71" customWidth="1"/>
    <col min="2818" max="2818" width="11.5703125" style="71" customWidth="1"/>
    <col min="2819" max="2819" width="8.5703125" style="71" customWidth="1"/>
    <col min="2820" max="2820" width="7.85546875" style="71" customWidth="1"/>
    <col min="2821" max="2821" width="7.42578125" style="71" customWidth="1"/>
    <col min="2822" max="2822" width="8.85546875" style="71" customWidth="1"/>
    <col min="2823" max="2823" width="10.28515625" style="71" customWidth="1"/>
    <col min="2824" max="2824" width="6.7109375" style="71" customWidth="1"/>
    <col min="2825" max="2830" width="11.140625" style="71" customWidth="1"/>
    <col min="2831" max="2835" width="10.28515625" style="71" customWidth="1"/>
    <col min="2836" max="2836" width="16.28515625" style="71" customWidth="1"/>
    <col min="2837" max="2838" width="12.85546875" style="71" customWidth="1"/>
    <col min="2839" max="2866" width="10.28515625" style="71" customWidth="1"/>
    <col min="2867" max="3072" width="10.28515625" style="71"/>
    <col min="3073" max="3073" width="9.140625" style="71" customWidth="1"/>
    <col min="3074" max="3074" width="11.5703125" style="71" customWidth="1"/>
    <col min="3075" max="3075" width="8.5703125" style="71" customWidth="1"/>
    <col min="3076" max="3076" width="7.85546875" style="71" customWidth="1"/>
    <col min="3077" max="3077" width="7.42578125" style="71" customWidth="1"/>
    <col min="3078" max="3078" width="8.85546875" style="71" customWidth="1"/>
    <col min="3079" max="3079" width="10.28515625" style="71" customWidth="1"/>
    <col min="3080" max="3080" width="6.7109375" style="71" customWidth="1"/>
    <col min="3081" max="3086" width="11.140625" style="71" customWidth="1"/>
    <col min="3087" max="3091" width="10.28515625" style="71" customWidth="1"/>
    <col min="3092" max="3092" width="16.28515625" style="71" customWidth="1"/>
    <col min="3093" max="3094" width="12.85546875" style="71" customWidth="1"/>
    <col min="3095" max="3122" width="10.28515625" style="71" customWidth="1"/>
    <col min="3123" max="3328" width="10.28515625" style="71"/>
    <col min="3329" max="3329" width="9.140625" style="71" customWidth="1"/>
    <col min="3330" max="3330" width="11.5703125" style="71" customWidth="1"/>
    <col min="3331" max="3331" width="8.5703125" style="71" customWidth="1"/>
    <col min="3332" max="3332" width="7.85546875" style="71" customWidth="1"/>
    <col min="3333" max="3333" width="7.42578125" style="71" customWidth="1"/>
    <col min="3334" max="3334" width="8.85546875" style="71" customWidth="1"/>
    <col min="3335" max="3335" width="10.28515625" style="71" customWidth="1"/>
    <col min="3336" max="3336" width="6.7109375" style="71" customWidth="1"/>
    <col min="3337" max="3342" width="11.140625" style="71" customWidth="1"/>
    <col min="3343" max="3347" width="10.28515625" style="71" customWidth="1"/>
    <col min="3348" max="3348" width="16.28515625" style="71" customWidth="1"/>
    <col min="3349" max="3350" width="12.85546875" style="71" customWidth="1"/>
    <col min="3351" max="3378" width="10.28515625" style="71" customWidth="1"/>
    <col min="3379" max="3584" width="10.28515625" style="71"/>
    <col min="3585" max="3585" width="9.140625" style="71" customWidth="1"/>
    <col min="3586" max="3586" width="11.5703125" style="71" customWidth="1"/>
    <col min="3587" max="3587" width="8.5703125" style="71" customWidth="1"/>
    <col min="3588" max="3588" width="7.85546875" style="71" customWidth="1"/>
    <col min="3589" max="3589" width="7.42578125" style="71" customWidth="1"/>
    <col min="3590" max="3590" width="8.85546875" style="71" customWidth="1"/>
    <col min="3591" max="3591" width="10.28515625" style="71" customWidth="1"/>
    <col min="3592" max="3592" width="6.7109375" style="71" customWidth="1"/>
    <col min="3593" max="3598" width="11.140625" style="71" customWidth="1"/>
    <col min="3599" max="3603" width="10.28515625" style="71" customWidth="1"/>
    <col min="3604" max="3604" width="16.28515625" style="71" customWidth="1"/>
    <col min="3605" max="3606" width="12.85546875" style="71" customWidth="1"/>
    <col min="3607" max="3634" width="10.28515625" style="71" customWidth="1"/>
    <col min="3635" max="3840" width="10.28515625" style="71"/>
    <col min="3841" max="3841" width="9.140625" style="71" customWidth="1"/>
    <col min="3842" max="3842" width="11.5703125" style="71" customWidth="1"/>
    <col min="3843" max="3843" width="8.5703125" style="71" customWidth="1"/>
    <col min="3844" max="3844" width="7.85546875" style="71" customWidth="1"/>
    <col min="3845" max="3845" width="7.42578125" style="71" customWidth="1"/>
    <col min="3846" max="3846" width="8.85546875" style="71" customWidth="1"/>
    <col min="3847" max="3847" width="10.28515625" style="71" customWidth="1"/>
    <col min="3848" max="3848" width="6.7109375" style="71" customWidth="1"/>
    <col min="3849" max="3854" width="11.140625" style="71" customWidth="1"/>
    <col min="3855" max="3859" width="10.28515625" style="71" customWidth="1"/>
    <col min="3860" max="3860" width="16.28515625" style="71" customWidth="1"/>
    <col min="3861" max="3862" width="12.85546875" style="71" customWidth="1"/>
    <col min="3863" max="3890" width="10.28515625" style="71" customWidth="1"/>
    <col min="3891" max="4096" width="10.28515625" style="71"/>
    <col min="4097" max="4097" width="9.140625" style="71" customWidth="1"/>
    <col min="4098" max="4098" width="11.5703125" style="71" customWidth="1"/>
    <col min="4099" max="4099" width="8.5703125" style="71" customWidth="1"/>
    <col min="4100" max="4100" width="7.85546875" style="71" customWidth="1"/>
    <col min="4101" max="4101" width="7.42578125" style="71" customWidth="1"/>
    <col min="4102" max="4102" width="8.85546875" style="71" customWidth="1"/>
    <col min="4103" max="4103" width="10.28515625" style="71" customWidth="1"/>
    <col min="4104" max="4104" width="6.7109375" style="71" customWidth="1"/>
    <col min="4105" max="4110" width="11.140625" style="71" customWidth="1"/>
    <col min="4111" max="4115" width="10.28515625" style="71" customWidth="1"/>
    <col min="4116" max="4116" width="16.28515625" style="71" customWidth="1"/>
    <col min="4117" max="4118" width="12.85546875" style="71" customWidth="1"/>
    <col min="4119" max="4146" width="10.28515625" style="71" customWidth="1"/>
    <col min="4147" max="4352" width="10.28515625" style="71"/>
    <col min="4353" max="4353" width="9.140625" style="71" customWidth="1"/>
    <col min="4354" max="4354" width="11.5703125" style="71" customWidth="1"/>
    <col min="4355" max="4355" width="8.5703125" style="71" customWidth="1"/>
    <col min="4356" max="4356" width="7.85546875" style="71" customWidth="1"/>
    <col min="4357" max="4357" width="7.42578125" style="71" customWidth="1"/>
    <col min="4358" max="4358" width="8.85546875" style="71" customWidth="1"/>
    <col min="4359" max="4359" width="10.28515625" style="71" customWidth="1"/>
    <col min="4360" max="4360" width="6.7109375" style="71" customWidth="1"/>
    <col min="4361" max="4366" width="11.140625" style="71" customWidth="1"/>
    <col min="4367" max="4371" width="10.28515625" style="71" customWidth="1"/>
    <col min="4372" max="4372" width="16.28515625" style="71" customWidth="1"/>
    <col min="4373" max="4374" width="12.85546875" style="71" customWidth="1"/>
    <col min="4375" max="4402" width="10.28515625" style="71" customWidth="1"/>
    <col min="4403" max="4608" width="10.28515625" style="71"/>
    <col min="4609" max="4609" width="9.140625" style="71" customWidth="1"/>
    <col min="4610" max="4610" width="11.5703125" style="71" customWidth="1"/>
    <col min="4611" max="4611" width="8.5703125" style="71" customWidth="1"/>
    <col min="4612" max="4612" width="7.85546875" style="71" customWidth="1"/>
    <col min="4613" max="4613" width="7.42578125" style="71" customWidth="1"/>
    <col min="4614" max="4614" width="8.85546875" style="71" customWidth="1"/>
    <col min="4615" max="4615" width="10.28515625" style="71" customWidth="1"/>
    <col min="4616" max="4616" width="6.7109375" style="71" customWidth="1"/>
    <col min="4617" max="4622" width="11.140625" style="71" customWidth="1"/>
    <col min="4623" max="4627" width="10.28515625" style="71" customWidth="1"/>
    <col min="4628" max="4628" width="16.28515625" style="71" customWidth="1"/>
    <col min="4629" max="4630" width="12.85546875" style="71" customWidth="1"/>
    <col min="4631" max="4658" width="10.28515625" style="71" customWidth="1"/>
    <col min="4659" max="4864" width="10.28515625" style="71"/>
    <col min="4865" max="4865" width="9.140625" style="71" customWidth="1"/>
    <col min="4866" max="4866" width="11.5703125" style="71" customWidth="1"/>
    <col min="4867" max="4867" width="8.5703125" style="71" customWidth="1"/>
    <col min="4868" max="4868" width="7.85546875" style="71" customWidth="1"/>
    <col min="4869" max="4869" width="7.42578125" style="71" customWidth="1"/>
    <col min="4870" max="4870" width="8.85546875" style="71" customWidth="1"/>
    <col min="4871" max="4871" width="10.28515625" style="71" customWidth="1"/>
    <col min="4872" max="4872" width="6.7109375" style="71" customWidth="1"/>
    <col min="4873" max="4878" width="11.140625" style="71" customWidth="1"/>
    <col min="4879" max="4883" width="10.28515625" style="71" customWidth="1"/>
    <col min="4884" max="4884" width="16.28515625" style="71" customWidth="1"/>
    <col min="4885" max="4886" width="12.85546875" style="71" customWidth="1"/>
    <col min="4887" max="4914" width="10.28515625" style="71" customWidth="1"/>
    <col min="4915" max="5120" width="10.28515625" style="71"/>
    <col min="5121" max="5121" width="9.140625" style="71" customWidth="1"/>
    <col min="5122" max="5122" width="11.5703125" style="71" customWidth="1"/>
    <col min="5123" max="5123" width="8.5703125" style="71" customWidth="1"/>
    <col min="5124" max="5124" width="7.85546875" style="71" customWidth="1"/>
    <col min="5125" max="5125" width="7.42578125" style="71" customWidth="1"/>
    <col min="5126" max="5126" width="8.85546875" style="71" customWidth="1"/>
    <col min="5127" max="5127" width="10.28515625" style="71" customWidth="1"/>
    <col min="5128" max="5128" width="6.7109375" style="71" customWidth="1"/>
    <col min="5129" max="5134" width="11.140625" style="71" customWidth="1"/>
    <col min="5135" max="5139" width="10.28515625" style="71" customWidth="1"/>
    <col min="5140" max="5140" width="16.28515625" style="71" customWidth="1"/>
    <col min="5141" max="5142" width="12.85546875" style="71" customWidth="1"/>
    <col min="5143" max="5170" width="10.28515625" style="71" customWidth="1"/>
    <col min="5171" max="5376" width="10.28515625" style="71"/>
    <col min="5377" max="5377" width="9.140625" style="71" customWidth="1"/>
    <col min="5378" max="5378" width="11.5703125" style="71" customWidth="1"/>
    <col min="5379" max="5379" width="8.5703125" style="71" customWidth="1"/>
    <col min="5380" max="5380" width="7.85546875" style="71" customWidth="1"/>
    <col min="5381" max="5381" width="7.42578125" style="71" customWidth="1"/>
    <col min="5382" max="5382" width="8.85546875" style="71" customWidth="1"/>
    <col min="5383" max="5383" width="10.28515625" style="71" customWidth="1"/>
    <col min="5384" max="5384" width="6.7109375" style="71" customWidth="1"/>
    <col min="5385" max="5390" width="11.140625" style="71" customWidth="1"/>
    <col min="5391" max="5395" width="10.28515625" style="71" customWidth="1"/>
    <col min="5396" max="5396" width="16.28515625" style="71" customWidth="1"/>
    <col min="5397" max="5398" width="12.85546875" style="71" customWidth="1"/>
    <col min="5399" max="5426" width="10.28515625" style="71" customWidth="1"/>
    <col min="5427" max="5632" width="10.28515625" style="71"/>
    <col min="5633" max="5633" width="9.140625" style="71" customWidth="1"/>
    <col min="5634" max="5634" width="11.5703125" style="71" customWidth="1"/>
    <col min="5635" max="5635" width="8.5703125" style="71" customWidth="1"/>
    <col min="5636" max="5636" width="7.85546875" style="71" customWidth="1"/>
    <col min="5637" max="5637" width="7.42578125" style="71" customWidth="1"/>
    <col min="5638" max="5638" width="8.85546875" style="71" customWidth="1"/>
    <col min="5639" max="5639" width="10.28515625" style="71" customWidth="1"/>
    <col min="5640" max="5640" width="6.7109375" style="71" customWidth="1"/>
    <col min="5641" max="5646" width="11.140625" style="71" customWidth="1"/>
    <col min="5647" max="5651" width="10.28515625" style="71" customWidth="1"/>
    <col min="5652" max="5652" width="16.28515625" style="71" customWidth="1"/>
    <col min="5653" max="5654" width="12.85546875" style="71" customWidth="1"/>
    <col min="5655" max="5682" width="10.28515625" style="71" customWidth="1"/>
    <col min="5683" max="5888" width="10.28515625" style="71"/>
    <col min="5889" max="5889" width="9.140625" style="71" customWidth="1"/>
    <col min="5890" max="5890" width="11.5703125" style="71" customWidth="1"/>
    <col min="5891" max="5891" width="8.5703125" style="71" customWidth="1"/>
    <col min="5892" max="5892" width="7.85546875" style="71" customWidth="1"/>
    <col min="5893" max="5893" width="7.42578125" style="71" customWidth="1"/>
    <col min="5894" max="5894" width="8.85546875" style="71" customWidth="1"/>
    <col min="5895" max="5895" width="10.28515625" style="71" customWidth="1"/>
    <col min="5896" max="5896" width="6.7109375" style="71" customWidth="1"/>
    <col min="5897" max="5902" width="11.140625" style="71" customWidth="1"/>
    <col min="5903" max="5907" width="10.28515625" style="71" customWidth="1"/>
    <col min="5908" max="5908" width="16.28515625" style="71" customWidth="1"/>
    <col min="5909" max="5910" width="12.85546875" style="71" customWidth="1"/>
    <col min="5911" max="5938" width="10.28515625" style="71" customWidth="1"/>
    <col min="5939" max="6144" width="10.28515625" style="71"/>
    <col min="6145" max="6145" width="9.140625" style="71" customWidth="1"/>
    <col min="6146" max="6146" width="11.5703125" style="71" customWidth="1"/>
    <col min="6147" max="6147" width="8.5703125" style="71" customWidth="1"/>
    <col min="6148" max="6148" width="7.85546875" style="71" customWidth="1"/>
    <col min="6149" max="6149" width="7.42578125" style="71" customWidth="1"/>
    <col min="6150" max="6150" width="8.85546875" style="71" customWidth="1"/>
    <col min="6151" max="6151" width="10.28515625" style="71" customWidth="1"/>
    <col min="6152" max="6152" width="6.7109375" style="71" customWidth="1"/>
    <col min="6153" max="6158" width="11.140625" style="71" customWidth="1"/>
    <col min="6159" max="6163" width="10.28515625" style="71" customWidth="1"/>
    <col min="6164" max="6164" width="16.28515625" style="71" customWidth="1"/>
    <col min="6165" max="6166" width="12.85546875" style="71" customWidth="1"/>
    <col min="6167" max="6194" width="10.28515625" style="71" customWidth="1"/>
    <col min="6195" max="6400" width="10.28515625" style="71"/>
    <col min="6401" max="6401" width="9.140625" style="71" customWidth="1"/>
    <col min="6402" max="6402" width="11.5703125" style="71" customWidth="1"/>
    <col min="6403" max="6403" width="8.5703125" style="71" customWidth="1"/>
    <col min="6404" max="6404" width="7.85546875" style="71" customWidth="1"/>
    <col min="6405" max="6405" width="7.42578125" style="71" customWidth="1"/>
    <col min="6406" max="6406" width="8.85546875" style="71" customWidth="1"/>
    <col min="6407" max="6407" width="10.28515625" style="71" customWidth="1"/>
    <col min="6408" max="6408" width="6.7109375" style="71" customWidth="1"/>
    <col min="6409" max="6414" width="11.140625" style="71" customWidth="1"/>
    <col min="6415" max="6419" width="10.28515625" style="71" customWidth="1"/>
    <col min="6420" max="6420" width="16.28515625" style="71" customWidth="1"/>
    <col min="6421" max="6422" width="12.85546875" style="71" customWidth="1"/>
    <col min="6423" max="6450" width="10.28515625" style="71" customWidth="1"/>
    <col min="6451" max="6656" width="10.28515625" style="71"/>
    <col min="6657" max="6657" width="9.140625" style="71" customWidth="1"/>
    <col min="6658" max="6658" width="11.5703125" style="71" customWidth="1"/>
    <col min="6659" max="6659" width="8.5703125" style="71" customWidth="1"/>
    <col min="6660" max="6660" width="7.85546875" style="71" customWidth="1"/>
    <col min="6661" max="6661" width="7.42578125" style="71" customWidth="1"/>
    <col min="6662" max="6662" width="8.85546875" style="71" customWidth="1"/>
    <col min="6663" max="6663" width="10.28515625" style="71" customWidth="1"/>
    <col min="6664" max="6664" width="6.7109375" style="71" customWidth="1"/>
    <col min="6665" max="6670" width="11.140625" style="71" customWidth="1"/>
    <col min="6671" max="6675" width="10.28515625" style="71" customWidth="1"/>
    <col min="6676" max="6676" width="16.28515625" style="71" customWidth="1"/>
    <col min="6677" max="6678" width="12.85546875" style="71" customWidth="1"/>
    <col min="6679" max="6706" width="10.28515625" style="71" customWidth="1"/>
    <col min="6707" max="6912" width="10.28515625" style="71"/>
    <col min="6913" max="6913" width="9.140625" style="71" customWidth="1"/>
    <col min="6914" max="6914" width="11.5703125" style="71" customWidth="1"/>
    <col min="6915" max="6915" width="8.5703125" style="71" customWidth="1"/>
    <col min="6916" max="6916" width="7.85546875" style="71" customWidth="1"/>
    <col min="6917" max="6917" width="7.42578125" style="71" customWidth="1"/>
    <col min="6918" max="6918" width="8.85546875" style="71" customWidth="1"/>
    <col min="6919" max="6919" width="10.28515625" style="71" customWidth="1"/>
    <col min="6920" max="6920" width="6.7109375" style="71" customWidth="1"/>
    <col min="6921" max="6926" width="11.140625" style="71" customWidth="1"/>
    <col min="6927" max="6931" width="10.28515625" style="71" customWidth="1"/>
    <col min="6932" max="6932" width="16.28515625" style="71" customWidth="1"/>
    <col min="6933" max="6934" width="12.85546875" style="71" customWidth="1"/>
    <col min="6935" max="6962" width="10.28515625" style="71" customWidth="1"/>
    <col min="6963" max="7168" width="10.28515625" style="71"/>
    <col min="7169" max="7169" width="9.140625" style="71" customWidth="1"/>
    <col min="7170" max="7170" width="11.5703125" style="71" customWidth="1"/>
    <col min="7171" max="7171" width="8.5703125" style="71" customWidth="1"/>
    <col min="7172" max="7172" width="7.85546875" style="71" customWidth="1"/>
    <col min="7173" max="7173" width="7.42578125" style="71" customWidth="1"/>
    <col min="7174" max="7174" width="8.85546875" style="71" customWidth="1"/>
    <col min="7175" max="7175" width="10.28515625" style="71" customWidth="1"/>
    <col min="7176" max="7176" width="6.7109375" style="71" customWidth="1"/>
    <col min="7177" max="7182" width="11.140625" style="71" customWidth="1"/>
    <col min="7183" max="7187" width="10.28515625" style="71" customWidth="1"/>
    <col min="7188" max="7188" width="16.28515625" style="71" customWidth="1"/>
    <col min="7189" max="7190" width="12.85546875" style="71" customWidth="1"/>
    <col min="7191" max="7218" width="10.28515625" style="71" customWidth="1"/>
    <col min="7219" max="7424" width="10.28515625" style="71"/>
    <col min="7425" max="7425" width="9.140625" style="71" customWidth="1"/>
    <col min="7426" max="7426" width="11.5703125" style="71" customWidth="1"/>
    <col min="7427" max="7427" width="8.5703125" style="71" customWidth="1"/>
    <col min="7428" max="7428" width="7.85546875" style="71" customWidth="1"/>
    <col min="7429" max="7429" width="7.42578125" style="71" customWidth="1"/>
    <col min="7430" max="7430" width="8.85546875" style="71" customWidth="1"/>
    <col min="7431" max="7431" width="10.28515625" style="71" customWidth="1"/>
    <col min="7432" max="7432" width="6.7109375" style="71" customWidth="1"/>
    <col min="7433" max="7438" width="11.140625" style="71" customWidth="1"/>
    <col min="7439" max="7443" width="10.28515625" style="71" customWidth="1"/>
    <col min="7444" max="7444" width="16.28515625" style="71" customWidth="1"/>
    <col min="7445" max="7446" width="12.85546875" style="71" customWidth="1"/>
    <col min="7447" max="7474" width="10.28515625" style="71" customWidth="1"/>
    <col min="7475" max="7680" width="10.28515625" style="71"/>
    <col min="7681" max="7681" width="9.140625" style="71" customWidth="1"/>
    <col min="7682" max="7682" width="11.5703125" style="71" customWidth="1"/>
    <col min="7683" max="7683" width="8.5703125" style="71" customWidth="1"/>
    <col min="7684" max="7684" width="7.85546875" style="71" customWidth="1"/>
    <col min="7685" max="7685" width="7.42578125" style="71" customWidth="1"/>
    <col min="7686" max="7686" width="8.85546875" style="71" customWidth="1"/>
    <col min="7687" max="7687" width="10.28515625" style="71" customWidth="1"/>
    <col min="7688" max="7688" width="6.7109375" style="71" customWidth="1"/>
    <col min="7689" max="7694" width="11.140625" style="71" customWidth="1"/>
    <col min="7695" max="7699" width="10.28515625" style="71" customWidth="1"/>
    <col min="7700" max="7700" width="16.28515625" style="71" customWidth="1"/>
    <col min="7701" max="7702" width="12.85546875" style="71" customWidth="1"/>
    <col min="7703" max="7730" width="10.28515625" style="71" customWidth="1"/>
    <col min="7731" max="7936" width="10.28515625" style="71"/>
    <col min="7937" max="7937" width="9.140625" style="71" customWidth="1"/>
    <col min="7938" max="7938" width="11.5703125" style="71" customWidth="1"/>
    <col min="7939" max="7939" width="8.5703125" style="71" customWidth="1"/>
    <col min="7940" max="7940" width="7.85546875" style="71" customWidth="1"/>
    <col min="7941" max="7941" width="7.42578125" style="71" customWidth="1"/>
    <col min="7942" max="7942" width="8.85546875" style="71" customWidth="1"/>
    <col min="7943" max="7943" width="10.28515625" style="71" customWidth="1"/>
    <col min="7944" max="7944" width="6.7109375" style="71" customWidth="1"/>
    <col min="7945" max="7950" width="11.140625" style="71" customWidth="1"/>
    <col min="7951" max="7955" width="10.28515625" style="71" customWidth="1"/>
    <col min="7956" max="7956" width="16.28515625" style="71" customWidth="1"/>
    <col min="7957" max="7958" width="12.85546875" style="71" customWidth="1"/>
    <col min="7959" max="7986" width="10.28515625" style="71" customWidth="1"/>
    <col min="7987" max="8192" width="10.28515625" style="71"/>
    <col min="8193" max="8193" width="9.140625" style="71" customWidth="1"/>
    <col min="8194" max="8194" width="11.5703125" style="71" customWidth="1"/>
    <col min="8195" max="8195" width="8.5703125" style="71" customWidth="1"/>
    <col min="8196" max="8196" width="7.85546875" style="71" customWidth="1"/>
    <col min="8197" max="8197" width="7.42578125" style="71" customWidth="1"/>
    <col min="8198" max="8198" width="8.85546875" style="71" customWidth="1"/>
    <col min="8199" max="8199" width="10.28515625" style="71" customWidth="1"/>
    <col min="8200" max="8200" width="6.7109375" style="71" customWidth="1"/>
    <col min="8201" max="8206" width="11.140625" style="71" customWidth="1"/>
    <col min="8207" max="8211" width="10.28515625" style="71" customWidth="1"/>
    <col min="8212" max="8212" width="16.28515625" style="71" customWidth="1"/>
    <col min="8213" max="8214" width="12.85546875" style="71" customWidth="1"/>
    <col min="8215" max="8242" width="10.28515625" style="71" customWidth="1"/>
    <col min="8243" max="8448" width="10.28515625" style="71"/>
    <col min="8449" max="8449" width="9.140625" style="71" customWidth="1"/>
    <col min="8450" max="8450" width="11.5703125" style="71" customWidth="1"/>
    <col min="8451" max="8451" width="8.5703125" style="71" customWidth="1"/>
    <col min="8452" max="8452" width="7.85546875" style="71" customWidth="1"/>
    <col min="8453" max="8453" width="7.42578125" style="71" customWidth="1"/>
    <col min="8454" max="8454" width="8.85546875" style="71" customWidth="1"/>
    <col min="8455" max="8455" width="10.28515625" style="71" customWidth="1"/>
    <col min="8456" max="8456" width="6.7109375" style="71" customWidth="1"/>
    <col min="8457" max="8462" width="11.140625" style="71" customWidth="1"/>
    <col min="8463" max="8467" width="10.28515625" style="71" customWidth="1"/>
    <col min="8468" max="8468" width="16.28515625" style="71" customWidth="1"/>
    <col min="8469" max="8470" width="12.85546875" style="71" customWidth="1"/>
    <col min="8471" max="8498" width="10.28515625" style="71" customWidth="1"/>
    <col min="8499" max="8704" width="10.28515625" style="71"/>
    <col min="8705" max="8705" width="9.140625" style="71" customWidth="1"/>
    <col min="8706" max="8706" width="11.5703125" style="71" customWidth="1"/>
    <col min="8707" max="8707" width="8.5703125" style="71" customWidth="1"/>
    <col min="8708" max="8708" width="7.85546875" style="71" customWidth="1"/>
    <col min="8709" max="8709" width="7.42578125" style="71" customWidth="1"/>
    <col min="8710" max="8710" width="8.85546875" style="71" customWidth="1"/>
    <col min="8711" max="8711" width="10.28515625" style="71" customWidth="1"/>
    <col min="8712" max="8712" width="6.7109375" style="71" customWidth="1"/>
    <col min="8713" max="8718" width="11.140625" style="71" customWidth="1"/>
    <col min="8719" max="8723" width="10.28515625" style="71" customWidth="1"/>
    <col min="8724" max="8724" width="16.28515625" style="71" customWidth="1"/>
    <col min="8725" max="8726" width="12.85546875" style="71" customWidth="1"/>
    <col min="8727" max="8754" width="10.28515625" style="71" customWidth="1"/>
    <col min="8755" max="8960" width="10.28515625" style="71"/>
    <col min="8961" max="8961" width="9.140625" style="71" customWidth="1"/>
    <col min="8962" max="8962" width="11.5703125" style="71" customWidth="1"/>
    <col min="8963" max="8963" width="8.5703125" style="71" customWidth="1"/>
    <col min="8964" max="8964" width="7.85546875" style="71" customWidth="1"/>
    <col min="8965" max="8965" width="7.42578125" style="71" customWidth="1"/>
    <col min="8966" max="8966" width="8.85546875" style="71" customWidth="1"/>
    <col min="8967" max="8967" width="10.28515625" style="71" customWidth="1"/>
    <col min="8968" max="8968" width="6.7109375" style="71" customWidth="1"/>
    <col min="8969" max="8974" width="11.140625" style="71" customWidth="1"/>
    <col min="8975" max="8979" width="10.28515625" style="71" customWidth="1"/>
    <col min="8980" max="8980" width="16.28515625" style="71" customWidth="1"/>
    <col min="8981" max="8982" width="12.85546875" style="71" customWidth="1"/>
    <col min="8983" max="9010" width="10.28515625" style="71" customWidth="1"/>
    <col min="9011" max="9216" width="10.28515625" style="71"/>
    <col min="9217" max="9217" width="9.140625" style="71" customWidth="1"/>
    <col min="9218" max="9218" width="11.5703125" style="71" customWidth="1"/>
    <col min="9219" max="9219" width="8.5703125" style="71" customWidth="1"/>
    <col min="9220" max="9220" width="7.85546875" style="71" customWidth="1"/>
    <col min="9221" max="9221" width="7.42578125" style="71" customWidth="1"/>
    <col min="9222" max="9222" width="8.85546875" style="71" customWidth="1"/>
    <col min="9223" max="9223" width="10.28515625" style="71" customWidth="1"/>
    <col min="9224" max="9224" width="6.7109375" style="71" customWidth="1"/>
    <col min="9225" max="9230" width="11.140625" style="71" customWidth="1"/>
    <col min="9231" max="9235" width="10.28515625" style="71" customWidth="1"/>
    <col min="9236" max="9236" width="16.28515625" style="71" customWidth="1"/>
    <col min="9237" max="9238" width="12.85546875" style="71" customWidth="1"/>
    <col min="9239" max="9266" width="10.28515625" style="71" customWidth="1"/>
    <col min="9267" max="9472" width="10.28515625" style="71"/>
    <col min="9473" max="9473" width="9.140625" style="71" customWidth="1"/>
    <col min="9474" max="9474" width="11.5703125" style="71" customWidth="1"/>
    <col min="9475" max="9475" width="8.5703125" style="71" customWidth="1"/>
    <col min="9476" max="9476" width="7.85546875" style="71" customWidth="1"/>
    <col min="9477" max="9477" width="7.42578125" style="71" customWidth="1"/>
    <col min="9478" max="9478" width="8.85546875" style="71" customWidth="1"/>
    <col min="9479" max="9479" width="10.28515625" style="71" customWidth="1"/>
    <col min="9480" max="9480" width="6.7109375" style="71" customWidth="1"/>
    <col min="9481" max="9486" width="11.140625" style="71" customWidth="1"/>
    <col min="9487" max="9491" width="10.28515625" style="71" customWidth="1"/>
    <col min="9492" max="9492" width="16.28515625" style="71" customWidth="1"/>
    <col min="9493" max="9494" width="12.85546875" style="71" customWidth="1"/>
    <col min="9495" max="9522" width="10.28515625" style="71" customWidth="1"/>
    <col min="9523" max="9728" width="10.28515625" style="71"/>
    <col min="9729" max="9729" width="9.140625" style="71" customWidth="1"/>
    <col min="9730" max="9730" width="11.5703125" style="71" customWidth="1"/>
    <col min="9731" max="9731" width="8.5703125" style="71" customWidth="1"/>
    <col min="9732" max="9732" width="7.85546875" style="71" customWidth="1"/>
    <col min="9733" max="9733" width="7.42578125" style="71" customWidth="1"/>
    <col min="9734" max="9734" width="8.85546875" style="71" customWidth="1"/>
    <col min="9735" max="9735" width="10.28515625" style="71" customWidth="1"/>
    <col min="9736" max="9736" width="6.7109375" style="71" customWidth="1"/>
    <col min="9737" max="9742" width="11.140625" style="71" customWidth="1"/>
    <col min="9743" max="9747" width="10.28515625" style="71" customWidth="1"/>
    <col min="9748" max="9748" width="16.28515625" style="71" customWidth="1"/>
    <col min="9749" max="9750" width="12.85546875" style="71" customWidth="1"/>
    <col min="9751" max="9778" width="10.28515625" style="71" customWidth="1"/>
    <col min="9779" max="9984" width="10.28515625" style="71"/>
    <col min="9985" max="9985" width="9.140625" style="71" customWidth="1"/>
    <col min="9986" max="9986" width="11.5703125" style="71" customWidth="1"/>
    <col min="9987" max="9987" width="8.5703125" style="71" customWidth="1"/>
    <col min="9988" max="9988" width="7.85546875" style="71" customWidth="1"/>
    <col min="9989" max="9989" width="7.42578125" style="71" customWidth="1"/>
    <col min="9990" max="9990" width="8.85546875" style="71" customWidth="1"/>
    <col min="9991" max="9991" width="10.28515625" style="71" customWidth="1"/>
    <col min="9992" max="9992" width="6.7109375" style="71" customWidth="1"/>
    <col min="9993" max="9998" width="11.140625" style="71" customWidth="1"/>
    <col min="9999" max="10003" width="10.28515625" style="71" customWidth="1"/>
    <col min="10004" max="10004" width="16.28515625" style="71" customWidth="1"/>
    <col min="10005" max="10006" width="12.85546875" style="71" customWidth="1"/>
    <col min="10007" max="10034" width="10.28515625" style="71" customWidth="1"/>
    <col min="10035" max="10240" width="10.28515625" style="71"/>
    <col min="10241" max="10241" width="9.140625" style="71" customWidth="1"/>
    <col min="10242" max="10242" width="11.5703125" style="71" customWidth="1"/>
    <col min="10243" max="10243" width="8.5703125" style="71" customWidth="1"/>
    <col min="10244" max="10244" width="7.85546875" style="71" customWidth="1"/>
    <col min="10245" max="10245" width="7.42578125" style="71" customWidth="1"/>
    <col min="10246" max="10246" width="8.85546875" style="71" customWidth="1"/>
    <col min="10247" max="10247" width="10.28515625" style="71" customWidth="1"/>
    <col min="10248" max="10248" width="6.7109375" style="71" customWidth="1"/>
    <col min="10249" max="10254" width="11.140625" style="71" customWidth="1"/>
    <col min="10255" max="10259" width="10.28515625" style="71" customWidth="1"/>
    <col min="10260" max="10260" width="16.28515625" style="71" customWidth="1"/>
    <col min="10261" max="10262" width="12.85546875" style="71" customWidth="1"/>
    <col min="10263" max="10290" width="10.28515625" style="71" customWidth="1"/>
    <col min="10291" max="10496" width="10.28515625" style="71"/>
    <col min="10497" max="10497" width="9.140625" style="71" customWidth="1"/>
    <col min="10498" max="10498" width="11.5703125" style="71" customWidth="1"/>
    <col min="10499" max="10499" width="8.5703125" style="71" customWidth="1"/>
    <col min="10500" max="10500" width="7.85546875" style="71" customWidth="1"/>
    <col min="10501" max="10501" width="7.42578125" style="71" customWidth="1"/>
    <col min="10502" max="10502" width="8.85546875" style="71" customWidth="1"/>
    <col min="10503" max="10503" width="10.28515625" style="71" customWidth="1"/>
    <col min="10504" max="10504" width="6.7109375" style="71" customWidth="1"/>
    <col min="10505" max="10510" width="11.140625" style="71" customWidth="1"/>
    <col min="10511" max="10515" width="10.28515625" style="71" customWidth="1"/>
    <col min="10516" max="10516" width="16.28515625" style="71" customWidth="1"/>
    <col min="10517" max="10518" width="12.85546875" style="71" customWidth="1"/>
    <col min="10519" max="10546" width="10.28515625" style="71" customWidth="1"/>
    <col min="10547" max="10752" width="10.28515625" style="71"/>
    <col min="10753" max="10753" width="9.140625" style="71" customWidth="1"/>
    <col min="10754" max="10754" width="11.5703125" style="71" customWidth="1"/>
    <col min="10755" max="10755" width="8.5703125" style="71" customWidth="1"/>
    <col min="10756" max="10756" width="7.85546875" style="71" customWidth="1"/>
    <col min="10757" max="10757" width="7.42578125" style="71" customWidth="1"/>
    <col min="10758" max="10758" width="8.85546875" style="71" customWidth="1"/>
    <col min="10759" max="10759" width="10.28515625" style="71" customWidth="1"/>
    <col min="10760" max="10760" width="6.7109375" style="71" customWidth="1"/>
    <col min="10761" max="10766" width="11.140625" style="71" customWidth="1"/>
    <col min="10767" max="10771" width="10.28515625" style="71" customWidth="1"/>
    <col min="10772" max="10772" width="16.28515625" style="71" customWidth="1"/>
    <col min="10773" max="10774" width="12.85546875" style="71" customWidth="1"/>
    <col min="10775" max="10802" width="10.28515625" style="71" customWidth="1"/>
    <col min="10803" max="11008" width="10.28515625" style="71"/>
    <col min="11009" max="11009" width="9.140625" style="71" customWidth="1"/>
    <col min="11010" max="11010" width="11.5703125" style="71" customWidth="1"/>
    <col min="11011" max="11011" width="8.5703125" style="71" customWidth="1"/>
    <col min="11012" max="11012" width="7.85546875" style="71" customWidth="1"/>
    <col min="11013" max="11013" width="7.42578125" style="71" customWidth="1"/>
    <col min="11014" max="11014" width="8.85546875" style="71" customWidth="1"/>
    <col min="11015" max="11015" width="10.28515625" style="71" customWidth="1"/>
    <col min="11016" max="11016" width="6.7109375" style="71" customWidth="1"/>
    <col min="11017" max="11022" width="11.140625" style="71" customWidth="1"/>
    <col min="11023" max="11027" width="10.28515625" style="71" customWidth="1"/>
    <col min="11028" max="11028" width="16.28515625" style="71" customWidth="1"/>
    <col min="11029" max="11030" width="12.85546875" style="71" customWidth="1"/>
    <col min="11031" max="11058" width="10.28515625" style="71" customWidth="1"/>
    <col min="11059" max="11264" width="10.28515625" style="71"/>
    <col min="11265" max="11265" width="9.140625" style="71" customWidth="1"/>
    <col min="11266" max="11266" width="11.5703125" style="71" customWidth="1"/>
    <col min="11267" max="11267" width="8.5703125" style="71" customWidth="1"/>
    <col min="11268" max="11268" width="7.85546875" style="71" customWidth="1"/>
    <col min="11269" max="11269" width="7.42578125" style="71" customWidth="1"/>
    <col min="11270" max="11270" width="8.85546875" style="71" customWidth="1"/>
    <col min="11271" max="11271" width="10.28515625" style="71" customWidth="1"/>
    <col min="11272" max="11272" width="6.7109375" style="71" customWidth="1"/>
    <col min="11273" max="11278" width="11.140625" style="71" customWidth="1"/>
    <col min="11279" max="11283" width="10.28515625" style="71" customWidth="1"/>
    <col min="11284" max="11284" width="16.28515625" style="71" customWidth="1"/>
    <col min="11285" max="11286" width="12.85546875" style="71" customWidth="1"/>
    <col min="11287" max="11314" width="10.28515625" style="71" customWidth="1"/>
    <col min="11315" max="11520" width="10.28515625" style="71"/>
    <col min="11521" max="11521" width="9.140625" style="71" customWidth="1"/>
    <col min="11522" max="11522" width="11.5703125" style="71" customWidth="1"/>
    <col min="11523" max="11523" width="8.5703125" style="71" customWidth="1"/>
    <col min="11524" max="11524" width="7.85546875" style="71" customWidth="1"/>
    <col min="11525" max="11525" width="7.42578125" style="71" customWidth="1"/>
    <col min="11526" max="11526" width="8.85546875" style="71" customWidth="1"/>
    <col min="11527" max="11527" width="10.28515625" style="71" customWidth="1"/>
    <col min="11528" max="11528" width="6.7109375" style="71" customWidth="1"/>
    <col min="11529" max="11534" width="11.140625" style="71" customWidth="1"/>
    <col min="11535" max="11539" width="10.28515625" style="71" customWidth="1"/>
    <col min="11540" max="11540" width="16.28515625" style="71" customWidth="1"/>
    <col min="11541" max="11542" width="12.85546875" style="71" customWidth="1"/>
    <col min="11543" max="11570" width="10.28515625" style="71" customWidth="1"/>
    <col min="11571" max="11776" width="10.28515625" style="71"/>
    <col min="11777" max="11777" width="9.140625" style="71" customWidth="1"/>
    <col min="11778" max="11778" width="11.5703125" style="71" customWidth="1"/>
    <col min="11779" max="11779" width="8.5703125" style="71" customWidth="1"/>
    <col min="11780" max="11780" width="7.85546875" style="71" customWidth="1"/>
    <col min="11781" max="11781" width="7.42578125" style="71" customWidth="1"/>
    <col min="11782" max="11782" width="8.85546875" style="71" customWidth="1"/>
    <col min="11783" max="11783" width="10.28515625" style="71" customWidth="1"/>
    <col min="11784" max="11784" width="6.7109375" style="71" customWidth="1"/>
    <col min="11785" max="11790" width="11.140625" style="71" customWidth="1"/>
    <col min="11791" max="11795" width="10.28515625" style="71" customWidth="1"/>
    <col min="11796" max="11796" width="16.28515625" style="71" customWidth="1"/>
    <col min="11797" max="11798" width="12.85546875" style="71" customWidth="1"/>
    <col min="11799" max="11826" width="10.28515625" style="71" customWidth="1"/>
    <col min="11827" max="12032" width="10.28515625" style="71"/>
    <col min="12033" max="12033" width="9.140625" style="71" customWidth="1"/>
    <col min="12034" max="12034" width="11.5703125" style="71" customWidth="1"/>
    <col min="12035" max="12035" width="8.5703125" style="71" customWidth="1"/>
    <col min="12036" max="12036" width="7.85546875" style="71" customWidth="1"/>
    <col min="12037" max="12037" width="7.42578125" style="71" customWidth="1"/>
    <col min="12038" max="12038" width="8.85546875" style="71" customWidth="1"/>
    <col min="12039" max="12039" width="10.28515625" style="71" customWidth="1"/>
    <col min="12040" max="12040" width="6.7109375" style="71" customWidth="1"/>
    <col min="12041" max="12046" width="11.140625" style="71" customWidth="1"/>
    <col min="12047" max="12051" width="10.28515625" style="71" customWidth="1"/>
    <col min="12052" max="12052" width="16.28515625" style="71" customWidth="1"/>
    <col min="12053" max="12054" width="12.85546875" style="71" customWidth="1"/>
    <col min="12055" max="12082" width="10.28515625" style="71" customWidth="1"/>
    <col min="12083" max="12288" width="10.28515625" style="71"/>
    <col min="12289" max="12289" width="9.140625" style="71" customWidth="1"/>
    <col min="12290" max="12290" width="11.5703125" style="71" customWidth="1"/>
    <col min="12291" max="12291" width="8.5703125" style="71" customWidth="1"/>
    <col min="12292" max="12292" width="7.85546875" style="71" customWidth="1"/>
    <col min="12293" max="12293" width="7.42578125" style="71" customWidth="1"/>
    <col min="12294" max="12294" width="8.85546875" style="71" customWidth="1"/>
    <col min="12295" max="12295" width="10.28515625" style="71" customWidth="1"/>
    <col min="12296" max="12296" width="6.7109375" style="71" customWidth="1"/>
    <col min="12297" max="12302" width="11.140625" style="71" customWidth="1"/>
    <col min="12303" max="12307" width="10.28515625" style="71" customWidth="1"/>
    <col min="12308" max="12308" width="16.28515625" style="71" customWidth="1"/>
    <col min="12309" max="12310" width="12.85546875" style="71" customWidth="1"/>
    <col min="12311" max="12338" width="10.28515625" style="71" customWidth="1"/>
    <col min="12339" max="12544" width="10.28515625" style="71"/>
    <col min="12545" max="12545" width="9.140625" style="71" customWidth="1"/>
    <col min="12546" max="12546" width="11.5703125" style="71" customWidth="1"/>
    <col min="12547" max="12547" width="8.5703125" style="71" customWidth="1"/>
    <col min="12548" max="12548" width="7.85546875" style="71" customWidth="1"/>
    <col min="12549" max="12549" width="7.42578125" style="71" customWidth="1"/>
    <col min="12550" max="12550" width="8.85546875" style="71" customWidth="1"/>
    <col min="12551" max="12551" width="10.28515625" style="71" customWidth="1"/>
    <col min="12552" max="12552" width="6.7109375" style="71" customWidth="1"/>
    <col min="12553" max="12558" width="11.140625" style="71" customWidth="1"/>
    <col min="12559" max="12563" width="10.28515625" style="71" customWidth="1"/>
    <col min="12564" max="12564" width="16.28515625" style="71" customWidth="1"/>
    <col min="12565" max="12566" width="12.85546875" style="71" customWidth="1"/>
    <col min="12567" max="12594" width="10.28515625" style="71" customWidth="1"/>
    <col min="12595" max="12800" width="10.28515625" style="71"/>
    <col min="12801" max="12801" width="9.140625" style="71" customWidth="1"/>
    <col min="12802" max="12802" width="11.5703125" style="71" customWidth="1"/>
    <col min="12803" max="12803" width="8.5703125" style="71" customWidth="1"/>
    <col min="12804" max="12804" width="7.85546875" style="71" customWidth="1"/>
    <col min="12805" max="12805" width="7.42578125" style="71" customWidth="1"/>
    <col min="12806" max="12806" width="8.85546875" style="71" customWidth="1"/>
    <col min="12807" max="12807" width="10.28515625" style="71" customWidth="1"/>
    <col min="12808" max="12808" width="6.7109375" style="71" customWidth="1"/>
    <col min="12809" max="12814" width="11.140625" style="71" customWidth="1"/>
    <col min="12815" max="12819" width="10.28515625" style="71" customWidth="1"/>
    <col min="12820" max="12820" width="16.28515625" style="71" customWidth="1"/>
    <col min="12821" max="12822" width="12.85546875" style="71" customWidth="1"/>
    <col min="12823" max="12850" width="10.28515625" style="71" customWidth="1"/>
    <col min="12851" max="13056" width="10.28515625" style="71"/>
    <col min="13057" max="13057" width="9.140625" style="71" customWidth="1"/>
    <col min="13058" max="13058" width="11.5703125" style="71" customWidth="1"/>
    <col min="13059" max="13059" width="8.5703125" style="71" customWidth="1"/>
    <col min="13060" max="13060" width="7.85546875" style="71" customWidth="1"/>
    <col min="13061" max="13061" width="7.42578125" style="71" customWidth="1"/>
    <col min="13062" max="13062" width="8.85546875" style="71" customWidth="1"/>
    <col min="13063" max="13063" width="10.28515625" style="71" customWidth="1"/>
    <col min="13064" max="13064" width="6.7109375" style="71" customWidth="1"/>
    <col min="13065" max="13070" width="11.140625" style="71" customWidth="1"/>
    <col min="13071" max="13075" width="10.28515625" style="71" customWidth="1"/>
    <col min="13076" max="13076" width="16.28515625" style="71" customWidth="1"/>
    <col min="13077" max="13078" width="12.85546875" style="71" customWidth="1"/>
    <col min="13079" max="13106" width="10.28515625" style="71" customWidth="1"/>
    <col min="13107" max="13312" width="10.28515625" style="71"/>
    <col min="13313" max="13313" width="9.140625" style="71" customWidth="1"/>
    <col min="13314" max="13314" width="11.5703125" style="71" customWidth="1"/>
    <col min="13315" max="13315" width="8.5703125" style="71" customWidth="1"/>
    <col min="13316" max="13316" width="7.85546875" style="71" customWidth="1"/>
    <col min="13317" max="13317" width="7.42578125" style="71" customWidth="1"/>
    <col min="13318" max="13318" width="8.85546875" style="71" customWidth="1"/>
    <col min="13319" max="13319" width="10.28515625" style="71" customWidth="1"/>
    <col min="13320" max="13320" width="6.7109375" style="71" customWidth="1"/>
    <col min="13321" max="13326" width="11.140625" style="71" customWidth="1"/>
    <col min="13327" max="13331" width="10.28515625" style="71" customWidth="1"/>
    <col min="13332" max="13332" width="16.28515625" style="71" customWidth="1"/>
    <col min="13333" max="13334" width="12.85546875" style="71" customWidth="1"/>
    <col min="13335" max="13362" width="10.28515625" style="71" customWidth="1"/>
    <col min="13363" max="13568" width="10.28515625" style="71"/>
    <col min="13569" max="13569" width="9.140625" style="71" customWidth="1"/>
    <col min="13570" max="13570" width="11.5703125" style="71" customWidth="1"/>
    <col min="13571" max="13571" width="8.5703125" style="71" customWidth="1"/>
    <col min="13572" max="13572" width="7.85546875" style="71" customWidth="1"/>
    <col min="13573" max="13573" width="7.42578125" style="71" customWidth="1"/>
    <col min="13574" max="13574" width="8.85546875" style="71" customWidth="1"/>
    <col min="13575" max="13575" width="10.28515625" style="71" customWidth="1"/>
    <col min="13576" max="13576" width="6.7109375" style="71" customWidth="1"/>
    <col min="13577" max="13582" width="11.140625" style="71" customWidth="1"/>
    <col min="13583" max="13587" width="10.28515625" style="71" customWidth="1"/>
    <col min="13588" max="13588" width="16.28515625" style="71" customWidth="1"/>
    <col min="13589" max="13590" width="12.85546875" style="71" customWidth="1"/>
    <col min="13591" max="13618" width="10.28515625" style="71" customWidth="1"/>
    <col min="13619" max="13824" width="10.28515625" style="71"/>
    <col min="13825" max="13825" width="9.140625" style="71" customWidth="1"/>
    <col min="13826" max="13826" width="11.5703125" style="71" customWidth="1"/>
    <col min="13827" max="13827" width="8.5703125" style="71" customWidth="1"/>
    <col min="13828" max="13828" width="7.85546875" style="71" customWidth="1"/>
    <col min="13829" max="13829" width="7.42578125" style="71" customWidth="1"/>
    <col min="13830" max="13830" width="8.85546875" style="71" customWidth="1"/>
    <col min="13831" max="13831" width="10.28515625" style="71" customWidth="1"/>
    <col min="13832" max="13832" width="6.7109375" style="71" customWidth="1"/>
    <col min="13833" max="13838" width="11.140625" style="71" customWidth="1"/>
    <col min="13839" max="13843" width="10.28515625" style="71" customWidth="1"/>
    <col min="13844" max="13844" width="16.28515625" style="71" customWidth="1"/>
    <col min="13845" max="13846" width="12.85546875" style="71" customWidth="1"/>
    <col min="13847" max="13874" width="10.28515625" style="71" customWidth="1"/>
    <col min="13875" max="14080" width="10.28515625" style="71"/>
    <col min="14081" max="14081" width="9.140625" style="71" customWidth="1"/>
    <col min="14082" max="14082" width="11.5703125" style="71" customWidth="1"/>
    <col min="14083" max="14083" width="8.5703125" style="71" customWidth="1"/>
    <col min="14084" max="14084" width="7.85546875" style="71" customWidth="1"/>
    <col min="14085" max="14085" width="7.42578125" style="71" customWidth="1"/>
    <col min="14086" max="14086" width="8.85546875" style="71" customWidth="1"/>
    <col min="14087" max="14087" width="10.28515625" style="71" customWidth="1"/>
    <col min="14088" max="14088" width="6.7109375" style="71" customWidth="1"/>
    <col min="14089" max="14094" width="11.140625" style="71" customWidth="1"/>
    <col min="14095" max="14099" width="10.28515625" style="71" customWidth="1"/>
    <col min="14100" max="14100" width="16.28515625" style="71" customWidth="1"/>
    <col min="14101" max="14102" width="12.85546875" style="71" customWidth="1"/>
    <col min="14103" max="14130" width="10.28515625" style="71" customWidth="1"/>
    <col min="14131" max="14336" width="10.28515625" style="71"/>
    <col min="14337" max="14337" width="9.140625" style="71" customWidth="1"/>
    <col min="14338" max="14338" width="11.5703125" style="71" customWidth="1"/>
    <col min="14339" max="14339" width="8.5703125" style="71" customWidth="1"/>
    <col min="14340" max="14340" width="7.85546875" style="71" customWidth="1"/>
    <col min="14341" max="14341" width="7.42578125" style="71" customWidth="1"/>
    <col min="14342" max="14342" width="8.85546875" style="71" customWidth="1"/>
    <col min="14343" max="14343" width="10.28515625" style="71" customWidth="1"/>
    <col min="14344" max="14344" width="6.7109375" style="71" customWidth="1"/>
    <col min="14345" max="14350" width="11.140625" style="71" customWidth="1"/>
    <col min="14351" max="14355" width="10.28515625" style="71" customWidth="1"/>
    <col min="14356" max="14356" width="16.28515625" style="71" customWidth="1"/>
    <col min="14357" max="14358" width="12.85546875" style="71" customWidth="1"/>
    <col min="14359" max="14386" width="10.28515625" style="71" customWidth="1"/>
    <col min="14387" max="14592" width="10.28515625" style="71"/>
    <col min="14593" max="14593" width="9.140625" style="71" customWidth="1"/>
    <col min="14594" max="14594" width="11.5703125" style="71" customWidth="1"/>
    <col min="14595" max="14595" width="8.5703125" style="71" customWidth="1"/>
    <col min="14596" max="14596" width="7.85546875" style="71" customWidth="1"/>
    <col min="14597" max="14597" width="7.42578125" style="71" customWidth="1"/>
    <col min="14598" max="14598" width="8.85546875" style="71" customWidth="1"/>
    <col min="14599" max="14599" width="10.28515625" style="71" customWidth="1"/>
    <col min="14600" max="14600" width="6.7109375" style="71" customWidth="1"/>
    <col min="14601" max="14606" width="11.140625" style="71" customWidth="1"/>
    <col min="14607" max="14611" width="10.28515625" style="71" customWidth="1"/>
    <col min="14612" max="14612" width="16.28515625" style="71" customWidth="1"/>
    <col min="14613" max="14614" width="12.85546875" style="71" customWidth="1"/>
    <col min="14615" max="14642" width="10.28515625" style="71" customWidth="1"/>
    <col min="14643" max="14848" width="10.28515625" style="71"/>
    <col min="14849" max="14849" width="9.140625" style="71" customWidth="1"/>
    <col min="14850" max="14850" width="11.5703125" style="71" customWidth="1"/>
    <col min="14851" max="14851" width="8.5703125" style="71" customWidth="1"/>
    <col min="14852" max="14852" width="7.85546875" style="71" customWidth="1"/>
    <col min="14853" max="14853" width="7.42578125" style="71" customWidth="1"/>
    <col min="14854" max="14854" width="8.85546875" style="71" customWidth="1"/>
    <col min="14855" max="14855" width="10.28515625" style="71" customWidth="1"/>
    <col min="14856" max="14856" width="6.7109375" style="71" customWidth="1"/>
    <col min="14857" max="14862" width="11.140625" style="71" customWidth="1"/>
    <col min="14863" max="14867" width="10.28515625" style="71" customWidth="1"/>
    <col min="14868" max="14868" width="16.28515625" style="71" customWidth="1"/>
    <col min="14869" max="14870" width="12.85546875" style="71" customWidth="1"/>
    <col min="14871" max="14898" width="10.28515625" style="71" customWidth="1"/>
    <col min="14899" max="15104" width="10.28515625" style="71"/>
    <col min="15105" max="15105" width="9.140625" style="71" customWidth="1"/>
    <col min="15106" max="15106" width="11.5703125" style="71" customWidth="1"/>
    <col min="15107" max="15107" width="8.5703125" style="71" customWidth="1"/>
    <col min="15108" max="15108" width="7.85546875" style="71" customWidth="1"/>
    <col min="15109" max="15109" width="7.42578125" style="71" customWidth="1"/>
    <col min="15110" max="15110" width="8.85546875" style="71" customWidth="1"/>
    <col min="15111" max="15111" width="10.28515625" style="71" customWidth="1"/>
    <col min="15112" max="15112" width="6.7109375" style="71" customWidth="1"/>
    <col min="15113" max="15118" width="11.140625" style="71" customWidth="1"/>
    <col min="15119" max="15123" width="10.28515625" style="71" customWidth="1"/>
    <col min="15124" max="15124" width="16.28515625" style="71" customWidth="1"/>
    <col min="15125" max="15126" width="12.85546875" style="71" customWidth="1"/>
    <col min="15127" max="15154" width="10.28515625" style="71" customWidth="1"/>
    <col min="15155" max="15360" width="10.28515625" style="71"/>
    <col min="15361" max="15361" width="9.140625" style="71" customWidth="1"/>
    <col min="15362" max="15362" width="11.5703125" style="71" customWidth="1"/>
    <col min="15363" max="15363" width="8.5703125" style="71" customWidth="1"/>
    <col min="15364" max="15364" width="7.85546875" style="71" customWidth="1"/>
    <col min="15365" max="15365" width="7.42578125" style="71" customWidth="1"/>
    <col min="15366" max="15366" width="8.85546875" style="71" customWidth="1"/>
    <col min="15367" max="15367" width="10.28515625" style="71" customWidth="1"/>
    <col min="15368" max="15368" width="6.7109375" style="71" customWidth="1"/>
    <col min="15369" max="15374" width="11.140625" style="71" customWidth="1"/>
    <col min="15375" max="15379" width="10.28515625" style="71" customWidth="1"/>
    <col min="15380" max="15380" width="16.28515625" style="71" customWidth="1"/>
    <col min="15381" max="15382" width="12.85546875" style="71" customWidth="1"/>
    <col min="15383" max="15410" width="10.28515625" style="71" customWidth="1"/>
    <col min="15411" max="15616" width="10.28515625" style="71"/>
    <col min="15617" max="15617" width="9.140625" style="71" customWidth="1"/>
    <col min="15618" max="15618" width="11.5703125" style="71" customWidth="1"/>
    <col min="15619" max="15619" width="8.5703125" style="71" customWidth="1"/>
    <col min="15620" max="15620" width="7.85546875" style="71" customWidth="1"/>
    <col min="15621" max="15621" width="7.42578125" style="71" customWidth="1"/>
    <col min="15622" max="15622" width="8.85546875" style="71" customWidth="1"/>
    <col min="15623" max="15623" width="10.28515625" style="71" customWidth="1"/>
    <col min="15624" max="15624" width="6.7109375" style="71" customWidth="1"/>
    <col min="15625" max="15630" width="11.140625" style="71" customWidth="1"/>
    <col min="15631" max="15635" width="10.28515625" style="71" customWidth="1"/>
    <col min="15636" max="15636" width="16.28515625" style="71" customWidth="1"/>
    <col min="15637" max="15638" width="12.85546875" style="71" customWidth="1"/>
    <col min="15639" max="15666" width="10.28515625" style="71" customWidth="1"/>
    <col min="15667" max="15872" width="10.28515625" style="71"/>
    <col min="15873" max="15873" width="9.140625" style="71" customWidth="1"/>
    <col min="15874" max="15874" width="11.5703125" style="71" customWidth="1"/>
    <col min="15875" max="15875" width="8.5703125" style="71" customWidth="1"/>
    <col min="15876" max="15876" width="7.85546875" style="71" customWidth="1"/>
    <col min="15877" max="15877" width="7.42578125" style="71" customWidth="1"/>
    <col min="15878" max="15878" width="8.85546875" style="71" customWidth="1"/>
    <col min="15879" max="15879" width="10.28515625" style="71" customWidth="1"/>
    <col min="15880" max="15880" width="6.7109375" style="71" customWidth="1"/>
    <col min="15881" max="15886" width="11.140625" style="71" customWidth="1"/>
    <col min="15887" max="15891" width="10.28515625" style="71" customWidth="1"/>
    <col min="15892" max="15892" width="16.28515625" style="71" customWidth="1"/>
    <col min="15893" max="15894" width="12.85546875" style="71" customWidth="1"/>
    <col min="15895" max="15922" width="10.28515625" style="71" customWidth="1"/>
    <col min="15923" max="16128" width="10.28515625" style="71"/>
    <col min="16129" max="16129" width="9.140625" style="71" customWidth="1"/>
    <col min="16130" max="16130" width="11.5703125" style="71" customWidth="1"/>
    <col min="16131" max="16131" width="8.5703125" style="71" customWidth="1"/>
    <col min="16132" max="16132" width="7.85546875" style="71" customWidth="1"/>
    <col min="16133" max="16133" width="7.42578125" style="71" customWidth="1"/>
    <col min="16134" max="16134" width="8.85546875" style="71" customWidth="1"/>
    <col min="16135" max="16135" width="10.28515625" style="71" customWidth="1"/>
    <col min="16136" max="16136" width="6.7109375" style="71" customWidth="1"/>
    <col min="16137" max="16142" width="11.140625" style="71" customWidth="1"/>
    <col min="16143" max="16147" width="10.28515625" style="71" customWidth="1"/>
    <col min="16148" max="16148" width="16.28515625" style="71" customWidth="1"/>
    <col min="16149" max="16150" width="12.85546875" style="71" customWidth="1"/>
    <col min="16151" max="16178" width="10.28515625" style="71" customWidth="1"/>
    <col min="16179" max="16384" width="10.28515625" style="71"/>
  </cols>
  <sheetData>
    <row r="1" spans="1:66" ht="31.5" thickBot="1">
      <c r="A1" s="68" t="s">
        <v>63</v>
      </c>
      <c r="I1" s="70"/>
      <c r="J1" s="70"/>
      <c r="K1" s="70"/>
      <c r="L1" s="70"/>
      <c r="M1" s="70"/>
      <c r="N1" s="70"/>
      <c r="O1" s="70"/>
      <c r="Q1" s="70"/>
      <c r="AH1" s="70"/>
      <c r="AI1" s="70"/>
      <c r="AJ1" s="70"/>
      <c r="AK1" s="70">
        <v>0</v>
      </c>
      <c r="AL1" s="70" t="s">
        <v>118</v>
      </c>
      <c r="AM1" s="70"/>
      <c r="AN1" s="70"/>
      <c r="AO1" s="70"/>
      <c r="AP1" s="70"/>
      <c r="AQ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</row>
    <row r="2" spans="1:66" s="77" customFormat="1" ht="42" customHeight="1" thickBot="1">
      <c r="A2" s="74" t="s">
        <v>64</v>
      </c>
      <c r="B2" s="75" t="s">
        <v>118</v>
      </c>
      <c r="C2" s="70"/>
      <c r="D2" s="70"/>
      <c r="E2" s="76"/>
      <c r="F2" s="192" t="s">
        <v>65</v>
      </c>
      <c r="G2" s="193"/>
      <c r="I2" s="78"/>
      <c r="J2" s="78"/>
      <c r="K2" s="78"/>
      <c r="L2" s="78"/>
      <c r="M2" s="78"/>
      <c r="N2" s="78"/>
      <c r="O2" s="78"/>
      <c r="Q2" s="78"/>
      <c r="R2" s="70"/>
      <c r="S2" s="70"/>
      <c r="T2" s="70"/>
      <c r="U2" s="70"/>
      <c r="V2" s="70"/>
      <c r="W2" s="78"/>
      <c r="X2" s="78"/>
      <c r="Y2" s="73"/>
      <c r="Z2" s="73"/>
      <c r="AA2" s="78"/>
      <c r="AB2" s="78"/>
      <c r="AC2" s="78"/>
      <c r="AD2" s="78"/>
      <c r="AE2" s="78"/>
      <c r="AF2" s="78"/>
      <c r="AG2" s="78"/>
      <c r="AH2" s="78">
        <v>0</v>
      </c>
      <c r="AI2" s="78"/>
      <c r="AJ2" s="78"/>
      <c r="AK2" s="78">
        <v>30</v>
      </c>
      <c r="AL2" s="78">
        <v>0</v>
      </c>
      <c r="AM2" s="78"/>
      <c r="AN2" s="78"/>
      <c r="AO2" s="78"/>
      <c r="AP2" s="78"/>
      <c r="AQ2" s="78"/>
      <c r="AR2" s="70"/>
      <c r="AS2" s="70"/>
      <c r="AT2" s="70"/>
      <c r="AU2" s="70"/>
      <c r="AV2" s="70"/>
      <c r="AW2" s="70"/>
      <c r="AX2" s="70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</row>
    <row r="3" spans="1:66" ht="16.5" thickBot="1">
      <c r="A3" s="79">
        <v>1</v>
      </c>
      <c r="B3" s="80">
        <v>89.933333333333337</v>
      </c>
      <c r="E3" s="81"/>
      <c r="F3" s="82">
        <v>1000</v>
      </c>
      <c r="G3" s="83" t="s">
        <v>66</v>
      </c>
      <c r="AH3" s="70">
        <v>0.12903225421905518</v>
      </c>
      <c r="AI3" s="70">
        <v>0</v>
      </c>
      <c r="AJ3" s="70"/>
      <c r="AK3" s="70">
        <v>30</v>
      </c>
      <c r="AL3" s="70">
        <v>4</v>
      </c>
      <c r="AM3" s="70"/>
      <c r="AN3" s="70"/>
      <c r="AO3" s="70"/>
      <c r="AP3" s="70"/>
      <c r="AQ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</row>
    <row r="4" spans="1:66" ht="16.5" thickBot="1">
      <c r="A4" s="79">
        <v>2</v>
      </c>
      <c r="B4" s="80">
        <v>130.93333333333334</v>
      </c>
      <c r="E4" s="81"/>
      <c r="F4" s="84">
        <v>15.000000363215804</v>
      </c>
      <c r="G4" s="85" t="s">
        <v>73</v>
      </c>
      <c r="I4" s="194" t="s">
        <v>74</v>
      </c>
      <c r="J4" s="195"/>
      <c r="K4" s="196"/>
      <c r="L4" s="197" t="s">
        <v>67</v>
      </c>
      <c r="M4" s="198"/>
      <c r="N4" s="199"/>
      <c r="P4" s="86"/>
      <c r="AH4" s="70">
        <v>0.25806450843811035</v>
      </c>
      <c r="AI4" s="70">
        <v>3</v>
      </c>
      <c r="AJ4" s="70"/>
      <c r="AK4" s="70">
        <v>40</v>
      </c>
      <c r="AL4" s="70">
        <v>4</v>
      </c>
      <c r="AM4" s="70"/>
      <c r="AN4" s="70"/>
      <c r="AO4" s="70"/>
      <c r="AP4" s="70"/>
      <c r="AQ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</row>
    <row r="5" spans="1:66">
      <c r="A5" s="79">
        <v>3</v>
      </c>
      <c r="B5" s="80">
        <v>56.93333333333333</v>
      </c>
      <c r="E5" s="87"/>
      <c r="F5" s="88"/>
      <c r="G5" s="87"/>
      <c r="I5" s="89" t="s">
        <v>68</v>
      </c>
      <c r="J5" s="90">
        <v>126.8671333333334</v>
      </c>
      <c r="K5" s="91"/>
      <c r="L5" s="92"/>
      <c r="M5" s="93"/>
      <c r="N5" s="94"/>
      <c r="P5" s="86"/>
      <c r="AH5" s="70">
        <v>0.38709676265716553</v>
      </c>
      <c r="AI5" s="70">
        <v>4</v>
      </c>
      <c r="AJ5" s="70"/>
      <c r="AK5" s="70">
        <v>40</v>
      </c>
      <c r="AL5" s="70">
        <v>34</v>
      </c>
      <c r="AM5" s="70"/>
      <c r="AN5" s="70"/>
      <c r="AO5" s="70"/>
      <c r="AP5" s="70"/>
      <c r="AQ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</row>
    <row r="6" spans="1:66">
      <c r="A6" s="79">
        <v>4</v>
      </c>
      <c r="B6" s="80">
        <v>135.73333333333332</v>
      </c>
      <c r="I6" s="95" t="s">
        <v>69</v>
      </c>
      <c r="J6" s="96">
        <v>55.781451807061082</v>
      </c>
      <c r="K6" s="97"/>
      <c r="L6" s="98"/>
      <c r="M6" s="99"/>
      <c r="N6" s="94"/>
      <c r="AH6" s="70">
        <v>0.5161290168762207</v>
      </c>
      <c r="AI6" s="70">
        <v>8</v>
      </c>
      <c r="AJ6" s="70"/>
      <c r="AK6" s="70">
        <v>50</v>
      </c>
      <c r="AL6" s="70">
        <v>34</v>
      </c>
      <c r="AM6" s="70"/>
      <c r="AN6" s="70"/>
      <c r="AO6" s="70"/>
      <c r="AP6" s="70"/>
      <c r="AQ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</row>
    <row r="7" spans="1:66">
      <c r="A7" s="79">
        <v>5</v>
      </c>
      <c r="B7" s="80">
        <v>69.933333333333337</v>
      </c>
      <c r="F7" s="100"/>
      <c r="I7" s="101" t="s">
        <v>70</v>
      </c>
      <c r="J7" s="102">
        <v>333.06666666666666</v>
      </c>
      <c r="K7" s="91"/>
      <c r="L7" s="103"/>
      <c r="M7" s="104"/>
      <c r="N7" s="94"/>
      <c r="AH7" s="70">
        <v>0.64516127109527588</v>
      </c>
      <c r="AI7" s="70">
        <v>4</v>
      </c>
      <c r="AJ7" s="70"/>
      <c r="AK7" s="70">
        <v>50</v>
      </c>
      <c r="AL7" s="70">
        <v>49</v>
      </c>
      <c r="AM7" s="70"/>
      <c r="AN7" s="70"/>
      <c r="AO7" s="70"/>
      <c r="AP7" s="70"/>
      <c r="AQ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</row>
    <row r="8" spans="1:66" ht="16.5" thickBot="1">
      <c r="A8" s="79">
        <v>6</v>
      </c>
      <c r="B8" s="80">
        <v>94.2</v>
      </c>
      <c r="F8" s="100"/>
      <c r="I8" s="105" t="s">
        <v>71</v>
      </c>
      <c r="J8" s="106">
        <v>37</v>
      </c>
      <c r="K8" s="107"/>
      <c r="L8" s="108"/>
      <c r="M8" s="109"/>
      <c r="N8" s="110"/>
      <c r="AH8" s="70">
        <v>0.77419352531433105</v>
      </c>
      <c r="AI8" s="70">
        <v>9</v>
      </c>
      <c r="AJ8" s="70"/>
      <c r="AK8" s="70">
        <v>60</v>
      </c>
      <c r="AL8" s="70">
        <v>49</v>
      </c>
      <c r="AM8" s="70"/>
      <c r="AN8" s="70"/>
      <c r="AO8" s="70"/>
      <c r="AP8" s="70"/>
      <c r="AQ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</row>
    <row r="9" spans="1:66">
      <c r="A9" s="79">
        <v>7</v>
      </c>
      <c r="B9" s="80">
        <v>69.266666666666666</v>
      </c>
      <c r="F9" s="111"/>
      <c r="I9" s="87"/>
      <c r="J9" s="112"/>
      <c r="K9" s="87"/>
      <c r="L9" s="87"/>
      <c r="M9" s="87"/>
      <c r="N9" s="87"/>
      <c r="AH9" s="70">
        <v>0.90322577953338623</v>
      </c>
      <c r="AI9" s="70">
        <v>9</v>
      </c>
      <c r="AJ9" s="70"/>
      <c r="AK9" s="70">
        <v>60</v>
      </c>
      <c r="AL9" s="70">
        <v>83</v>
      </c>
      <c r="AM9" s="70"/>
      <c r="AN9" s="70"/>
      <c r="AO9" s="70"/>
      <c r="AP9" s="70"/>
      <c r="AQ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</row>
    <row r="10" spans="1:66">
      <c r="A10" s="79">
        <v>8</v>
      </c>
      <c r="B10" s="80">
        <v>74.86666666666666</v>
      </c>
      <c r="F10" s="111"/>
      <c r="I10" s="81"/>
      <c r="J10" s="112"/>
      <c r="K10" s="87"/>
      <c r="L10" s="87"/>
      <c r="M10" s="87"/>
      <c r="N10" s="87"/>
      <c r="P10" s="86"/>
      <c r="AH10" s="70">
        <v>1.0322580337524414</v>
      </c>
      <c r="AI10" s="70">
        <v>12</v>
      </c>
      <c r="AJ10" s="70"/>
      <c r="AK10" s="70">
        <v>70</v>
      </c>
      <c r="AL10" s="70">
        <v>83</v>
      </c>
      <c r="AM10" s="70"/>
      <c r="AN10" s="70"/>
      <c r="AO10" s="70"/>
      <c r="AP10" s="70"/>
      <c r="AQ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</row>
    <row r="11" spans="1:66">
      <c r="A11" s="79">
        <v>9</v>
      </c>
      <c r="B11" s="80">
        <v>166.53333333333333</v>
      </c>
      <c r="I11" s="87"/>
      <c r="J11" s="112"/>
      <c r="K11" s="87"/>
      <c r="L11" s="87"/>
      <c r="M11" s="87"/>
      <c r="N11" s="87"/>
      <c r="P11" s="86"/>
      <c r="AH11" s="70">
        <v>1.1612902879714966</v>
      </c>
      <c r="AI11" s="70">
        <v>8</v>
      </c>
      <c r="AJ11" s="70"/>
      <c r="AK11" s="70">
        <v>70</v>
      </c>
      <c r="AL11" s="70">
        <v>83</v>
      </c>
      <c r="AM11" s="70"/>
      <c r="AN11" s="70"/>
      <c r="AO11" s="70"/>
      <c r="AP11" s="70"/>
      <c r="AQ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</row>
    <row r="12" spans="1:66">
      <c r="A12" s="79">
        <v>10</v>
      </c>
      <c r="B12" s="80">
        <v>78.666666666666671</v>
      </c>
      <c r="I12" s="87"/>
      <c r="J12" s="87"/>
      <c r="K12" s="87"/>
      <c r="L12" s="87"/>
      <c r="M12" s="87"/>
      <c r="N12" s="87"/>
      <c r="P12" s="86"/>
      <c r="AH12" s="70">
        <v>1.2903225421905518</v>
      </c>
      <c r="AI12" s="70">
        <v>3</v>
      </c>
      <c r="AJ12" s="70"/>
      <c r="AK12" s="70">
        <v>80</v>
      </c>
      <c r="AL12" s="70">
        <v>83</v>
      </c>
      <c r="AM12" s="70"/>
      <c r="AN12" s="70"/>
      <c r="AO12" s="70"/>
      <c r="AP12" s="70"/>
      <c r="AQ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</row>
    <row r="13" spans="1:66">
      <c r="A13" s="79">
        <v>11</v>
      </c>
      <c r="B13" s="80">
        <v>91.4</v>
      </c>
      <c r="I13" s="87"/>
      <c r="J13" s="87"/>
      <c r="K13" s="87"/>
      <c r="L13" s="87"/>
      <c r="M13" s="87"/>
      <c r="N13" s="87"/>
      <c r="AH13" s="70">
        <v>1.4193547964096069</v>
      </c>
      <c r="AI13" s="70">
        <v>6</v>
      </c>
      <c r="AJ13" s="70"/>
      <c r="AK13" s="70">
        <v>80</v>
      </c>
      <c r="AL13" s="70">
        <v>63</v>
      </c>
      <c r="AM13" s="70"/>
      <c r="AN13" s="70"/>
      <c r="AO13" s="70"/>
      <c r="AP13" s="70"/>
      <c r="AQ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</row>
    <row r="14" spans="1:66">
      <c r="A14" s="79">
        <v>12</v>
      </c>
      <c r="B14" s="80">
        <v>102.86666666666666</v>
      </c>
      <c r="E14" s="113"/>
      <c r="I14" s="87"/>
      <c r="J14" s="87"/>
      <c r="K14" s="87"/>
      <c r="L14" s="87"/>
      <c r="M14" s="87"/>
      <c r="N14" s="87"/>
      <c r="AH14" s="70">
        <v>1.5483870506286621</v>
      </c>
      <c r="AI14" s="70">
        <v>7</v>
      </c>
      <c r="AJ14" s="70"/>
      <c r="AK14" s="70">
        <v>90</v>
      </c>
      <c r="AL14" s="70">
        <v>63</v>
      </c>
      <c r="AM14" s="70"/>
      <c r="AN14" s="70"/>
      <c r="AO14" s="70"/>
      <c r="AP14" s="70"/>
      <c r="AQ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</row>
    <row r="15" spans="1:66">
      <c r="A15" s="79">
        <v>13</v>
      </c>
      <c r="B15" s="80">
        <v>137.26666666666668</v>
      </c>
      <c r="E15" s="113"/>
      <c r="I15" s="87"/>
      <c r="J15" s="87"/>
      <c r="K15" s="87"/>
      <c r="L15" s="87"/>
      <c r="M15" s="87"/>
      <c r="N15" s="87"/>
      <c r="AH15" s="70">
        <v>1.6774193048477173</v>
      </c>
      <c r="AI15" s="70">
        <v>6</v>
      </c>
      <c r="AJ15" s="70"/>
      <c r="AK15" s="70">
        <v>90</v>
      </c>
      <c r="AL15" s="70">
        <v>50</v>
      </c>
      <c r="AM15" s="70"/>
      <c r="AN15" s="70"/>
      <c r="AO15" s="70"/>
      <c r="AP15" s="70"/>
      <c r="AQ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</row>
    <row r="16" spans="1:66">
      <c r="A16" s="79">
        <v>14</v>
      </c>
      <c r="B16" s="80">
        <v>258.73333333333335</v>
      </c>
      <c r="E16" s="113"/>
      <c r="I16" s="87"/>
      <c r="J16" s="87"/>
      <c r="K16" s="87"/>
      <c r="L16" s="87"/>
      <c r="M16" s="87"/>
      <c r="N16" s="87"/>
      <c r="AH16" s="70">
        <v>1.8064515590667725</v>
      </c>
      <c r="AI16" s="70">
        <v>6</v>
      </c>
      <c r="AJ16" s="70"/>
      <c r="AK16" s="70">
        <v>100</v>
      </c>
      <c r="AL16" s="70">
        <v>50</v>
      </c>
      <c r="AM16" s="70"/>
      <c r="AN16" s="70"/>
      <c r="AO16" s="70"/>
      <c r="AP16" s="70"/>
      <c r="AQ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</row>
    <row r="17" spans="1:66">
      <c r="A17" s="79">
        <v>15</v>
      </c>
      <c r="B17" s="80">
        <v>141.53333333333333</v>
      </c>
      <c r="I17" s="87"/>
      <c r="J17" s="87"/>
      <c r="K17" s="87"/>
      <c r="L17" s="87"/>
      <c r="M17" s="87"/>
      <c r="N17" s="87"/>
      <c r="AH17" s="70">
        <v>1.9354838132858276</v>
      </c>
      <c r="AI17" s="70">
        <v>2</v>
      </c>
      <c r="AJ17" s="70"/>
      <c r="AK17" s="70">
        <v>100</v>
      </c>
      <c r="AL17" s="70">
        <v>54</v>
      </c>
      <c r="AM17" s="70"/>
      <c r="AN17" s="70"/>
      <c r="AO17" s="70"/>
      <c r="AP17" s="70"/>
      <c r="AQ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</row>
    <row r="18" spans="1:66">
      <c r="A18" s="79">
        <v>16</v>
      </c>
      <c r="B18" s="80">
        <v>64.2</v>
      </c>
      <c r="I18" s="87"/>
      <c r="J18" s="87"/>
      <c r="K18" s="87"/>
      <c r="L18" s="87"/>
      <c r="M18" s="87"/>
      <c r="N18" s="87"/>
      <c r="AH18" s="70">
        <v>2.0645160675048828</v>
      </c>
      <c r="AI18" s="70">
        <v>5</v>
      </c>
      <c r="AJ18" s="70"/>
      <c r="AK18" s="70">
        <v>110</v>
      </c>
      <c r="AL18" s="70">
        <v>54</v>
      </c>
      <c r="AM18" s="70"/>
      <c r="AN18" s="70"/>
      <c r="AO18" s="70"/>
      <c r="AP18" s="70"/>
      <c r="AQ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</row>
    <row r="19" spans="1:66">
      <c r="A19" s="79">
        <v>17</v>
      </c>
      <c r="B19" s="80">
        <v>223.4</v>
      </c>
      <c r="I19" s="87"/>
      <c r="J19" s="87"/>
      <c r="K19" s="87"/>
      <c r="L19" s="87"/>
      <c r="M19" s="87"/>
      <c r="N19" s="87"/>
      <c r="AH19" s="70">
        <v>2.193548321723938</v>
      </c>
      <c r="AI19" s="70">
        <v>2</v>
      </c>
      <c r="AJ19" s="70"/>
      <c r="AK19" s="70">
        <v>110</v>
      </c>
      <c r="AL19" s="70">
        <v>60</v>
      </c>
      <c r="AM19" s="70"/>
      <c r="AN19" s="70"/>
      <c r="AO19" s="70"/>
      <c r="AP19" s="70"/>
      <c r="AQ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</row>
    <row r="20" spans="1:66">
      <c r="A20" s="79">
        <v>18</v>
      </c>
      <c r="B20" s="80">
        <v>122.73333333333333</v>
      </c>
      <c r="I20" s="87"/>
      <c r="J20" s="87"/>
      <c r="K20" s="87"/>
      <c r="L20" s="87"/>
      <c r="M20" s="87"/>
      <c r="N20" s="87"/>
      <c r="AH20" s="70">
        <v>2.3225805759429932</v>
      </c>
      <c r="AI20" s="70">
        <v>3</v>
      </c>
      <c r="AJ20" s="70"/>
      <c r="AK20" s="70">
        <v>120</v>
      </c>
      <c r="AL20" s="70">
        <v>60</v>
      </c>
      <c r="AM20" s="70"/>
      <c r="AN20" s="70"/>
      <c r="AO20" s="70"/>
      <c r="AP20" s="70"/>
      <c r="AQ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</row>
    <row r="21" spans="1:66">
      <c r="A21" s="79">
        <v>19</v>
      </c>
      <c r="B21" s="80">
        <v>120.33333333333333</v>
      </c>
      <c r="I21" s="87"/>
      <c r="J21" s="87"/>
      <c r="K21" s="87"/>
      <c r="L21" s="87"/>
      <c r="M21" s="87"/>
      <c r="N21" s="87"/>
      <c r="AH21" s="70">
        <v>2.4516128301620483</v>
      </c>
      <c r="AI21" s="70">
        <v>2</v>
      </c>
      <c r="AJ21" s="70"/>
      <c r="AK21" s="70">
        <v>120</v>
      </c>
      <c r="AL21" s="70">
        <v>85</v>
      </c>
      <c r="AM21" s="70"/>
      <c r="AN21" s="70"/>
      <c r="AO21" s="70"/>
      <c r="AP21" s="70"/>
      <c r="AQ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</row>
    <row r="22" spans="1:66">
      <c r="A22" s="79">
        <v>20</v>
      </c>
      <c r="B22" s="80">
        <v>94.733333333333334</v>
      </c>
      <c r="I22" s="87"/>
      <c r="J22" s="87"/>
      <c r="K22" s="87"/>
      <c r="L22" s="87"/>
      <c r="M22" s="87"/>
      <c r="N22" s="87"/>
      <c r="AH22" s="70">
        <v>2.5806450843811035</v>
      </c>
      <c r="AI22" s="70">
        <v>1</v>
      </c>
      <c r="AJ22" s="70"/>
      <c r="AK22" s="70">
        <v>130</v>
      </c>
      <c r="AL22" s="70">
        <v>85</v>
      </c>
      <c r="AM22" s="70"/>
      <c r="AN22" s="70"/>
      <c r="AO22" s="70"/>
      <c r="AP22" s="70"/>
      <c r="AQ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</row>
    <row r="23" spans="1:66">
      <c r="A23" s="79">
        <v>21</v>
      </c>
      <c r="B23" s="80">
        <v>278.06666666666666</v>
      </c>
      <c r="AH23" s="70">
        <v>2.7096773386001587</v>
      </c>
      <c r="AI23" s="70">
        <v>0</v>
      </c>
      <c r="AJ23" s="70"/>
      <c r="AK23" s="70">
        <v>130</v>
      </c>
      <c r="AL23" s="70">
        <v>67</v>
      </c>
      <c r="AM23" s="70"/>
      <c r="AN23" s="70"/>
      <c r="AO23" s="70"/>
      <c r="AP23" s="70"/>
      <c r="AQ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</row>
    <row r="24" spans="1:66">
      <c r="A24" s="79">
        <v>22</v>
      </c>
      <c r="B24" s="80">
        <v>50.93333333333333</v>
      </c>
      <c r="AH24" s="70">
        <v>2.8387095928192139</v>
      </c>
      <c r="AI24" s="70">
        <v>0</v>
      </c>
      <c r="AJ24" s="70"/>
      <c r="AK24" s="70">
        <v>140</v>
      </c>
      <c r="AL24" s="70">
        <v>67</v>
      </c>
      <c r="AM24" s="70"/>
      <c r="AN24" s="70"/>
      <c r="AO24" s="70"/>
      <c r="AP24" s="70"/>
      <c r="AQ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</row>
    <row r="25" spans="1:66">
      <c r="A25" s="79">
        <v>23</v>
      </c>
      <c r="B25" s="80">
        <v>132.73333333333332</v>
      </c>
      <c r="AH25" s="70">
        <v>2.967741847038269</v>
      </c>
      <c r="AI25" s="70">
        <v>0</v>
      </c>
      <c r="AJ25" s="70"/>
      <c r="AK25" s="70">
        <v>140</v>
      </c>
      <c r="AL25" s="70">
        <v>66</v>
      </c>
      <c r="AM25" s="70"/>
      <c r="AN25" s="70"/>
      <c r="AO25" s="70"/>
      <c r="AP25" s="70"/>
      <c r="AQ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</row>
    <row r="26" spans="1:66">
      <c r="A26" s="79">
        <v>24</v>
      </c>
      <c r="B26" s="80">
        <v>126.4</v>
      </c>
      <c r="AH26" s="70">
        <v>3.0967741012573242</v>
      </c>
      <c r="AI26" s="70">
        <v>0</v>
      </c>
      <c r="AJ26" s="70"/>
      <c r="AK26" s="70">
        <v>150</v>
      </c>
      <c r="AL26" s="70">
        <v>66</v>
      </c>
      <c r="AM26" s="70"/>
      <c r="AN26" s="70"/>
      <c r="AO26" s="70"/>
      <c r="AP26" s="70"/>
      <c r="AQ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</row>
    <row r="27" spans="1:66">
      <c r="A27" s="79">
        <v>25</v>
      </c>
      <c r="B27" s="80">
        <v>176.86666666666667</v>
      </c>
      <c r="AH27" s="70">
        <v>3.2258063554763794</v>
      </c>
      <c r="AI27" s="70">
        <v>0</v>
      </c>
      <c r="AJ27" s="70"/>
      <c r="AK27" s="70">
        <v>150</v>
      </c>
      <c r="AL27" s="70">
        <v>39</v>
      </c>
      <c r="AM27" s="70"/>
      <c r="AN27" s="70"/>
      <c r="AO27" s="70"/>
      <c r="AP27" s="70"/>
      <c r="AQ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</row>
    <row r="28" spans="1:66">
      <c r="A28" s="79">
        <v>26</v>
      </c>
      <c r="B28" s="80">
        <v>94</v>
      </c>
      <c r="AH28" s="70">
        <v>3.3548386096954346</v>
      </c>
      <c r="AI28" s="70">
        <v>0</v>
      </c>
      <c r="AJ28" s="70"/>
      <c r="AK28" s="70">
        <v>160</v>
      </c>
      <c r="AL28" s="70">
        <v>39</v>
      </c>
      <c r="AM28" s="70"/>
      <c r="AN28" s="70"/>
      <c r="AO28" s="70"/>
      <c r="AP28" s="70"/>
      <c r="AQ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</row>
    <row r="29" spans="1:66">
      <c r="A29" s="79">
        <v>27</v>
      </c>
      <c r="B29" s="80">
        <v>165.26666666666668</v>
      </c>
      <c r="AH29" s="70">
        <v>3.4838708639144897</v>
      </c>
      <c r="AI29" s="70">
        <v>0</v>
      </c>
      <c r="AJ29" s="70"/>
      <c r="AK29" s="70">
        <v>160</v>
      </c>
      <c r="AL29" s="70">
        <v>49</v>
      </c>
      <c r="AM29" s="70"/>
      <c r="AN29" s="70"/>
      <c r="AO29" s="70"/>
      <c r="AP29" s="70"/>
      <c r="AQ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</row>
    <row r="30" spans="1:66">
      <c r="A30" s="79">
        <v>28</v>
      </c>
      <c r="B30" s="80">
        <v>122.2</v>
      </c>
      <c r="AH30" s="70">
        <v>3.6129031181335449</v>
      </c>
      <c r="AI30" s="70">
        <v>0</v>
      </c>
      <c r="AJ30" s="70"/>
      <c r="AK30" s="70">
        <v>170</v>
      </c>
      <c r="AL30" s="70">
        <v>49</v>
      </c>
      <c r="AM30" s="70"/>
      <c r="AN30" s="70"/>
      <c r="AO30" s="70"/>
      <c r="AP30" s="70"/>
      <c r="AQ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</row>
    <row r="31" spans="1:66">
      <c r="A31" s="79">
        <v>29</v>
      </c>
      <c r="B31" s="80">
        <v>108.06666666666666</v>
      </c>
      <c r="AH31" s="70">
        <v>3.7419353723526001</v>
      </c>
      <c r="AI31" s="70">
        <v>0</v>
      </c>
      <c r="AJ31" s="70"/>
      <c r="AK31" s="70">
        <v>170</v>
      </c>
      <c r="AL31" s="70">
        <v>35</v>
      </c>
      <c r="AM31" s="70"/>
      <c r="AN31" s="70"/>
      <c r="AO31" s="70"/>
      <c r="AP31" s="70"/>
      <c r="AQ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</row>
    <row r="32" spans="1:66">
      <c r="A32" s="79">
        <v>30</v>
      </c>
      <c r="B32" s="80">
        <v>116.93333333333334</v>
      </c>
      <c r="AH32" s="70">
        <v>3.8709676265716553</v>
      </c>
      <c r="AI32" s="70">
        <v>0</v>
      </c>
      <c r="AJ32" s="70"/>
      <c r="AK32" s="70">
        <v>180</v>
      </c>
      <c r="AL32" s="70">
        <v>35</v>
      </c>
      <c r="AM32" s="70"/>
      <c r="AN32" s="70"/>
      <c r="AO32" s="70"/>
      <c r="AP32" s="70"/>
      <c r="AQ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</row>
    <row r="33" spans="1:66">
      <c r="A33" s="79">
        <v>31</v>
      </c>
      <c r="B33" s="80">
        <v>124.53333333333333</v>
      </c>
      <c r="AH33" s="70">
        <v>3.9999998807907104</v>
      </c>
      <c r="AI33" s="70">
        <v>0</v>
      </c>
      <c r="AJ33" s="70"/>
      <c r="AK33" s="70">
        <v>180</v>
      </c>
      <c r="AL33" s="70">
        <v>40</v>
      </c>
      <c r="AM33" s="70"/>
      <c r="AN33" s="70"/>
      <c r="AO33" s="70"/>
      <c r="AP33" s="70"/>
      <c r="AQ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</row>
    <row r="34" spans="1:66">
      <c r="A34" s="79">
        <v>32</v>
      </c>
      <c r="B34" s="80">
        <v>70.599999999999994</v>
      </c>
      <c r="AH34" s="70"/>
      <c r="AI34" s="70"/>
      <c r="AJ34" s="70"/>
      <c r="AK34" s="70">
        <v>190</v>
      </c>
      <c r="AL34" s="70">
        <v>40</v>
      </c>
      <c r="AM34" s="70"/>
      <c r="AN34" s="70"/>
      <c r="AO34" s="70"/>
      <c r="AP34" s="70"/>
      <c r="AQ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</row>
    <row r="35" spans="1:66">
      <c r="A35" s="79">
        <v>33</v>
      </c>
      <c r="B35" s="80">
        <v>65.400000000000006</v>
      </c>
      <c r="AH35" s="70"/>
      <c r="AI35" s="70"/>
      <c r="AJ35" s="70"/>
      <c r="AK35" s="70">
        <v>190</v>
      </c>
      <c r="AL35" s="70">
        <v>34</v>
      </c>
      <c r="AM35" s="70"/>
      <c r="AN35" s="70"/>
      <c r="AO35" s="70"/>
      <c r="AP35" s="70"/>
      <c r="AQ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</row>
    <row r="36" spans="1:66">
      <c r="A36" s="79">
        <v>34</v>
      </c>
      <c r="B36" s="80">
        <v>169.06666666666666</v>
      </c>
      <c r="AH36" s="70"/>
      <c r="AI36" s="70"/>
      <c r="AJ36" s="70"/>
      <c r="AK36" s="70">
        <v>200</v>
      </c>
      <c r="AL36" s="70">
        <v>34</v>
      </c>
      <c r="AM36" s="70"/>
      <c r="AN36" s="70"/>
      <c r="AO36" s="70"/>
      <c r="AP36" s="70"/>
      <c r="AQ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</row>
    <row r="37" spans="1:66">
      <c r="A37" s="79">
        <v>35</v>
      </c>
      <c r="B37" s="80">
        <v>88.13333333333334</v>
      </c>
      <c r="AH37" s="70"/>
      <c r="AI37" s="70"/>
      <c r="AJ37" s="70"/>
      <c r="AK37" s="70">
        <v>200</v>
      </c>
      <c r="AL37" s="70">
        <v>26</v>
      </c>
      <c r="AM37" s="70"/>
      <c r="AN37" s="70"/>
      <c r="AO37" s="70"/>
      <c r="AP37" s="70"/>
      <c r="AQ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</row>
    <row r="38" spans="1:66">
      <c r="A38" s="79">
        <v>36</v>
      </c>
      <c r="B38" s="80">
        <v>80.86666666666666</v>
      </c>
      <c r="AH38" s="70"/>
      <c r="AI38" s="70"/>
      <c r="AJ38" s="70"/>
      <c r="AK38" s="70">
        <v>210</v>
      </c>
      <c r="AL38" s="70">
        <v>26</v>
      </c>
      <c r="AM38" s="70"/>
      <c r="AN38" s="70"/>
      <c r="AO38" s="70"/>
      <c r="AP38" s="70"/>
      <c r="AQ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</row>
    <row r="39" spans="1:66">
      <c r="A39" s="79">
        <v>37</v>
      </c>
      <c r="B39" s="80">
        <v>102.13333333333334</v>
      </c>
      <c r="AH39" s="70"/>
      <c r="AI39" s="70"/>
      <c r="AJ39" s="70"/>
      <c r="AK39" s="70">
        <v>210</v>
      </c>
      <c r="AL39" s="70">
        <v>13</v>
      </c>
      <c r="AM39" s="70"/>
      <c r="AN39" s="70"/>
      <c r="AO39" s="70"/>
      <c r="AP39" s="70"/>
      <c r="AQ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</row>
    <row r="40" spans="1:66">
      <c r="A40" s="79">
        <v>38</v>
      </c>
      <c r="B40" s="80">
        <v>180</v>
      </c>
      <c r="AH40" s="70"/>
      <c r="AI40" s="70"/>
      <c r="AJ40" s="70"/>
      <c r="AK40" s="70">
        <v>220</v>
      </c>
      <c r="AL40" s="70">
        <v>13</v>
      </c>
      <c r="AM40" s="70"/>
      <c r="AN40" s="70"/>
      <c r="AO40" s="70"/>
      <c r="AP40" s="70"/>
      <c r="AQ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</row>
    <row r="41" spans="1:66">
      <c r="A41" s="79">
        <v>39</v>
      </c>
      <c r="B41" s="80">
        <v>130.53333333333333</v>
      </c>
      <c r="AH41" s="70"/>
      <c r="AI41" s="70"/>
      <c r="AJ41" s="70"/>
      <c r="AK41" s="70">
        <v>220</v>
      </c>
      <c r="AL41" s="70">
        <v>12</v>
      </c>
      <c r="AM41" s="70"/>
      <c r="AN41" s="70"/>
      <c r="AO41" s="70"/>
      <c r="AP41" s="70"/>
      <c r="AQ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</row>
    <row r="42" spans="1:66">
      <c r="A42" s="79">
        <v>40</v>
      </c>
      <c r="B42" s="80">
        <v>263.60000000000002</v>
      </c>
      <c r="AH42" s="70"/>
      <c r="AI42" s="70"/>
      <c r="AJ42" s="70"/>
      <c r="AK42" s="70">
        <v>230</v>
      </c>
      <c r="AL42" s="70">
        <v>12</v>
      </c>
      <c r="AM42" s="70"/>
      <c r="AN42" s="70"/>
      <c r="AO42" s="70"/>
      <c r="AP42" s="70"/>
      <c r="AQ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</row>
    <row r="43" spans="1:66">
      <c r="A43" s="79">
        <v>41</v>
      </c>
      <c r="B43" s="80">
        <v>124.4</v>
      </c>
      <c r="AH43" s="70"/>
      <c r="AI43" s="70"/>
      <c r="AJ43" s="70"/>
      <c r="AK43" s="70">
        <v>230</v>
      </c>
      <c r="AL43" s="70">
        <v>14</v>
      </c>
      <c r="AM43" s="70"/>
      <c r="AN43" s="70"/>
      <c r="AO43" s="70"/>
      <c r="AP43" s="70"/>
      <c r="AQ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</row>
    <row r="44" spans="1:66">
      <c r="A44" s="79">
        <v>42</v>
      </c>
      <c r="B44" s="80">
        <v>201</v>
      </c>
      <c r="AH44" s="70"/>
      <c r="AI44" s="70"/>
      <c r="AJ44" s="70"/>
      <c r="AK44" s="70">
        <v>240</v>
      </c>
      <c r="AL44" s="70">
        <v>14</v>
      </c>
      <c r="AM44" s="70"/>
      <c r="AN44" s="70"/>
      <c r="AO44" s="70"/>
      <c r="AP44" s="70"/>
      <c r="AQ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</row>
    <row r="45" spans="1:66">
      <c r="A45" s="79">
        <v>43</v>
      </c>
      <c r="B45" s="80">
        <v>122.4</v>
      </c>
      <c r="AH45" s="70"/>
      <c r="AI45" s="70"/>
      <c r="AJ45" s="70"/>
      <c r="AK45" s="70">
        <v>240</v>
      </c>
      <c r="AL45" s="70">
        <v>10</v>
      </c>
      <c r="AM45" s="70"/>
      <c r="AN45" s="70"/>
      <c r="AO45" s="70"/>
      <c r="AP45" s="70"/>
      <c r="AQ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</row>
    <row r="46" spans="1:66">
      <c r="A46" s="79">
        <v>44</v>
      </c>
      <c r="B46" s="80">
        <v>143.13333333333333</v>
      </c>
      <c r="AH46" s="70"/>
      <c r="AI46" s="70"/>
      <c r="AJ46" s="70"/>
      <c r="AK46" s="70">
        <v>250</v>
      </c>
      <c r="AL46" s="70">
        <v>10</v>
      </c>
      <c r="AM46" s="70"/>
      <c r="AN46" s="70"/>
      <c r="AO46" s="70"/>
      <c r="AP46" s="70"/>
      <c r="AQ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</row>
    <row r="47" spans="1:66">
      <c r="A47" s="79">
        <v>45</v>
      </c>
      <c r="B47" s="80">
        <v>113.4</v>
      </c>
      <c r="AH47" s="70"/>
      <c r="AI47" s="70"/>
      <c r="AJ47" s="70"/>
      <c r="AK47" s="70">
        <v>250</v>
      </c>
      <c r="AL47" s="70">
        <v>9</v>
      </c>
      <c r="AM47" s="70"/>
      <c r="AN47" s="70"/>
      <c r="AO47" s="70"/>
      <c r="AP47" s="70"/>
      <c r="AQ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</row>
    <row r="48" spans="1:66">
      <c r="A48" s="79">
        <v>46</v>
      </c>
      <c r="B48" s="80">
        <v>113.4</v>
      </c>
      <c r="AH48" s="70"/>
      <c r="AI48" s="70"/>
      <c r="AJ48" s="70"/>
      <c r="AK48" s="70">
        <v>260</v>
      </c>
      <c r="AL48" s="70">
        <v>9</v>
      </c>
      <c r="AM48" s="70"/>
      <c r="AN48" s="70"/>
      <c r="AO48" s="70"/>
      <c r="AP48" s="70"/>
      <c r="AQ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</row>
    <row r="49" spans="1:66">
      <c r="A49" s="79">
        <v>47</v>
      </c>
      <c r="B49" s="80">
        <v>40.799999999999997</v>
      </c>
      <c r="AH49" s="70"/>
      <c r="AI49" s="70"/>
      <c r="AJ49" s="70"/>
      <c r="AK49" s="70">
        <v>260</v>
      </c>
      <c r="AL49" s="70">
        <v>4</v>
      </c>
      <c r="AM49" s="70"/>
      <c r="AN49" s="70"/>
      <c r="AO49" s="70"/>
      <c r="AP49" s="70"/>
      <c r="AQ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</row>
    <row r="50" spans="1:66">
      <c r="A50" s="79">
        <v>48</v>
      </c>
      <c r="B50" s="80">
        <v>114.4</v>
      </c>
      <c r="AH50" s="70"/>
      <c r="AI50" s="70"/>
      <c r="AJ50" s="70"/>
      <c r="AK50" s="70">
        <v>270</v>
      </c>
      <c r="AL50" s="70">
        <v>4</v>
      </c>
      <c r="AM50" s="70"/>
      <c r="AN50" s="70"/>
      <c r="AO50" s="70"/>
      <c r="AP50" s="70"/>
      <c r="AQ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</row>
    <row r="51" spans="1:66">
      <c r="A51" s="79">
        <v>49</v>
      </c>
      <c r="B51" s="80">
        <v>223.26666666666668</v>
      </c>
      <c r="AH51" s="70"/>
      <c r="AI51" s="70"/>
      <c r="AJ51" s="70"/>
      <c r="AK51" s="70">
        <v>270</v>
      </c>
      <c r="AL51" s="70">
        <v>7</v>
      </c>
      <c r="AM51" s="70"/>
      <c r="AN51" s="70"/>
      <c r="AO51" s="70"/>
      <c r="AP51" s="70"/>
      <c r="AQ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</row>
    <row r="52" spans="1:66">
      <c r="A52" s="79">
        <v>50</v>
      </c>
      <c r="B52" s="80">
        <v>236.46666666666667</v>
      </c>
      <c r="AH52" s="70"/>
      <c r="AI52" s="70"/>
      <c r="AJ52" s="70"/>
      <c r="AK52" s="70">
        <v>280</v>
      </c>
      <c r="AL52" s="70">
        <v>7</v>
      </c>
      <c r="AM52" s="70"/>
      <c r="AN52" s="70"/>
      <c r="AO52" s="70"/>
      <c r="AP52" s="70"/>
      <c r="AQ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</row>
    <row r="53" spans="1:66">
      <c r="A53" s="79">
        <v>51</v>
      </c>
      <c r="B53" s="80">
        <v>191.6</v>
      </c>
      <c r="AH53" s="70"/>
      <c r="AI53" s="70"/>
      <c r="AJ53" s="70"/>
      <c r="AK53" s="70">
        <v>280</v>
      </c>
      <c r="AL53" s="70">
        <v>4</v>
      </c>
      <c r="AM53" s="70"/>
      <c r="AN53" s="70"/>
      <c r="AO53" s="70"/>
      <c r="AP53" s="70"/>
      <c r="AQ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</row>
    <row r="54" spans="1:66">
      <c r="A54" s="79">
        <v>52</v>
      </c>
      <c r="B54" s="80">
        <v>153.6</v>
      </c>
      <c r="AH54" s="70"/>
      <c r="AI54" s="70"/>
      <c r="AJ54" s="70"/>
      <c r="AK54" s="70">
        <v>290</v>
      </c>
      <c r="AL54" s="70">
        <v>4</v>
      </c>
      <c r="AM54" s="70"/>
      <c r="AN54" s="70"/>
      <c r="AO54" s="70"/>
      <c r="AP54" s="70"/>
      <c r="AQ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</row>
    <row r="55" spans="1:66">
      <c r="A55" s="79">
        <v>53</v>
      </c>
      <c r="B55" s="80">
        <v>60.333333333333336</v>
      </c>
      <c r="AH55" s="70"/>
      <c r="AI55" s="70"/>
      <c r="AJ55" s="70"/>
      <c r="AK55" s="70">
        <v>290</v>
      </c>
      <c r="AL55" s="70">
        <v>0</v>
      </c>
      <c r="AM55" s="70"/>
      <c r="AN55" s="70"/>
      <c r="AO55" s="70"/>
      <c r="AP55" s="70"/>
      <c r="AQ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</row>
    <row r="56" spans="1:66">
      <c r="A56" s="79">
        <v>54</v>
      </c>
      <c r="B56" s="80">
        <v>125</v>
      </c>
      <c r="AH56" s="70"/>
      <c r="AI56" s="70"/>
      <c r="AJ56" s="70"/>
      <c r="AK56" s="70">
        <v>300</v>
      </c>
      <c r="AL56" s="70">
        <v>0</v>
      </c>
      <c r="AM56" s="70"/>
      <c r="AN56" s="70"/>
      <c r="AO56" s="70"/>
      <c r="AP56" s="70"/>
      <c r="AQ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</row>
    <row r="57" spans="1:66">
      <c r="A57" s="79">
        <v>55</v>
      </c>
      <c r="B57" s="80">
        <v>108.8</v>
      </c>
      <c r="AH57" s="70"/>
      <c r="AI57" s="70"/>
      <c r="AJ57" s="70"/>
      <c r="AK57" s="70">
        <v>300</v>
      </c>
      <c r="AL57" s="70">
        <v>2</v>
      </c>
      <c r="AM57" s="70"/>
      <c r="AN57" s="70"/>
      <c r="AO57" s="70"/>
      <c r="AP57" s="70"/>
      <c r="AQ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</row>
    <row r="58" spans="1:66">
      <c r="A58" s="79">
        <v>56</v>
      </c>
      <c r="B58" s="80">
        <v>111.73333333333333</v>
      </c>
      <c r="AH58" s="70"/>
      <c r="AI58" s="70"/>
      <c r="AJ58" s="70"/>
      <c r="AK58" s="70">
        <v>310</v>
      </c>
      <c r="AL58" s="70">
        <v>2</v>
      </c>
      <c r="AM58" s="70"/>
      <c r="AN58" s="70"/>
      <c r="AO58" s="70"/>
      <c r="AP58" s="70"/>
      <c r="AQ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</row>
    <row r="59" spans="1:66">
      <c r="A59" s="79">
        <v>57</v>
      </c>
      <c r="B59" s="80">
        <v>96.86666666666666</v>
      </c>
      <c r="AH59" s="70"/>
      <c r="AI59" s="70"/>
      <c r="AJ59" s="70"/>
      <c r="AK59" s="70">
        <v>310</v>
      </c>
      <c r="AL59" s="70">
        <v>2</v>
      </c>
      <c r="AM59" s="70"/>
      <c r="AN59" s="70"/>
      <c r="AO59" s="70"/>
      <c r="AP59" s="70"/>
      <c r="AQ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</row>
    <row r="60" spans="1:66">
      <c r="A60" s="79">
        <v>58</v>
      </c>
      <c r="B60" s="80">
        <v>74.666666666666671</v>
      </c>
      <c r="AH60" s="70"/>
      <c r="AI60" s="70"/>
      <c r="AJ60" s="70"/>
      <c r="AK60" s="70">
        <v>320</v>
      </c>
      <c r="AL60" s="70">
        <v>2</v>
      </c>
      <c r="AM60" s="70"/>
      <c r="AN60" s="70"/>
      <c r="AO60" s="70"/>
      <c r="AP60" s="70"/>
      <c r="AQ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</row>
    <row r="61" spans="1:66">
      <c r="A61" s="79">
        <v>59</v>
      </c>
      <c r="B61" s="80">
        <v>206.66666666666666</v>
      </c>
      <c r="AH61" s="70"/>
      <c r="AI61" s="70"/>
      <c r="AJ61" s="70"/>
      <c r="AK61" s="70">
        <v>320</v>
      </c>
      <c r="AL61" s="70">
        <v>1</v>
      </c>
      <c r="AM61" s="70"/>
      <c r="AN61" s="70"/>
      <c r="AO61" s="70"/>
      <c r="AP61" s="70"/>
      <c r="AQ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</row>
    <row r="62" spans="1:66">
      <c r="A62" s="79">
        <v>60</v>
      </c>
      <c r="B62" s="80">
        <v>196.06666666666666</v>
      </c>
      <c r="AH62" s="70"/>
      <c r="AI62" s="70"/>
      <c r="AJ62" s="70"/>
      <c r="AK62" s="70">
        <v>330</v>
      </c>
      <c r="AL62" s="70">
        <v>1</v>
      </c>
      <c r="AM62" s="70"/>
      <c r="AN62" s="70"/>
      <c r="AO62" s="70"/>
      <c r="AP62" s="70"/>
      <c r="AQ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</row>
    <row r="63" spans="1:66">
      <c r="A63" s="79">
        <v>61</v>
      </c>
      <c r="B63" s="80">
        <v>71.466666666666669</v>
      </c>
      <c r="AH63" s="70"/>
      <c r="AI63" s="70"/>
      <c r="AJ63" s="70"/>
      <c r="AK63" s="70">
        <v>330</v>
      </c>
      <c r="AL63" s="70">
        <v>1</v>
      </c>
      <c r="AM63" s="70"/>
      <c r="AN63" s="70"/>
      <c r="AO63" s="70"/>
      <c r="AP63" s="70"/>
      <c r="AQ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</row>
    <row r="64" spans="1:66">
      <c r="A64" s="79">
        <v>62</v>
      </c>
      <c r="B64" s="80">
        <v>117.66666666666667</v>
      </c>
      <c r="AH64" s="70"/>
      <c r="AI64" s="70"/>
      <c r="AJ64" s="70"/>
      <c r="AK64" s="70">
        <v>340</v>
      </c>
      <c r="AL64" s="70">
        <v>1</v>
      </c>
      <c r="AM64" s="70"/>
      <c r="AN64" s="70"/>
      <c r="AO64" s="70"/>
      <c r="AP64" s="70"/>
      <c r="AQ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</row>
    <row r="65" spans="1:66">
      <c r="A65" s="79">
        <v>63</v>
      </c>
      <c r="B65" s="80">
        <v>174.4</v>
      </c>
      <c r="AH65" s="70"/>
      <c r="AI65" s="70"/>
      <c r="AJ65" s="70"/>
      <c r="AK65" s="70">
        <v>340</v>
      </c>
      <c r="AL65" s="70">
        <v>0</v>
      </c>
      <c r="AM65" s="70"/>
      <c r="AN65" s="70"/>
      <c r="AO65" s="70"/>
      <c r="AP65" s="70"/>
      <c r="AQ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</row>
    <row r="66" spans="1:66">
      <c r="A66" s="79">
        <v>64</v>
      </c>
      <c r="B66" s="80">
        <v>63.533333333333331</v>
      </c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</row>
    <row r="67" spans="1:66">
      <c r="A67" s="79">
        <v>65</v>
      </c>
      <c r="B67" s="80">
        <v>133.6</v>
      </c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</row>
    <row r="68" spans="1:66">
      <c r="A68" s="79">
        <v>66</v>
      </c>
      <c r="B68" s="80">
        <v>94.6</v>
      </c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</row>
    <row r="69" spans="1:66">
      <c r="A69" s="79">
        <v>67</v>
      </c>
      <c r="B69" s="80">
        <v>196.8</v>
      </c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</row>
    <row r="70" spans="1:66">
      <c r="A70" s="79">
        <v>68</v>
      </c>
      <c r="B70" s="80">
        <v>197.73333333333332</v>
      </c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</row>
    <row r="71" spans="1:66">
      <c r="A71" s="79">
        <v>69</v>
      </c>
      <c r="B71" s="80">
        <v>123.33333333333333</v>
      </c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</row>
    <row r="72" spans="1:66">
      <c r="A72" s="79">
        <v>70</v>
      </c>
      <c r="B72" s="80">
        <v>240.33333333333334</v>
      </c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</row>
    <row r="73" spans="1:66">
      <c r="A73" s="79">
        <v>71</v>
      </c>
      <c r="B73" s="80">
        <v>187.4</v>
      </c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</row>
    <row r="74" spans="1:66">
      <c r="A74" s="79">
        <v>72</v>
      </c>
      <c r="B74" s="80">
        <v>73.2</v>
      </c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</row>
    <row r="75" spans="1:66">
      <c r="A75" s="79">
        <v>73</v>
      </c>
      <c r="B75" s="80">
        <v>111.93333333333334</v>
      </c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</row>
    <row r="76" spans="1:66">
      <c r="A76" s="79">
        <v>74</v>
      </c>
      <c r="B76" s="80">
        <v>187.73333333333332</v>
      </c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</row>
    <row r="77" spans="1:66">
      <c r="A77" s="79">
        <v>75</v>
      </c>
      <c r="B77" s="80">
        <v>112.93333333333334</v>
      </c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1:66">
      <c r="A78" s="79">
        <v>76</v>
      </c>
      <c r="B78" s="80">
        <v>118.4</v>
      </c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1:66">
      <c r="A79" s="79">
        <v>77</v>
      </c>
      <c r="B79" s="80">
        <v>120.93333333333334</v>
      </c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1:66">
      <c r="A80" s="79">
        <v>78</v>
      </c>
      <c r="B80" s="80">
        <v>60.4</v>
      </c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1:66">
      <c r="A81" s="79">
        <v>79</v>
      </c>
      <c r="B81" s="80">
        <v>126.6</v>
      </c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1:66">
      <c r="A82" s="79">
        <v>80</v>
      </c>
      <c r="B82" s="80">
        <v>176.86666666666667</v>
      </c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1:66">
      <c r="A83" s="79">
        <v>81</v>
      </c>
      <c r="B83" s="80">
        <v>109</v>
      </c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1:66">
      <c r="A84" s="79">
        <v>82</v>
      </c>
      <c r="B84" s="80">
        <v>89.13333333333334</v>
      </c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1:66">
      <c r="A85" s="79">
        <v>83</v>
      </c>
      <c r="B85" s="80">
        <v>55.133333333333333</v>
      </c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1:66">
      <c r="A86" s="79">
        <v>84</v>
      </c>
      <c r="B86" s="80">
        <v>218.6</v>
      </c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1:66">
      <c r="A87" s="79">
        <v>85</v>
      </c>
      <c r="B87" s="80">
        <v>61.466666666666669</v>
      </c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1:66">
      <c r="A88" s="79">
        <v>86</v>
      </c>
      <c r="B88" s="80">
        <v>77.666666666666671</v>
      </c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1:66">
      <c r="A89" s="79">
        <v>87</v>
      </c>
      <c r="B89" s="80">
        <v>47.733333333333334</v>
      </c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1:66">
      <c r="A90" s="79">
        <v>88</v>
      </c>
      <c r="B90" s="80">
        <v>119.8</v>
      </c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1:66">
      <c r="A91" s="79">
        <v>89</v>
      </c>
      <c r="B91" s="80">
        <v>82</v>
      </c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1:66">
      <c r="A92" s="79">
        <v>90</v>
      </c>
      <c r="B92" s="80">
        <v>72</v>
      </c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1:66">
      <c r="A93" s="79">
        <v>91</v>
      </c>
      <c r="B93" s="80">
        <v>158.53333333333333</v>
      </c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1:66">
      <c r="A94" s="79">
        <v>92</v>
      </c>
      <c r="B94" s="80">
        <v>103.13333333333334</v>
      </c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1:66">
      <c r="A95" s="79">
        <v>93</v>
      </c>
      <c r="B95" s="80">
        <v>105.66666666666667</v>
      </c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1:66">
      <c r="A96" s="79">
        <v>94</v>
      </c>
      <c r="B96" s="80">
        <v>109.06666666666666</v>
      </c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1:66">
      <c r="A97" s="79">
        <v>95</v>
      </c>
      <c r="B97" s="80">
        <v>137.80000000000001</v>
      </c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1:66">
      <c r="A98" s="79">
        <v>96</v>
      </c>
      <c r="B98" s="80">
        <v>107.53333333333333</v>
      </c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1:66">
      <c r="A99" s="79">
        <v>97</v>
      </c>
      <c r="B99" s="80">
        <v>160.06666666666666</v>
      </c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1:66">
      <c r="A100" s="79">
        <v>98</v>
      </c>
      <c r="B100" s="80">
        <v>79.266666666666666</v>
      </c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1:66">
      <c r="A101" s="79">
        <v>99</v>
      </c>
      <c r="B101" s="80">
        <v>104.6</v>
      </c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1:66">
      <c r="A102" s="79">
        <v>100</v>
      </c>
      <c r="B102" s="80">
        <v>108.4</v>
      </c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1:66">
      <c r="A103" s="114" t="s">
        <v>72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120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6"/>
  <dimension ref="A1:BN103"/>
  <sheetViews>
    <sheetView showGridLines="0" workbookViewId="0">
      <selection activeCell="I4" sqref="I4:K8"/>
    </sheetView>
  </sheetViews>
  <sheetFormatPr defaultColWidth="10.28515625" defaultRowHeight="15.75"/>
  <cols>
    <col min="1" max="1" width="9.140625" style="79" customWidth="1"/>
    <col min="2" max="2" width="11.5703125" style="69" customWidth="1"/>
    <col min="3" max="3" width="8.5703125" style="70" customWidth="1"/>
    <col min="4" max="4" width="7.85546875" style="70" customWidth="1"/>
    <col min="5" max="5" width="7.42578125" style="71" customWidth="1"/>
    <col min="6" max="6" width="8.85546875" style="72" customWidth="1"/>
    <col min="7" max="7" width="10.28515625" style="71" customWidth="1"/>
    <col min="8" max="8" width="6.7109375" style="71" customWidth="1"/>
    <col min="9" max="14" width="11.140625" style="71" customWidth="1"/>
    <col min="15" max="17" width="10.28515625" style="71" customWidth="1"/>
    <col min="18" max="19" width="10.28515625" style="70" customWidth="1"/>
    <col min="20" max="20" width="16.28515625" style="70" customWidth="1"/>
    <col min="21" max="22" width="12.85546875" style="70" customWidth="1"/>
    <col min="23" max="24" width="10.28515625" style="70" customWidth="1"/>
    <col min="25" max="26" width="10.28515625" style="73" customWidth="1"/>
    <col min="27" max="33" width="10.28515625" style="70" customWidth="1"/>
    <col min="34" max="43" width="10.28515625" style="71" customWidth="1"/>
    <col min="44" max="50" width="10.28515625" style="70" customWidth="1"/>
    <col min="51" max="256" width="10.28515625" style="71"/>
    <col min="257" max="257" width="9.140625" style="71" customWidth="1"/>
    <col min="258" max="258" width="11.5703125" style="71" customWidth="1"/>
    <col min="259" max="259" width="8.5703125" style="71" customWidth="1"/>
    <col min="260" max="260" width="7.85546875" style="71" customWidth="1"/>
    <col min="261" max="261" width="7.42578125" style="71" customWidth="1"/>
    <col min="262" max="262" width="8.85546875" style="71" customWidth="1"/>
    <col min="263" max="263" width="10.28515625" style="71" customWidth="1"/>
    <col min="264" max="264" width="6.7109375" style="71" customWidth="1"/>
    <col min="265" max="270" width="11.140625" style="71" customWidth="1"/>
    <col min="271" max="275" width="10.28515625" style="71" customWidth="1"/>
    <col min="276" max="276" width="16.28515625" style="71" customWidth="1"/>
    <col min="277" max="278" width="12.85546875" style="71" customWidth="1"/>
    <col min="279" max="306" width="10.28515625" style="71" customWidth="1"/>
    <col min="307" max="512" width="10.28515625" style="71"/>
    <col min="513" max="513" width="9.140625" style="71" customWidth="1"/>
    <col min="514" max="514" width="11.5703125" style="71" customWidth="1"/>
    <col min="515" max="515" width="8.5703125" style="71" customWidth="1"/>
    <col min="516" max="516" width="7.85546875" style="71" customWidth="1"/>
    <col min="517" max="517" width="7.42578125" style="71" customWidth="1"/>
    <col min="518" max="518" width="8.85546875" style="71" customWidth="1"/>
    <col min="519" max="519" width="10.28515625" style="71" customWidth="1"/>
    <col min="520" max="520" width="6.7109375" style="71" customWidth="1"/>
    <col min="521" max="526" width="11.140625" style="71" customWidth="1"/>
    <col min="527" max="531" width="10.28515625" style="71" customWidth="1"/>
    <col min="532" max="532" width="16.28515625" style="71" customWidth="1"/>
    <col min="533" max="534" width="12.85546875" style="71" customWidth="1"/>
    <col min="535" max="562" width="10.28515625" style="71" customWidth="1"/>
    <col min="563" max="768" width="10.28515625" style="71"/>
    <col min="769" max="769" width="9.140625" style="71" customWidth="1"/>
    <col min="770" max="770" width="11.5703125" style="71" customWidth="1"/>
    <col min="771" max="771" width="8.5703125" style="71" customWidth="1"/>
    <col min="772" max="772" width="7.85546875" style="71" customWidth="1"/>
    <col min="773" max="773" width="7.42578125" style="71" customWidth="1"/>
    <col min="774" max="774" width="8.85546875" style="71" customWidth="1"/>
    <col min="775" max="775" width="10.28515625" style="71" customWidth="1"/>
    <col min="776" max="776" width="6.7109375" style="71" customWidth="1"/>
    <col min="777" max="782" width="11.140625" style="71" customWidth="1"/>
    <col min="783" max="787" width="10.28515625" style="71" customWidth="1"/>
    <col min="788" max="788" width="16.28515625" style="71" customWidth="1"/>
    <col min="789" max="790" width="12.85546875" style="71" customWidth="1"/>
    <col min="791" max="818" width="10.28515625" style="71" customWidth="1"/>
    <col min="819" max="1024" width="10.28515625" style="71"/>
    <col min="1025" max="1025" width="9.140625" style="71" customWidth="1"/>
    <col min="1026" max="1026" width="11.5703125" style="71" customWidth="1"/>
    <col min="1027" max="1027" width="8.5703125" style="71" customWidth="1"/>
    <col min="1028" max="1028" width="7.85546875" style="71" customWidth="1"/>
    <col min="1029" max="1029" width="7.42578125" style="71" customWidth="1"/>
    <col min="1030" max="1030" width="8.85546875" style="71" customWidth="1"/>
    <col min="1031" max="1031" width="10.28515625" style="71" customWidth="1"/>
    <col min="1032" max="1032" width="6.7109375" style="71" customWidth="1"/>
    <col min="1033" max="1038" width="11.140625" style="71" customWidth="1"/>
    <col min="1039" max="1043" width="10.28515625" style="71" customWidth="1"/>
    <col min="1044" max="1044" width="16.28515625" style="71" customWidth="1"/>
    <col min="1045" max="1046" width="12.85546875" style="71" customWidth="1"/>
    <col min="1047" max="1074" width="10.28515625" style="71" customWidth="1"/>
    <col min="1075" max="1280" width="10.28515625" style="71"/>
    <col min="1281" max="1281" width="9.140625" style="71" customWidth="1"/>
    <col min="1282" max="1282" width="11.5703125" style="71" customWidth="1"/>
    <col min="1283" max="1283" width="8.5703125" style="71" customWidth="1"/>
    <col min="1284" max="1284" width="7.85546875" style="71" customWidth="1"/>
    <col min="1285" max="1285" width="7.42578125" style="71" customWidth="1"/>
    <col min="1286" max="1286" width="8.85546875" style="71" customWidth="1"/>
    <col min="1287" max="1287" width="10.28515625" style="71" customWidth="1"/>
    <col min="1288" max="1288" width="6.7109375" style="71" customWidth="1"/>
    <col min="1289" max="1294" width="11.140625" style="71" customWidth="1"/>
    <col min="1295" max="1299" width="10.28515625" style="71" customWidth="1"/>
    <col min="1300" max="1300" width="16.28515625" style="71" customWidth="1"/>
    <col min="1301" max="1302" width="12.85546875" style="71" customWidth="1"/>
    <col min="1303" max="1330" width="10.28515625" style="71" customWidth="1"/>
    <col min="1331" max="1536" width="10.28515625" style="71"/>
    <col min="1537" max="1537" width="9.140625" style="71" customWidth="1"/>
    <col min="1538" max="1538" width="11.5703125" style="71" customWidth="1"/>
    <col min="1539" max="1539" width="8.5703125" style="71" customWidth="1"/>
    <col min="1540" max="1540" width="7.85546875" style="71" customWidth="1"/>
    <col min="1541" max="1541" width="7.42578125" style="71" customWidth="1"/>
    <col min="1542" max="1542" width="8.85546875" style="71" customWidth="1"/>
    <col min="1543" max="1543" width="10.28515625" style="71" customWidth="1"/>
    <col min="1544" max="1544" width="6.7109375" style="71" customWidth="1"/>
    <col min="1545" max="1550" width="11.140625" style="71" customWidth="1"/>
    <col min="1551" max="1555" width="10.28515625" style="71" customWidth="1"/>
    <col min="1556" max="1556" width="16.28515625" style="71" customWidth="1"/>
    <col min="1557" max="1558" width="12.85546875" style="71" customWidth="1"/>
    <col min="1559" max="1586" width="10.28515625" style="71" customWidth="1"/>
    <col min="1587" max="1792" width="10.28515625" style="71"/>
    <col min="1793" max="1793" width="9.140625" style="71" customWidth="1"/>
    <col min="1794" max="1794" width="11.5703125" style="71" customWidth="1"/>
    <col min="1795" max="1795" width="8.5703125" style="71" customWidth="1"/>
    <col min="1796" max="1796" width="7.85546875" style="71" customWidth="1"/>
    <col min="1797" max="1797" width="7.42578125" style="71" customWidth="1"/>
    <col min="1798" max="1798" width="8.85546875" style="71" customWidth="1"/>
    <col min="1799" max="1799" width="10.28515625" style="71" customWidth="1"/>
    <col min="1800" max="1800" width="6.7109375" style="71" customWidth="1"/>
    <col min="1801" max="1806" width="11.140625" style="71" customWidth="1"/>
    <col min="1807" max="1811" width="10.28515625" style="71" customWidth="1"/>
    <col min="1812" max="1812" width="16.28515625" style="71" customWidth="1"/>
    <col min="1813" max="1814" width="12.85546875" style="71" customWidth="1"/>
    <col min="1815" max="1842" width="10.28515625" style="71" customWidth="1"/>
    <col min="1843" max="2048" width="10.28515625" style="71"/>
    <col min="2049" max="2049" width="9.140625" style="71" customWidth="1"/>
    <col min="2050" max="2050" width="11.5703125" style="71" customWidth="1"/>
    <col min="2051" max="2051" width="8.5703125" style="71" customWidth="1"/>
    <col min="2052" max="2052" width="7.85546875" style="71" customWidth="1"/>
    <col min="2053" max="2053" width="7.42578125" style="71" customWidth="1"/>
    <col min="2054" max="2054" width="8.85546875" style="71" customWidth="1"/>
    <col min="2055" max="2055" width="10.28515625" style="71" customWidth="1"/>
    <col min="2056" max="2056" width="6.7109375" style="71" customWidth="1"/>
    <col min="2057" max="2062" width="11.140625" style="71" customWidth="1"/>
    <col min="2063" max="2067" width="10.28515625" style="71" customWidth="1"/>
    <col min="2068" max="2068" width="16.28515625" style="71" customWidth="1"/>
    <col min="2069" max="2070" width="12.85546875" style="71" customWidth="1"/>
    <col min="2071" max="2098" width="10.28515625" style="71" customWidth="1"/>
    <col min="2099" max="2304" width="10.28515625" style="71"/>
    <col min="2305" max="2305" width="9.140625" style="71" customWidth="1"/>
    <col min="2306" max="2306" width="11.5703125" style="71" customWidth="1"/>
    <col min="2307" max="2307" width="8.5703125" style="71" customWidth="1"/>
    <col min="2308" max="2308" width="7.85546875" style="71" customWidth="1"/>
    <col min="2309" max="2309" width="7.42578125" style="71" customWidth="1"/>
    <col min="2310" max="2310" width="8.85546875" style="71" customWidth="1"/>
    <col min="2311" max="2311" width="10.28515625" style="71" customWidth="1"/>
    <col min="2312" max="2312" width="6.7109375" style="71" customWidth="1"/>
    <col min="2313" max="2318" width="11.140625" style="71" customWidth="1"/>
    <col min="2319" max="2323" width="10.28515625" style="71" customWidth="1"/>
    <col min="2324" max="2324" width="16.28515625" style="71" customWidth="1"/>
    <col min="2325" max="2326" width="12.85546875" style="71" customWidth="1"/>
    <col min="2327" max="2354" width="10.28515625" style="71" customWidth="1"/>
    <col min="2355" max="2560" width="10.28515625" style="71"/>
    <col min="2561" max="2561" width="9.140625" style="71" customWidth="1"/>
    <col min="2562" max="2562" width="11.5703125" style="71" customWidth="1"/>
    <col min="2563" max="2563" width="8.5703125" style="71" customWidth="1"/>
    <col min="2564" max="2564" width="7.85546875" style="71" customWidth="1"/>
    <col min="2565" max="2565" width="7.42578125" style="71" customWidth="1"/>
    <col min="2566" max="2566" width="8.85546875" style="71" customWidth="1"/>
    <col min="2567" max="2567" width="10.28515625" style="71" customWidth="1"/>
    <col min="2568" max="2568" width="6.7109375" style="71" customWidth="1"/>
    <col min="2569" max="2574" width="11.140625" style="71" customWidth="1"/>
    <col min="2575" max="2579" width="10.28515625" style="71" customWidth="1"/>
    <col min="2580" max="2580" width="16.28515625" style="71" customWidth="1"/>
    <col min="2581" max="2582" width="12.85546875" style="71" customWidth="1"/>
    <col min="2583" max="2610" width="10.28515625" style="71" customWidth="1"/>
    <col min="2611" max="2816" width="10.28515625" style="71"/>
    <col min="2817" max="2817" width="9.140625" style="71" customWidth="1"/>
    <col min="2818" max="2818" width="11.5703125" style="71" customWidth="1"/>
    <col min="2819" max="2819" width="8.5703125" style="71" customWidth="1"/>
    <col min="2820" max="2820" width="7.85546875" style="71" customWidth="1"/>
    <col min="2821" max="2821" width="7.42578125" style="71" customWidth="1"/>
    <col min="2822" max="2822" width="8.85546875" style="71" customWidth="1"/>
    <col min="2823" max="2823" width="10.28515625" style="71" customWidth="1"/>
    <col min="2824" max="2824" width="6.7109375" style="71" customWidth="1"/>
    <col min="2825" max="2830" width="11.140625" style="71" customWidth="1"/>
    <col min="2831" max="2835" width="10.28515625" style="71" customWidth="1"/>
    <col min="2836" max="2836" width="16.28515625" style="71" customWidth="1"/>
    <col min="2837" max="2838" width="12.85546875" style="71" customWidth="1"/>
    <col min="2839" max="2866" width="10.28515625" style="71" customWidth="1"/>
    <col min="2867" max="3072" width="10.28515625" style="71"/>
    <col min="3073" max="3073" width="9.140625" style="71" customWidth="1"/>
    <col min="3074" max="3074" width="11.5703125" style="71" customWidth="1"/>
    <col min="3075" max="3075" width="8.5703125" style="71" customWidth="1"/>
    <col min="3076" max="3076" width="7.85546875" style="71" customWidth="1"/>
    <col min="3077" max="3077" width="7.42578125" style="71" customWidth="1"/>
    <col min="3078" max="3078" width="8.85546875" style="71" customWidth="1"/>
    <col min="3079" max="3079" width="10.28515625" style="71" customWidth="1"/>
    <col min="3080" max="3080" width="6.7109375" style="71" customWidth="1"/>
    <col min="3081" max="3086" width="11.140625" style="71" customWidth="1"/>
    <col min="3087" max="3091" width="10.28515625" style="71" customWidth="1"/>
    <col min="3092" max="3092" width="16.28515625" style="71" customWidth="1"/>
    <col min="3093" max="3094" width="12.85546875" style="71" customWidth="1"/>
    <col min="3095" max="3122" width="10.28515625" style="71" customWidth="1"/>
    <col min="3123" max="3328" width="10.28515625" style="71"/>
    <col min="3329" max="3329" width="9.140625" style="71" customWidth="1"/>
    <col min="3330" max="3330" width="11.5703125" style="71" customWidth="1"/>
    <col min="3331" max="3331" width="8.5703125" style="71" customWidth="1"/>
    <col min="3332" max="3332" width="7.85546875" style="71" customWidth="1"/>
    <col min="3333" max="3333" width="7.42578125" style="71" customWidth="1"/>
    <col min="3334" max="3334" width="8.85546875" style="71" customWidth="1"/>
    <col min="3335" max="3335" width="10.28515625" style="71" customWidth="1"/>
    <col min="3336" max="3336" width="6.7109375" style="71" customWidth="1"/>
    <col min="3337" max="3342" width="11.140625" style="71" customWidth="1"/>
    <col min="3343" max="3347" width="10.28515625" style="71" customWidth="1"/>
    <col min="3348" max="3348" width="16.28515625" style="71" customWidth="1"/>
    <col min="3349" max="3350" width="12.85546875" style="71" customWidth="1"/>
    <col min="3351" max="3378" width="10.28515625" style="71" customWidth="1"/>
    <col min="3379" max="3584" width="10.28515625" style="71"/>
    <col min="3585" max="3585" width="9.140625" style="71" customWidth="1"/>
    <col min="3586" max="3586" width="11.5703125" style="71" customWidth="1"/>
    <col min="3587" max="3587" width="8.5703125" style="71" customWidth="1"/>
    <col min="3588" max="3588" width="7.85546875" style="71" customWidth="1"/>
    <col min="3589" max="3589" width="7.42578125" style="71" customWidth="1"/>
    <col min="3590" max="3590" width="8.85546875" style="71" customWidth="1"/>
    <col min="3591" max="3591" width="10.28515625" style="71" customWidth="1"/>
    <col min="3592" max="3592" width="6.7109375" style="71" customWidth="1"/>
    <col min="3593" max="3598" width="11.140625" style="71" customWidth="1"/>
    <col min="3599" max="3603" width="10.28515625" style="71" customWidth="1"/>
    <col min="3604" max="3604" width="16.28515625" style="71" customWidth="1"/>
    <col min="3605" max="3606" width="12.85546875" style="71" customWidth="1"/>
    <col min="3607" max="3634" width="10.28515625" style="71" customWidth="1"/>
    <col min="3635" max="3840" width="10.28515625" style="71"/>
    <col min="3841" max="3841" width="9.140625" style="71" customWidth="1"/>
    <col min="3842" max="3842" width="11.5703125" style="71" customWidth="1"/>
    <col min="3843" max="3843" width="8.5703125" style="71" customWidth="1"/>
    <col min="3844" max="3844" width="7.85546875" style="71" customWidth="1"/>
    <col min="3845" max="3845" width="7.42578125" style="71" customWidth="1"/>
    <col min="3846" max="3846" width="8.85546875" style="71" customWidth="1"/>
    <col min="3847" max="3847" width="10.28515625" style="71" customWidth="1"/>
    <col min="3848" max="3848" width="6.7109375" style="71" customWidth="1"/>
    <col min="3849" max="3854" width="11.140625" style="71" customWidth="1"/>
    <col min="3855" max="3859" width="10.28515625" style="71" customWidth="1"/>
    <col min="3860" max="3860" width="16.28515625" style="71" customWidth="1"/>
    <col min="3861" max="3862" width="12.85546875" style="71" customWidth="1"/>
    <col min="3863" max="3890" width="10.28515625" style="71" customWidth="1"/>
    <col min="3891" max="4096" width="10.28515625" style="71"/>
    <col min="4097" max="4097" width="9.140625" style="71" customWidth="1"/>
    <col min="4098" max="4098" width="11.5703125" style="71" customWidth="1"/>
    <col min="4099" max="4099" width="8.5703125" style="71" customWidth="1"/>
    <col min="4100" max="4100" width="7.85546875" style="71" customWidth="1"/>
    <col min="4101" max="4101" width="7.42578125" style="71" customWidth="1"/>
    <col min="4102" max="4102" width="8.85546875" style="71" customWidth="1"/>
    <col min="4103" max="4103" width="10.28515625" style="71" customWidth="1"/>
    <col min="4104" max="4104" width="6.7109375" style="71" customWidth="1"/>
    <col min="4105" max="4110" width="11.140625" style="71" customWidth="1"/>
    <col min="4111" max="4115" width="10.28515625" style="71" customWidth="1"/>
    <col min="4116" max="4116" width="16.28515625" style="71" customWidth="1"/>
    <col min="4117" max="4118" width="12.85546875" style="71" customWidth="1"/>
    <col min="4119" max="4146" width="10.28515625" style="71" customWidth="1"/>
    <col min="4147" max="4352" width="10.28515625" style="71"/>
    <col min="4353" max="4353" width="9.140625" style="71" customWidth="1"/>
    <col min="4354" max="4354" width="11.5703125" style="71" customWidth="1"/>
    <col min="4355" max="4355" width="8.5703125" style="71" customWidth="1"/>
    <col min="4356" max="4356" width="7.85546875" style="71" customWidth="1"/>
    <col min="4357" max="4357" width="7.42578125" style="71" customWidth="1"/>
    <col min="4358" max="4358" width="8.85546875" style="71" customWidth="1"/>
    <col min="4359" max="4359" width="10.28515625" style="71" customWidth="1"/>
    <col min="4360" max="4360" width="6.7109375" style="71" customWidth="1"/>
    <col min="4361" max="4366" width="11.140625" style="71" customWidth="1"/>
    <col min="4367" max="4371" width="10.28515625" style="71" customWidth="1"/>
    <col min="4372" max="4372" width="16.28515625" style="71" customWidth="1"/>
    <col min="4373" max="4374" width="12.85546875" style="71" customWidth="1"/>
    <col min="4375" max="4402" width="10.28515625" style="71" customWidth="1"/>
    <col min="4403" max="4608" width="10.28515625" style="71"/>
    <col min="4609" max="4609" width="9.140625" style="71" customWidth="1"/>
    <col min="4610" max="4610" width="11.5703125" style="71" customWidth="1"/>
    <col min="4611" max="4611" width="8.5703125" style="71" customWidth="1"/>
    <col min="4612" max="4612" width="7.85546875" style="71" customWidth="1"/>
    <col min="4613" max="4613" width="7.42578125" style="71" customWidth="1"/>
    <col min="4614" max="4614" width="8.85546875" style="71" customWidth="1"/>
    <col min="4615" max="4615" width="10.28515625" style="71" customWidth="1"/>
    <col min="4616" max="4616" width="6.7109375" style="71" customWidth="1"/>
    <col min="4617" max="4622" width="11.140625" style="71" customWidth="1"/>
    <col min="4623" max="4627" width="10.28515625" style="71" customWidth="1"/>
    <col min="4628" max="4628" width="16.28515625" style="71" customWidth="1"/>
    <col min="4629" max="4630" width="12.85546875" style="71" customWidth="1"/>
    <col min="4631" max="4658" width="10.28515625" style="71" customWidth="1"/>
    <col min="4659" max="4864" width="10.28515625" style="71"/>
    <col min="4865" max="4865" width="9.140625" style="71" customWidth="1"/>
    <col min="4866" max="4866" width="11.5703125" style="71" customWidth="1"/>
    <col min="4867" max="4867" width="8.5703125" style="71" customWidth="1"/>
    <col min="4868" max="4868" width="7.85546875" style="71" customWidth="1"/>
    <col min="4869" max="4869" width="7.42578125" style="71" customWidth="1"/>
    <col min="4870" max="4870" width="8.85546875" style="71" customWidth="1"/>
    <col min="4871" max="4871" width="10.28515625" style="71" customWidth="1"/>
    <col min="4872" max="4872" width="6.7109375" style="71" customWidth="1"/>
    <col min="4873" max="4878" width="11.140625" style="71" customWidth="1"/>
    <col min="4879" max="4883" width="10.28515625" style="71" customWidth="1"/>
    <col min="4884" max="4884" width="16.28515625" style="71" customWidth="1"/>
    <col min="4885" max="4886" width="12.85546875" style="71" customWidth="1"/>
    <col min="4887" max="4914" width="10.28515625" style="71" customWidth="1"/>
    <col min="4915" max="5120" width="10.28515625" style="71"/>
    <col min="5121" max="5121" width="9.140625" style="71" customWidth="1"/>
    <col min="5122" max="5122" width="11.5703125" style="71" customWidth="1"/>
    <col min="5123" max="5123" width="8.5703125" style="71" customWidth="1"/>
    <col min="5124" max="5124" width="7.85546875" style="71" customWidth="1"/>
    <col min="5125" max="5125" width="7.42578125" style="71" customWidth="1"/>
    <col min="5126" max="5126" width="8.85546875" style="71" customWidth="1"/>
    <col min="5127" max="5127" width="10.28515625" style="71" customWidth="1"/>
    <col min="5128" max="5128" width="6.7109375" style="71" customWidth="1"/>
    <col min="5129" max="5134" width="11.140625" style="71" customWidth="1"/>
    <col min="5135" max="5139" width="10.28515625" style="71" customWidth="1"/>
    <col min="5140" max="5140" width="16.28515625" style="71" customWidth="1"/>
    <col min="5141" max="5142" width="12.85546875" style="71" customWidth="1"/>
    <col min="5143" max="5170" width="10.28515625" style="71" customWidth="1"/>
    <col min="5171" max="5376" width="10.28515625" style="71"/>
    <col min="5377" max="5377" width="9.140625" style="71" customWidth="1"/>
    <col min="5378" max="5378" width="11.5703125" style="71" customWidth="1"/>
    <col min="5379" max="5379" width="8.5703125" style="71" customWidth="1"/>
    <col min="5380" max="5380" width="7.85546875" style="71" customWidth="1"/>
    <col min="5381" max="5381" width="7.42578125" style="71" customWidth="1"/>
    <col min="5382" max="5382" width="8.85546875" style="71" customWidth="1"/>
    <col min="5383" max="5383" width="10.28515625" style="71" customWidth="1"/>
    <col min="5384" max="5384" width="6.7109375" style="71" customWidth="1"/>
    <col min="5385" max="5390" width="11.140625" style="71" customWidth="1"/>
    <col min="5391" max="5395" width="10.28515625" style="71" customWidth="1"/>
    <col min="5396" max="5396" width="16.28515625" style="71" customWidth="1"/>
    <col min="5397" max="5398" width="12.85546875" style="71" customWidth="1"/>
    <col min="5399" max="5426" width="10.28515625" style="71" customWidth="1"/>
    <col min="5427" max="5632" width="10.28515625" style="71"/>
    <col min="5633" max="5633" width="9.140625" style="71" customWidth="1"/>
    <col min="5634" max="5634" width="11.5703125" style="71" customWidth="1"/>
    <col min="5635" max="5635" width="8.5703125" style="71" customWidth="1"/>
    <col min="5636" max="5636" width="7.85546875" style="71" customWidth="1"/>
    <col min="5637" max="5637" width="7.42578125" style="71" customWidth="1"/>
    <col min="5638" max="5638" width="8.85546875" style="71" customWidth="1"/>
    <col min="5639" max="5639" width="10.28515625" style="71" customWidth="1"/>
    <col min="5640" max="5640" width="6.7109375" style="71" customWidth="1"/>
    <col min="5641" max="5646" width="11.140625" style="71" customWidth="1"/>
    <col min="5647" max="5651" width="10.28515625" style="71" customWidth="1"/>
    <col min="5652" max="5652" width="16.28515625" style="71" customWidth="1"/>
    <col min="5653" max="5654" width="12.85546875" style="71" customWidth="1"/>
    <col min="5655" max="5682" width="10.28515625" style="71" customWidth="1"/>
    <col min="5683" max="5888" width="10.28515625" style="71"/>
    <col min="5889" max="5889" width="9.140625" style="71" customWidth="1"/>
    <col min="5890" max="5890" width="11.5703125" style="71" customWidth="1"/>
    <col min="5891" max="5891" width="8.5703125" style="71" customWidth="1"/>
    <col min="5892" max="5892" width="7.85546875" style="71" customWidth="1"/>
    <col min="5893" max="5893" width="7.42578125" style="71" customWidth="1"/>
    <col min="5894" max="5894" width="8.85546875" style="71" customWidth="1"/>
    <col min="5895" max="5895" width="10.28515625" style="71" customWidth="1"/>
    <col min="5896" max="5896" width="6.7109375" style="71" customWidth="1"/>
    <col min="5897" max="5902" width="11.140625" style="71" customWidth="1"/>
    <col min="5903" max="5907" width="10.28515625" style="71" customWidth="1"/>
    <col min="5908" max="5908" width="16.28515625" style="71" customWidth="1"/>
    <col min="5909" max="5910" width="12.85546875" style="71" customWidth="1"/>
    <col min="5911" max="5938" width="10.28515625" style="71" customWidth="1"/>
    <col min="5939" max="6144" width="10.28515625" style="71"/>
    <col min="6145" max="6145" width="9.140625" style="71" customWidth="1"/>
    <col min="6146" max="6146" width="11.5703125" style="71" customWidth="1"/>
    <col min="6147" max="6147" width="8.5703125" style="71" customWidth="1"/>
    <col min="6148" max="6148" width="7.85546875" style="71" customWidth="1"/>
    <col min="6149" max="6149" width="7.42578125" style="71" customWidth="1"/>
    <col min="6150" max="6150" width="8.85546875" style="71" customWidth="1"/>
    <col min="6151" max="6151" width="10.28515625" style="71" customWidth="1"/>
    <col min="6152" max="6152" width="6.7109375" style="71" customWidth="1"/>
    <col min="6153" max="6158" width="11.140625" style="71" customWidth="1"/>
    <col min="6159" max="6163" width="10.28515625" style="71" customWidth="1"/>
    <col min="6164" max="6164" width="16.28515625" style="71" customWidth="1"/>
    <col min="6165" max="6166" width="12.85546875" style="71" customWidth="1"/>
    <col min="6167" max="6194" width="10.28515625" style="71" customWidth="1"/>
    <col min="6195" max="6400" width="10.28515625" style="71"/>
    <col min="6401" max="6401" width="9.140625" style="71" customWidth="1"/>
    <col min="6402" max="6402" width="11.5703125" style="71" customWidth="1"/>
    <col min="6403" max="6403" width="8.5703125" style="71" customWidth="1"/>
    <col min="6404" max="6404" width="7.85546875" style="71" customWidth="1"/>
    <col min="6405" max="6405" width="7.42578125" style="71" customWidth="1"/>
    <col min="6406" max="6406" width="8.85546875" style="71" customWidth="1"/>
    <col min="6407" max="6407" width="10.28515625" style="71" customWidth="1"/>
    <col min="6408" max="6408" width="6.7109375" style="71" customWidth="1"/>
    <col min="6409" max="6414" width="11.140625" style="71" customWidth="1"/>
    <col min="6415" max="6419" width="10.28515625" style="71" customWidth="1"/>
    <col min="6420" max="6420" width="16.28515625" style="71" customWidth="1"/>
    <col min="6421" max="6422" width="12.85546875" style="71" customWidth="1"/>
    <col min="6423" max="6450" width="10.28515625" style="71" customWidth="1"/>
    <col min="6451" max="6656" width="10.28515625" style="71"/>
    <col min="6657" max="6657" width="9.140625" style="71" customWidth="1"/>
    <col min="6658" max="6658" width="11.5703125" style="71" customWidth="1"/>
    <col min="6659" max="6659" width="8.5703125" style="71" customWidth="1"/>
    <col min="6660" max="6660" width="7.85546875" style="71" customWidth="1"/>
    <col min="6661" max="6661" width="7.42578125" style="71" customWidth="1"/>
    <col min="6662" max="6662" width="8.85546875" style="71" customWidth="1"/>
    <col min="6663" max="6663" width="10.28515625" style="71" customWidth="1"/>
    <col min="6664" max="6664" width="6.7109375" style="71" customWidth="1"/>
    <col min="6665" max="6670" width="11.140625" style="71" customWidth="1"/>
    <col min="6671" max="6675" width="10.28515625" style="71" customWidth="1"/>
    <col min="6676" max="6676" width="16.28515625" style="71" customWidth="1"/>
    <col min="6677" max="6678" width="12.85546875" style="71" customWidth="1"/>
    <col min="6679" max="6706" width="10.28515625" style="71" customWidth="1"/>
    <col min="6707" max="6912" width="10.28515625" style="71"/>
    <col min="6913" max="6913" width="9.140625" style="71" customWidth="1"/>
    <col min="6914" max="6914" width="11.5703125" style="71" customWidth="1"/>
    <col min="6915" max="6915" width="8.5703125" style="71" customWidth="1"/>
    <col min="6916" max="6916" width="7.85546875" style="71" customWidth="1"/>
    <col min="6917" max="6917" width="7.42578125" style="71" customWidth="1"/>
    <col min="6918" max="6918" width="8.85546875" style="71" customWidth="1"/>
    <col min="6919" max="6919" width="10.28515625" style="71" customWidth="1"/>
    <col min="6920" max="6920" width="6.7109375" style="71" customWidth="1"/>
    <col min="6921" max="6926" width="11.140625" style="71" customWidth="1"/>
    <col min="6927" max="6931" width="10.28515625" style="71" customWidth="1"/>
    <col min="6932" max="6932" width="16.28515625" style="71" customWidth="1"/>
    <col min="6933" max="6934" width="12.85546875" style="71" customWidth="1"/>
    <col min="6935" max="6962" width="10.28515625" style="71" customWidth="1"/>
    <col min="6963" max="7168" width="10.28515625" style="71"/>
    <col min="7169" max="7169" width="9.140625" style="71" customWidth="1"/>
    <col min="7170" max="7170" width="11.5703125" style="71" customWidth="1"/>
    <col min="7171" max="7171" width="8.5703125" style="71" customWidth="1"/>
    <col min="7172" max="7172" width="7.85546875" style="71" customWidth="1"/>
    <col min="7173" max="7173" width="7.42578125" style="71" customWidth="1"/>
    <col min="7174" max="7174" width="8.85546875" style="71" customWidth="1"/>
    <col min="7175" max="7175" width="10.28515625" style="71" customWidth="1"/>
    <col min="7176" max="7176" width="6.7109375" style="71" customWidth="1"/>
    <col min="7177" max="7182" width="11.140625" style="71" customWidth="1"/>
    <col min="7183" max="7187" width="10.28515625" style="71" customWidth="1"/>
    <col min="7188" max="7188" width="16.28515625" style="71" customWidth="1"/>
    <col min="7189" max="7190" width="12.85546875" style="71" customWidth="1"/>
    <col min="7191" max="7218" width="10.28515625" style="71" customWidth="1"/>
    <col min="7219" max="7424" width="10.28515625" style="71"/>
    <col min="7425" max="7425" width="9.140625" style="71" customWidth="1"/>
    <col min="7426" max="7426" width="11.5703125" style="71" customWidth="1"/>
    <col min="7427" max="7427" width="8.5703125" style="71" customWidth="1"/>
    <col min="7428" max="7428" width="7.85546875" style="71" customWidth="1"/>
    <col min="7429" max="7429" width="7.42578125" style="71" customWidth="1"/>
    <col min="7430" max="7430" width="8.85546875" style="71" customWidth="1"/>
    <col min="7431" max="7431" width="10.28515625" style="71" customWidth="1"/>
    <col min="7432" max="7432" width="6.7109375" style="71" customWidth="1"/>
    <col min="7433" max="7438" width="11.140625" style="71" customWidth="1"/>
    <col min="7439" max="7443" width="10.28515625" style="71" customWidth="1"/>
    <col min="7444" max="7444" width="16.28515625" style="71" customWidth="1"/>
    <col min="7445" max="7446" width="12.85546875" style="71" customWidth="1"/>
    <col min="7447" max="7474" width="10.28515625" style="71" customWidth="1"/>
    <col min="7475" max="7680" width="10.28515625" style="71"/>
    <col min="7681" max="7681" width="9.140625" style="71" customWidth="1"/>
    <col min="7682" max="7682" width="11.5703125" style="71" customWidth="1"/>
    <col min="7683" max="7683" width="8.5703125" style="71" customWidth="1"/>
    <col min="7684" max="7684" width="7.85546875" style="71" customWidth="1"/>
    <col min="7685" max="7685" width="7.42578125" style="71" customWidth="1"/>
    <col min="7686" max="7686" width="8.85546875" style="71" customWidth="1"/>
    <col min="7687" max="7687" width="10.28515625" style="71" customWidth="1"/>
    <col min="7688" max="7688" width="6.7109375" style="71" customWidth="1"/>
    <col min="7689" max="7694" width="11.140625" style="71" customWidth="1"/>
    <col min="7695" max="7699" width="10.28515625" style="71" customWidth="1"/>
    <col min="7700" max="7700" width="16.28515625" style="71" customWidth="1"/>
    <col min="7701" max="7702" width="12.85546875" style="71" customWidth="1"/>
    <col min="7703" max="7730" width="10.28515625" style="71" customWidth="1"/>
    <col min="7731" max="7936" width="10.28515625" style="71"/>
    <col min="7937" max="7937" width="9.140625" style="71" customWidth="1"/>
    <col min="7938" max="7938" width="11.5703125" style="71" customWidth="1"/>
    <col min="7939" max="7939" width="8.5703125" style="71" customWidth="1"/>
    <col min="7940" max="7940" width="7.85546875" style="71" customWidth="1"/>
    <col min="7941" max="7941" width="7.42578125" style="71" customWidth="1"/>
    <col min="7942" max="7942" width="8.85546875" style="71" customWidth="1"/>
    <col min="7943" max="7943" width="10.28515625" style="71" customWidth="1"/>
    <col min="7944" max="7944" width="6.7109375" style="71" customWidth="1"/>
    <col min="7945" max="7950" width="11.140625" style="71" customWidth="1"/>
    <col min="7951" max="7955" width="10.28515625" style="71" customWidth="1"/>
    <col min="7956" max="7956" width="16.28515625" style="71" customWidth="1"/>
    <col min="7957" max="7958" width="12.85546875" style="71" customWidth="1"/>
    <col min="7959" max="7986" width="10.28515625" style="71" customWidth="1"/>
    <col min="7987" max="8192" width="10.28515625" style="71"/>
    <col min="8193" max="8193" width="9.140625" style="71" customWidth="1"/>
    <col min="8194" max="8194" width="11.5703125" style="71" customWidth="1"/>
    <col min="8195" max="8195" width="8.5703125" style="71" customWidth="1"/>
    <col min="8196" max="8196" width="7.85546875" style="71" customWidth="1"/>
    <col min="8197" max="8197" width="7.42578125" style="71" customWidth="1"/>
    <col min="8198" max="8198" width="8.85546875" style="71" customWidth="1"/>
    <col min="8199" max="8199" width="10.28515625" style="71" customWidth="1"/>
    <col min="8200" max="8200" width="6.7109375" style="71" customWidth="1"/>
    <col min="8201" max="8206" width="11.140625" style="71" customWidth="1"/>
    <col min="8207" max="8211" width="10.28515625" style="71" customWidth="1"/>
    <col min="8212" max="8212" width="16.28515625" style="71" customWidth="1"/>
    <col min="8213" max="8214" width="12.85546875" style="71" customWidth="1"/>
    <col min="8215" max="8242" width="10.28515625" style="71" customWidth="1"/>
    <col min="8243" max="8448" width="10.28515625" style="71"/>
    <col min="8449" max="8449" width="9.140625" style="71" customWidth="1"/>
    <col min="8450" max="8450" width="11.5703125" style="71" customWidth="1"/>
    <col min="8451" max="8451" width="8.5703125" style="71" customWidth="1"/>
    <col min="8452" max="8452" width="7.85546875" style="71" customWidth="1"/>
    <col min="8453" max="8453" width="7.42578125" style="71" customWidth="1"/>
    <col min="8454" max="8454" width="8.85546875" style="71" customWidth="1"/>
    <col min="8455" max="8455" width="10.28515625" style="71" customWidth="1"/>
    <col min="8456" max="8456" width="6.7109375" style="71" customWidth="1"/>
    <col min="8457" max="8462" width="11.140625" style="71" customWidth="1"/>
    <col min="8463" max="8467" width="10.28515625" style="71" customWidth="1"/>
    <col min="8468" max="8468" width="16.28515625" style="71" customWidth="1"/>
    <col min="8469" max="8470" width="12.85546875" style="71" customWidth="1"/>
    <col min="8471" max="8498" width="10.28515625" style="71" customWidth="1"/>
    <col min="8499" max="8704" width="10.28515625" style="71"/>
    <col min="8705" max="8705" width="9.140625" style="71" customWidth="1"/>
    <col min="8706" max="8706" width="11.5703125" style="71" customWidth="1"/>
    <col min="8707" max="8707" width="8.5703125" style="71" customWidth="1"/>
    <col min="8708" max="8708" width="7.85546875" style="71" customWidth="1"/>
    <col min="8709" max="8709" width="7.42578125" style="71" customWidth="1"/>
    <col min="8710" max="8710" width="8.85546875" style="71" customWidth="1"/>
    <col min="8711" max="8711" width="10.28515625" style="71" customWidth="1"/>
    <col min="8712" max="8712" width="6.7109375" style="71" customWidth="1"/>
    <col min="8713" max="8718" width="11.140625" style="71" customWidth="1"/>
    <col min="8719" max="8723" width="10.28515625" style="71" customWidth="1"/>
    <col min="8724" max="8724" width="16.28515625" style="71" customWidth="1"/>
    <col min="8725" max="8726" width="12.85546875" style="71" customWidth="1"/>
    <col min="8727" max="8754" width="10.28515625" style="71" customWidth="1"/>
    <col min="8755" max="8960" width="10.28515625" style="71"/>
    <col min="8961" max="8961" width="9.140625" style="71" customWidth="1"/>
    <col min="8962" max="8962" width="11.5703125" style="71" customWidth="1"/>
    <col min="8963" max="8963" width="8.5703125" style="71" customWidth="1"/>
    <col min="8964" max="8964" width="7.85546875" style="71" customWidth="1"/>
    <col min="8965" max="8965" width="7.42578125" style="71" customWidth="1"/>
    <col min="8966" max="8966" width="8.85546875" style="71" customWidth="1"/>
    <col min="8967" max="8967" width="10.28515625" style="71" customWidth="1"/>
    <col min="8968" max="8968" width="6.7109375" style="71" customWidth="1"/>
    <col min="8969" max="8974" width="11.140625" style="71" customWidth="1"/>
    <col min="8975" max="8979" width="10.28515625" style="71" customWidth="1"/>
    <col min="8980" max="8980" width="16.28515625" style="71" customWidth="1"/>
    <col min="8981" max="8982" width="12.85546875" style="71" customWidth="1"/>
    <col min="8983" max="9010" width="10.28515625" style="71" customWidth="1"/>
    <col min="9011" max="9216" width="10.28515625" style="71"/>
    <col min="9217" max="9217" width="9.140625" style="71" customWidth="1"/>
    <col min="9218" max="9218" width="11.5703125" style="71" customWidth="1"/>
    <col min="9219" max="9219" width="8.5703125" style="71" customWidth="1"/>
    <col min="9220" max="9220" width="7.85546875" style="71" customWidth="1"/>
    <col min="9221" max="9221" width="7.42578125" style="71" customWidth="1"/>
    <col min="9222" max="9222" width="8.85546875" style="71" customWidth="1"/>
    <col min="9223" max="9223" width="10.28515625" style="71" customWidth="1"/>
    <col min="9224" max="9224" width="6.7109375" style="71" customWidth="1"/>
    <col min="9225" max="9230" width="11.140625" style="71" customWidth="1"/>
    <col min="9231" max="9235" width="10.28515625" style="71" customWidth="1"/>
    <col min="9236" max="9236" width="16.28515625" style="71" customWidth="1"/>
    <col min="9237" max="9238" width="12.85546875" style="71" customWidth="1"/>
    <col min="9239" max="9266" width="10.28515625" style="71" customWidth="1"/>
    <col min="9267" max="9472" width="10.28515625" style="71"/>
    <col min="9473" max="9473" width="9.140625" style="71" customWidth="1"/>
    <col min="9474" max="9474" width="11.5703125" style="71" customWidth="1"/>
    <col min="9475" max="9475" width="8.5703125" style="71" customWidth="1"/>
    <col min="9476" max="9476" width="7.85546875" style="71" customWidth="1"/>
    <col min="9477" max="9477" width="7.42578125" style="71" customWidth="1"/>
    <col min="9478" max="9478" width="8.85546875" style="71" customWidth="1"/>
    <col min="9479" max="9479" width="10.28515625" style="71" customWidth="1"/>
    <col min="9480" max="9480" width="6.7109375" style="71" customWidth="1"/>
    <col min="9481" max="9486" width="11.140625" style="71" customWidth="1"/>
    <col min="9487" max="9491" width="10.28515625" style="71" customWidth="1"/>
    <col min="9492" max="9492" width="16.28515625" style="71" customWidth="1"/>
    <col min="9493" max="9494" width="12.85546875" style="71" customWidth="1"/>
    <col min="9495" max="9522" width="10.28515625" style="71" customWidth="1"/>
    <col min="9523" max="9728" width="10.28515625" style="71"/>
    <col min="9729" max="9729" width="9.140625" style="71" customWidth="1"/>
    <col min="9730" max="9730" width="11.5703125" style="71" customWidth="1"/>
    <col min="9731" max="9731" width="8.5703125" style="71" customWidth="1"/>
    <col min="9732" max="9732" width="7.85546875" style="71" customWidth="1"/>
    <col min="9733" max="9733" width="7.42578125" style="71" customWidth="1"/>
    <col min="9734" max="9734" width="8.85546875" style="71" customWidth="1"/>
    <col min="9735" max="9735" width="10.28515625" style="71" customWidth="1"/>
    <col min="9736" max="9736" width="6.7109375" style="71" customWidth="1"/>
    <col min="9737" max="9742" width="11.140625" style="71" customWidth="1"/>
    <col min="9743" max="9747" width="10.28515625" style="71" customWidth="1"/>
    <col min="9748" max="9748" width="16.28515625" style="71" customWidth="1"/>
    <col min="9749" max="9750" width="12.85546875" style="71" customWidth="1"/>
    <col min="9751" max="9778" width="10.28515625" style="71" customWidth="1"/>
    <col min="9779" max="9984" width="10.28515625" style="71"/>
    <col min="9985" max="9985" width="9.140625" style="71" customWidth="1"/>
    <col min="9986" max="9986" width="11.5703125" style="71" customWidth="1"/>
    <col min="9987" max="9987" width="8.5703125" style="71" customWidth="1"/>
    <col min="9988" max="9988" width="7.85546875" style="71" customWidth="1"/>
    <col min="9989" max="9989" width="7.42578125" style="71" customWidth="1"/>
    <col min="9990" max="9990" width="8.85546875" style="71" customWidth="1"/>
    <col min="9991" max="9991" width="10.28515625" style="71" customWidth="1"/>
    <col min="9992" max="9992" width="6.7109375" style="71" customWidth="1"/>
    <col min="9993" max="9998" width="11.140625" style="71" customWidth="1"/>
    <col min="9999" max="10003" width="10.28515625" style="71" customWidth="1"/>
    <col min="10004" max="10004" width="16.28515625" style="71" customWidth="1"/>
    <col min="10005" max="10006" width="12.85546875" style="71" customWidth="1"/>
    <col min="10007" max="10034" width="10.28515625" style="71" customWidth="1"/>
    <col min="10035" max="10240" width="10.28515625" style="71"/>
    <col min="10241" max="10241" width="9.140625" style="71" customWidth="1"/>
    <col min="10242" max="10242" width="11.5703125" style="71" customWidth="1"/>
    <col min="10243" max="10243" width="8.5703125" style="71" customWidth="1"/>
    <col min="10244" max="10244" width="7.85546875" style="71" customWidth="1"/>
    <col min="10245" max="10245" width="7.42578125" style="71" customWidth="1"/>
    <col min="10246" max="10246" width="8.85546875" style="71" customWidth="1"/>
    <col min="10247" max="10247" width="10.28515625" style="71" customWidth="1"/>
    <col min="10248" max="10248" width="6.7109375" style="71" customWidth="1"/>
    <col min="10249" max="10254" width="11.140625" style="71" customWidth="1"/>
    <col min="10255" max="10259" width="10.28515625" style="71" customWidth="1"/>
    <col min="10260" max="10260" width="16.28515625" style="71" customWidth="1"/>
    <col min="10261" max="10262" width="12.85546875" style="71" customWidth="1"/>
    <col min="10263" max="10290" width="10.28515625" style="71" customWidth="1"/>
    <col min="10291" max="10496" width="10.28515625" style="71"/>
    <col min="10497" max="10497" width="9.140625" style="71" customWidth="1"/>
    <col min="10498" max="10498" width="11.5703125" style="71" customWidth="1"/>
    <col min="10499" max="10499" width="8.5703125" style="71" customWidth="1"/>
    <col min="10500" max="10500" width="7.85546875" style="71" customWidth="1"/>
    <col min="10501" max="10501" width="7.42578125" style="71" customWidth="1"/>
    <col min="10502" max="10502" width="8.85546875" style="71" customWidth="1"/>
    <col min="10503" max="10503" width="10.28515625" style="71" customWidth="1"/>
    <col min="10504" max="10504" width="6.7109375" style="71" customWidth="1"/>
    <col min="10505" max="10510" width="11.140625" style="71" customWidth="1"/>
    <col min="10511" max="10515" width="10.28515625" style="71" customWidth="1"/>
    <col min="10516" max="10516" width="16.28515625" style="71" customWidth="1"/>
    <col min="10517" max="10518" width="12.85546875" style="71" customWidth="1"/>
    <col min="10519" max="10546" width="10.28515625" style="71" customWidth="1"/>
    <col min="10547" max="10752" width="10.28515625" style="71"/>
    <col min="10753" max="10753" width="9.140625" style="71" customWidth="1"/>
    <col min="10754" max="10754" width="11.5703125" style="71" customWidth="1"/>
    <col min="10755" max="10755" width="8.5703125" style="71" customWidth="1"/>
    <col min="10756" max="10756" width="7.85546875" style="71" customWidth="1"/>
    <col min="10757" max="10757" width="7.42578125" style="71" customWidth="1"/>
    <col min="10758" max="10758" width="8.85546875" style="71" customWidth="1"/>
    <col min="10759" max="10759" width="10.28515625" style="71" customWidth="1"/>
    <col min="10760" max="10760" width="6.7109375" style="71" customWidth="1"/>
    <col min="10761" max="10766" width="11.140625" style="71" customWidth="1"/>
    <col min="10767" max="10771" width="10.28515625" style="71" customWidth="1"/>
    <col min="10772" max="10772" width="16.28515625" style="71" customWidth="1"/>
    <col min="10773" max="10774" width="12.85546875" style="71" customWidth="1"/>
    <col min="10775" max="10802" width="10.28515625" style="71" customWidth="1"/>
    <col min="10803" max="11008" width="10.28515625" style="71"/>
    <col min="11009" max="11009" width="9.140625" style="71" customWidth="1"/>
    <col min="11010" max="11010" width="11.5703125" style="71" customWidth="1"/>
    <col min="11011" max="11011" width="8.5703125" style="71" customWidth="1"/>
    <col min="11012" max="11012" width="7.85546875" style="71" customWidth="1"/>
    <col min="11013" max="11013" width="7.42578125" style="71" customWidth="1"/>
    <col min="11014" max="11014" width="8.85546875" style="71" customWidth="1"/>
    <col min="11015" max="11015" width="10.28515625" style="71" customWidth="1"/>
    <col min="11016" max="11016" width="6.7109375" style="71" customWidth="1"/>
    <col min="11017" max="11022" width="11.140625" style="71" customWidth="1"/>
    <col min="11023" max="11027" width="10.28515625" style="71" customWidth="1"/>
    <col min="11028" max="11028" width="16.28515625" style="71" customWidth="1"/>
    <col min="11029" max="11030" width="12.85546875" style="71" customWidth="1"/>
    <col min="11031" max="11058" width="10.28515625" style="71" customWidth="1"/>
    <col min="11059" max="11264" width="10.28515625" style="71"/>
    <col min="11265" max="11265" width="9.140625" style="71" customWidth="1"/>
    <col min="11266" max="11266" width="11.5703125" style="71" customWidth="1"/>
    <col min="11267" max="11267" width="8.5703125" style="71" customWidth="1"/>
    <col min="11268" max="11268" width="7.85546875" style="71" customWidth="1"/>
    <col min="11269" max="11269" width="7.42578125" style="71" customWidth="1"/>
    <col min="11270" max="11270" width="8.85546875" style="71" customWidth="1"/>
    <col min="11271" max="11271" width="10.28515625" style="71" customWidth="1"/>
    <col min="11272" max="11272" width="6.7109375" style="71" customWidth="1"/>
    <col min="11273" max="11278" width="11.140625" style="71" customWidth="1"/>
    <col min="11279" max="11283" width="10.28515625" style="71" customWidth="1"/>
    <col min="11284" max="11284" width="16.28515625" style="71" customWidth="1"/>
    <col min="11285" max="11286" width="12.85546875" style="71" customWidth="1"/>
    <col min="11287" max="11314" width="10.28515625" style="71" customWidth="1"/>
    <col min="11315" max="11520" width="10.28515625" style="71"/>
    <col min="11521" max="11521" width="9.140625" style="71" customWidth="1"/>
    <col min="11522" max="11522" width="11.5703125" style="71" customWidth="1"/>
    <col min="11523" max="11523" width="8.5703125" style="71" customWidth="1"/>
    <col min="11524" max="11524" width="7.85546875" style="71" customWidth="1"/>
    <col min="11525" max="11525" width="7.42578125" style="71" customWidth="1"/>
    <col min="11526" max="11526" width="8.85546875" style="71" customWidth="1"/>
    <col min="11527" max="11527" width="10.28515625" style="71" customWidth="1"/>
    <col min="11528" max="11528" width="6.7109375" style="71" customWidth="1"/>
    <col min="11529" max="11534" width="11.140625" style="71" customWidth="1"/>
    <col min="11535" max="11539" width="10.28515625" style="71" customWidth="1"/>
    <col min="11540" max="11540" width="16.28515625" style="71" customWidth="1"/>
    <col min="11541" max="11542" width="12.85546875" style="71" customWidth="1"/>
    <col min="11543" max="11570" width="10.28515625" style="71" customWidth="1"/>
    <col min="11571" max="11776" width="10.28515625" style="71"/>
    <col min="11777" max="11777" width="9.140625" style="71" customWidth="1"/>
    <col min="11778" max="11778" width="11.5703125" style="71" customWidth="1"/>
    <col min="11779" max="11779" width="8.5703125" style="71" customWidth="1"/>
    <col min="11780" max="11780" width="7.85546875" style="71" customWidth="1"/>
    <col min="11781" max="11781" width="7.42578125" style="71" customWidth="1"/>
    <col min="11782" max="11782" width="8.85546875" style="71" customWidth="1"/>
    <col min="11783" max="11783" width="10.28515625" style="71" customWidth="1"/>
    <col min="11784" max="11784" width="6.7109375" style="71" customWidth="1"/>
    <col min="11785" max="11790" width="11.140625" style="71" customWidth="1"/>
    <col min="11791" max="11795" width="10.28515625" style="71" customWidth="1"/>
    <col min="11796" max="11796" width="16.28515625" style="71" customWidth="1"/>
    <col min="11797" max="11798" width="12.85546875" style="71" customWidth="1"/>
    <col min="11799" max="11826" width="10.28515625" style="71" customWidth="1"/>
    <col min="11827" max="12032" width="10.28515625" style="71"/>
    <col min="12033" max="12033" width="9.140625" style="71" customWidth="1"/>
    <col min="12034" max="12034" width="11.5703125" style="71" customWidth="1"/>
    <col min="12035" max="12035" width="8.5703125" style="71" customWidth="1"/>
    <col min="12036" max="12036" width="7.85546875" style="71" customWidth="1"/>
    <col min="12037" max="12037" width="7.42578125" style="71" customWidth="1"/>
    <col min="12038" max="12038" width="8.85546875" style="71" customWidth="1"/>
    <col min="12039" max="12039" width="10.28515625" style="71" customWidth="1"/>
    <col min="12040" max="12040" width="6.7109375" style="71" customWidth="1"/>
    <col min="12041" max="12046" width="11.140625" style="71" customWidth="1"/>
    <col min="12047" max="12051" width="10.28515625" style="71" customWidth="1"/>
    <col min="12052" max="12052" width="16.28515625" style="71" customWidth="1"/>
    <col min="12053" max="12054" width="12.85546875" style="71" customWidth="1"/>
    <col min="12055" max="12082" width="10.28515625" style="71" customWidth="1"/>
    <col min="12083" max="12288" width="10.28515625" style="71"/>
    <col min="12289" max="12289" width="9.140625" style="71" customWidth="1"/>
    <col min="12290" max="12290" width="11.5703125" style="71" customWidth="1"/>
    <col min="12291" max="12291" width="8.5703125" style="71" customWidth="1"/>
    <col min="12292" max="12292" width="7.85546875" style="71" customWidth="1"/>
    <col min="12293" max="12293" width="7.42578125" style="71" customWidth="1"/>
    <col min="12294" max="12294" width="8.85546875" style="71" customWidth="1"/>
    <col min="12295" max="12295" width="10.28515625" style="71" customWidth="1"/>
    <col min="12296" max="12296" width="6.7109375" style="71" customWidth="1"/>
    <col min="12297" max="12302" width="11.140625" style="71" customWidth="1"/>
    <col min="12303" max="12307" width="10.28515625" style="71" customWidth="1"/>
    <col min="12308" max="12308" width="16.28515625" style="71" customWidth="1"/>
    <col min="12309" max="12310" width="12.85546875" style="71" customWidth="1"/>
    <col min="12311" max="12338" width="10.28515625" style="71" customWidth="1"/>
    <col min="12339" max="12544" width="10.28515625" style="71"/>
    <col min="12545" max="12545" width="9.140625" style="71" customWidth="1"/>
    <col min="12546" max="12546" width="11.5703125" style="71" customWidth="1"/>
    <col min="12547" max="12547" width="8.5703125" style="71" customWidth="1"/>
    <col min="12548" max="12548" width="7.85546875" style="71" customWidth="1"/>
    <col min="12549" max="12549" width="7.42578125" style="71" customWidth="1"/>
    <col min="12550" max="12550" width="8.85546875" style="71" customWidth="1"/>
    <col min="12551" max="12551" width="10.28515625" style="71" customWidth="1"/>
    <col min="12552" max="12552" width="6.7109375" style="71" customWidth="1"/>
    <col min="12553" max="12558" width="11.140625" style="71" customWidth="1"/>
    <col min="12559" max="12563" width="10.28515625" style="71" customWidth="1"/>
    <col min="12564" max="12564" width="16.28515625" style="71" customWidth="1"/>
    <col min="12565" max="12566" width="12.85546875" style="71" customWidth="1"/>
    <col min="12567" max="12594" width="10.28515625" style="71" customWidth="1"/>
    <col min="12595" max="12800" width="10.28515625" style="71"/>
    <col min="12801" max="12801" width="9.140625" style="71" customWidth="1"/>
    <col min="12802" max="12802" width="11.5703125" style="71" customWidth="1"/>
    <col min="12803" max="12803" width="8.5703125" style="71" customWidth="1"/>
    <col min="12804" max="12804" width="7.85546875" style="71" customWidth="1"/>
    <col min="12805" max="12805" width="7.42578125" style="71" customWidth="1"/>
    <col min="12806" max="12806" width="8.85546875" style="71" customWidth="1"/>
    <col min="12807" max="12807" width="10.28515625" style="71" customWidth="1"/>
    <col min="12808" max="12808" width="6.7109375" style="71" customWidth="1"/>
    <col min="12809" max="12814" width="11.140625" style="71" customWidth="1"/>
    <col min="12815" max="12819" width="10.28515625" style="71" customWidth="1"/>
    <col min="12820" max="12820" width="16.28515625" style="71" customWidth="1"/>
    <col min="12821" max="12822" width="12.85546875" style="71" customWidth="1"/>
    <col min="12823" max="12850" width="10.28515625" style="71" customWidth="1"/>
    <col min="12851" max="13056" width="10.28515625" style="71"/>
    <col min="13057" max="13057" width="9.140625" style="71" customWidth="1"/>
    <col min="13058" max="13058" width="11.5703125" style="71" customWidth="1"/>
    <col min="13059" max="13059" width="8.5703125" style="71" customWidth="1"/>
    <col min="13060" max="13060" width="7.85546875" style="71" customWidth="1"/>
    <col min="13061" max="13061" width="7.42578125" style="71" customWidth="1"/>
    <col min="13062" max="13062" width="8.85546875" style="71" customWidth="1"/>
    <col min="13063" max="13063" width="10.28515625" style="71" customWidth="1"/>
    <col min="13064" max="13064" width="6.7109375" style="71" customWidth="1"/>
    <col min="13065" max="13070" width="11.140625" style="71" customWidth="1"/>
    <col min="13071" max="13075" width="10.28515625" style="71" customWidth="1"/>
    <col min="13076" max="13076" width="16.28515625" style="71" customWidth="1"/>
    <col min="13077" max="13078" width="12.85546875" style="71" customWidth="1"/>
    <col min="13079" max="13106" width="10.28515625" style="71" customWidth="1"/>
    <col min="13107" max="13312" width="10.28515625" style="71"/>
    <col min="13313" max="13313" width="9.140625" style="71" customWidth="1"/>
    <col min="13314" max="13314" width="11.5703125" style="71" customWidth="1"/>
    <col min="13315" max="13315" width="8.5703125" style="71" customWidth="1"/>
    <col min="13316" max="13316" width="7.85546875" style="71" customWidth="1"/>
    <col min="13317" max="13317" width="7.42578125" style="71" customWidth="1"/>
    <col min="13318" max="13318" width="8.85546875" style="71" customWidth="1"/>
    <col min="13319" max="13319" width="10.28515625" style="71" customWidth="1"/>
    <col min="13320" max="13320" width="6.7109375" style="71" customWidth="1"/>
    <col min="13321" max="13326" width="11.140625" style="71" customWidth="1"/>
    <col min="13327" max="13331" width="10.28515625" style="71" customWidth="1"/>
    <col min="13332" max="13332" width="16.28515625" style="71" customWidth="1"/>
    <col min="13333" max="13334" width="12.85546875" style="71" customWidth="1"/>
    <col min="13335" max="13362" width="10.28515625" style="71" customWidth="1"/>
    <col min="13363" max="13568" width="10.28515625" style="71"/>
    <col min="13569" max="13569" width="9.140625" style="71" customWidth="1"/>
    <col min="13570" max="13570" width="11.5703125" style="71" customWidth="1"/>
    <col min="13571" max="13571" width="8.5703125" style="71" customWidth="1"/>
    <col min="13572" max="13572" width="7.85546875" style="71" customWidth="1"/>
    <col min="13573" max="13573" width="7.42578125" style="71" customWidth="1"/>
    <col min="13574" max="13574" width="8.85546875" style="71" customWidth="1"/>
    <col min="13575" max="13575" width="10.28515625" style="71" customWidth="1"/>
    <col min="13576" max="13576" width="6.7109375" style="71" customWidth="1"/>
    <col min="13577" max="13582" width="11.140625" style="71" customWidth="1"/>
    <col min="13583" max="13587" width="10.28515625" style="71" customWidth="1"/>
    <col min="13588" max="13588" width="16.28515625" style="71" customWidth="1"/>
    <col min="13589" max="13590" width="12.85546875" style="71" customWidth="1"/>
    <col min="13591" max="13618" width="10.28515625" style="71" customWidth="1"/>
    <col min="13619" max="13824" width="10.28515625" style="71"/>
    <col min="13825" max="13825" width="9.140625" style="71" customWidth="1"/>
    <col min="13826" max="13826" width="11.5703125" style="71" customWidth="1"/>
    <col min="13827" max="13827" width="8.5703125" style="71" customWidth="1"/>
    <col min="13828" max="13828" width="7.85546875" style="71" customWidth="1"/>
    <col min="13829" max="13829" width="7.42578125" style="71" customWidth="1"/>
    <col min="13830" max="13830" width="8.85546875" style="71" customWidth="1"/>
    <col min="13831" max="13831" width="10.28515625" style="71" customWidth="1"/>
    <col min="13832" max="13832" width="6.7109375" style="71" customWidth="1"/>
    <col min="13833" max="13838" width="11.140625" style="71" customWidth="1"/>
    <col min="13839" max="13843" width="10.28515625" style="71" customWidth="1"/>
    <col min="13844" max="13844" width="16.28515625" style="71" customWidth="1"/>
    <col min="13845" max="13846" width="12.85546875" style="71" customWidth="1"/>
    <col min="13847" max="13874" width="10.28515625" style="71" customWidth="1"/>
    <col min="13875" max="14080" width="10.28515625" style="71"/>
    <col min="14081" max="14081" width="9.140625" style="71" customWidth="1"/>
    <col min="14082" max="14082" width="11.5703125" style="71" customWidth="1"/>
    <col min="14083" max="14083" width="8.5703125" style="71" customWidth="1"/>
    <col min="14084" max="14084" width="7.85546875" style="71" customWidth="1"/>
    <col min="14085" max="14085" width="7.42578125" style="71" customWidth="1"/>
    <col min="14086" max="14086" width="8.85546875" style="71" customWidth="1"/>
    <col min="14087" max="14087" width="10.28515625" style="71" customWidth="1"/>
    <col min="14088" max="14088" width="6.7109375" style="71" customWidth="1"/>
    <col min="14089" max="14094" width="11.140625" style="71" customWidth="1"/>
    <col min="14095" max="14099" width="10.28515625" style="71" customWidth="1"/>
    <col min="14100" max="14100" width="16.28515625" style="71" customWidth="1"/>
    <col min="14101" max="14102" width="12.85546875" style="71" customWidth="1"/>
    <col min="14103" max="14130" width="10.28515625" style="71" customWidth="1"/>
    <col min="14131" max="14336" width="10.28515625" style="71"/>
    <col min="14337" max="14337" width="9.140625" style="71" customWidth="1"/>
    <col min="14338" max="14338" width="11.5703125" style="71" customWidth="1"/>
    <col min="14339" max="14339" width="8.5703125" style="71" customWidth="1"/>
    <col min="14340" max="14340" width="7.85546875" style="71" customWidth="1"/>
    <col min="14341" max="14341" width="7.42578125" style="71" customWidth="1"/>
    <col min="14342" max="14342" width="8.85546875" style="71" customWidth="1"/>
    <col min="14343" max="14343" width="10.28515625" style="71" customWidth="1"/>
    <col min="14344" max="14344" width="6.7109375" style="71" customWidth="1"/>
    <col min="14345" max="14350" width="11.140625" style="71" customWidth="1"/>
    <col min="14351" max="14355" width="10.28515625" style="71" customWidth="1"/>
    <col min="14356" max="14356" width="16.28515625" style="71" customWidth="1"/>
    <col min="14357" max="14358" width="12.85546875" style="71" customWidth="1"/>
    <col min="14359" max="14386" width="10.28515625" style="71" customWidth="1"/>
    <col min="14387" max="14592" width="10.28515625" style="71"/>
    <col min="14593" max="14593" width="9.140625" style="71" customWidth="1"/>
    <col min="14594" max="14594" width="11.5703125" style="71" customWidth="1"/>
    <col min="14595" max="14595" width="8.5703125" style="71" customWidth="1"/>
    <col min="14596" max="14596" width="7.85546875" style="71" customWidth="1"/>
    <col min="14597" max="14597" width="7.42578125" style="71" customWidth="1"/>
    <col min="14598" max="14598" width="8.85546875" style="71" customWidth="1"/>
    <col min="14599" max="14599" width="10.28515625" style="71" customWidth="1"/>
    <col min="14600" max="14600" width="6.7109375" style="71" customWidth="1"/>
    <col min="14601" max="14606" width="11.140625" style="71" customWidth="1"/>
    <col min="14607" max="14611" width="10.28515625" style="71" customWidth="1"/>
    <col min="14612" max="14612" width="16.28515625" style="71" customWidth="1"/>
    <col min="14613" max="14614" width="12.85546875" style="71" customWidth="1"/>
    <col min="14615" max="14642" width="10.28515625" style="71" customWidth="1"/>
    <col min="14643" max="14848" width="10.28515625" style="71"/>
    <col min="14849" max="14849" width="9.140625" style="71" customWidth="1"/>
    <col min="14850" max="14850" width="11.5703125" style="71" customWidth="1"/>
    <col min="14851" max="14851" width="8.5703125" style="71" customWidth="1"/>
    <col min="14852" max="14852" width="7.85546875" style="71" customWidth="1"/>
    <col min="14853" max="14853" width="7.42578125" style="71" customWidth="1"/>
    <col min="14854" max="14854" width="8.85546875" style="71" customWidth="1"/>
    <col min="14855" max="14855" width="10.28515625" style="71" customWidth="1"/>
    <col min="14856" max="14856" width="6.7109375" style="71" customWidth="1"/>
    <col min="14857" max="14862" width="11.140625" style="71" customWidth="1"/>
    <col min="14863" max="14867" width="10.28515625" style="71" customWidth="1"/>
    <col min="14868" max="14868" width="16.28515625" style="71" customWidth="1"/>
    <col min="14869" max="14870" width="12.85546875" style="71" customWidth="1"/>
    <col min="14871" max="14898" width="10.28515625" style="71" customWidth="1"/>
    <col min="14899" max="15104" width="10.28515625" style="71"/>
    <col min="15105" max="15105" width="9.140625" style="71" customWidth="1"/>
    <col min="15106" max="15106" width="11.5703125" style="71" customWidth="1"/>
    <col min="15107" max="15107" width="8.5703125" style="71" customWidth="1"/>
    <col min="15108" max="15108" width="7.85546875" style="71" customWidth="1"/>
    <col min="15109" max="15109" width="7.42578125" style="71" customWidth="1"/>
    <col min="15110" max="15110" width="8.85546875" style="71" customWidth="1"/>
    <col min="15111" max="15111" width="10.28515625" style="71" customWidth="1"/>
    <col min="15112" max="15112" width="6.7109375" style="71" customWidth="1"/>
    <col min="15113" max="15118" width="11.140625" style="71" customWidth="1"/>
    <col min="15119" max="15123" width="10.28515625" style="71" customWidth="1"/>
    <col min="15124" max="15124" width="16.28515625" style="71" customWidth="1"/>
    <col min="15125" max="15126" width="12.85546875" style="71" customWidth="1"/>
    <col min="15127" max="15154" width="10.28515625" style="71" customWidth="1"/>
    <col min="15155" max="15360" width="10.28515625" style="71"/>
    <col min="15361" max="15361" width="9.140625" style="71" customWidth="1"/>
    <col min="15362" max="15362" width="11.5703125" style="71" customWidth="1"/>
    <col min="15363" max="15363" width="8.5703125" style="71" customWidth="1"/>
    <col min="15364" max="15364" width="7.85546875" style="71" customWidth="1"/>
    <col min="15365" max="15365" width="7.42578125" style="71" customWidth="1"/>
    <col min="15366" max="15366" width="8.85546875" style="71" customWidth="1"/>
    <col min="15367" max="15367" width="10.28515625" style="71" customWidth="1"/>
    <col min="15368" max="15368" width="6.7109375" style="71" customWidth="1"/>
    <col min="15369" max="15374" width="11.140625" style="71" customWidth="1"/>
    <col min="15375" max="15379" width="10.28515625" style="71" customWidth="1"/>
    <col min="15380" max="15380" width="16.28515625" style="71" customWidth="1"/>
    <col min="15381" max="15382" width="12.85546875" style="71" customWidth="1"/>
    <col min="15383" max="15410" width="10.28515625" style="71" customWidth="1"/>
    <col min="15411" max="15616" width="10.28515625" style="71"/>
    <col min="15617" max="15617" width="9.140625" style="71" customWidth="1"/>
    <col min="15618" max="15618" width="11.5703125" style="71" customWidth="1"/>
    <col min="15619" max="15619" width="8.5703125" style="71" customWidth="1"/>
    <col min="15620" max="15620" width="7.85546875" style="71" customWidth="1"/>
    <col min="15621" max="15621" width="7.42578125" style="71" customWidth="1"/>
    <col min="15622" max="15622" width="8.85546875" style="71" customWidth="1"/>
    <col min="15623" max="15623" width="10.28515625" style="71" customWidth="1"/>
    <col min="15624" max="15624" width="6.7109375" style="71" customWidth="1"/>
    <col min="15625" max="15630" width="11.140625" style="71" customWidth="1"/>
    <col min="15631" max="15635" width="10.28515625" style="71" customWidth="1"/>
    <col min="15636" max="15636" width="16.28515625" style="71" customWidth="1"/>
    <col min="15637" max="15638" width="12.85546875" style="71" customWidth="1"/>
    <col min="15639" max="15666" width="10.28515625" style="71" customWidth="1"/>
    <col min="15667" max="15872" width="10.28515625" style="71"/>
    <col min="15873" max="15873" width="9.140625" style="71" customWidth="1"/>
    <col min="15874" max="15874" width="11.5703125" style="71" customWidth="1"/>
    <col min="15875" max="15875" width="8.5703125" style="71" customWidth="1"/>
    <col min="15876" max="15876" width="7.85546875" style="71" customWidth="1"/>
    <col min="15877" max="15877" width="7.42578125" style="71" customWidth="1"/>
    <col min="15878" max="15878" width="8.85546875" style="71" customWidth="1"/>
    <col min="15879" max="15879" width="10.28515625" style="71" customWidth="1"/>
    <col min="15880" max="15880" width="6.7109375" style="71" customWidth="1"/>
    <col min="15881" max="15886" width="11.140625" style="71" customWidth="1"/>
    <col min="15887" max="15891" width="10.28515625" style="71" customWidth="1"/>
    <col min="15892" max="15892" width="16.28515625" style="71" customWidth="1"/>
    <col min="15893" max="15894" width="12.85546875" style="71" customWidth="1"/>
    <col min="15895" max="15922" width="10.28515625" style="71" customWidth="1"/>
    <col min="15923" max="16128" width="10.28515625" style="71"/>
    <col min="16129" max="16129" width="9.140625" style="71" customWidth="1"/>
    <col min="16130" max="16130" width="11.5703125" style="71" customWidth="1"/>
    <col min="16131" max="16131" width="8.5703125" style="71" customWidth="1"/>
    <col min="16132" max="16132" width="7.85546875" style="71" customWidth="1"/>
    <col min="16133" max="16133" width="7.42578125" style="71" customWidth="1"/>
    <col min="16134" max="16134" width="8.85546875" style="71" customWidth="1"/>
    <col min="16135" max="16135" width="10.28515625" style="71" customWidth="1"/>
    <col min="16136" max="16136" width="6.7109375" style="71" customWidth="1"/>
    <col min="16137" max="16142" width="11.140625" style="71" customWidth="1"/>
    <col min="16143" max="16147" width="10.28515625" style="71" customWidth="1"/>
    <col min="16148" max="16148" width="16.28515625" style="71" customWidth="1"/>
    <col min="16149" max="16150" width="12.85546875" style="71" customWidth="1"/>
    <col min="16151" max="16178" width="10.28515625" style="71" customWidth="1"/>
    <col min="16179" max="16384" width="10.28515625" style="71"/>
  </cols>
  <sheetData>
    <row r="1" spans="1:66" ht="31.5" thickBot="1">
      <c r="A1" s="68" t="s">
        <v>63</v>
      </c>
      <c r="I1" s="70"/>
      <c r="J1" s="70"/>
      <c r="K1" s="70"/>
      <c r="L1" s="70"/>
      <c r="M1" s="70"/>
      <c r="N1" s="70"/>
      <c r="O1" s="70"/>
      <c r="Q1" s="70"/>
      <c r="AH1" s="70"/>
      <c r="AI1" s="70"/>
      <c r="AJ1" s="70"/>
      <c r="AK1" s="70">
        <v>0</v>
      </c>
      <c r="AL1" s="70" t="s">
        <v>121</v>
      </c>
      <c r="AM1" s="70"/>
      <c r="AN1" s="70"/>
      <c r="AO1" s="70"/>
      <c r="AP1" s="70"/>
      <c r="AQ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</row>
    <row r="2" spans="1:66" s="77" customFormat="1" ht="42" customHeight="1" thickBot="1">
      <c r="A2" s="74" t="s">
        <v>64</v>
      </c>
      <c r="B2" s="75" t="s">
        <v>121</v>
      </c>
      <c r="C2" s="70"/>
      <c r="D2" s="70"/>
      <c r="E2" s="76"/>
      <c r="F2" s="192" t="s">
        <v>65</v>
      </c>
      <c r="G2" s="193"/>
      <c r="I2" s="78"/>
      <c r="J2" s="78"/>
      <c r="K2" s="78"/>
      <c r="L2" s="78"/>
      <c r="M2" s="78"/>
      <c r="N2" s="78"/>
      <c r="O2" s="78"/>
      <c r="Q2" s="78"/>
      <c r="R2" s="70"/>
      <c r="S2" s="70"/>
      <c r="T2" s="70"/>
      <c r="U2" s="70"/>
      <c r="V2" s="70"/>
      <c r="W2" s="78"/>
      <c r="X2" s="78"/>
      <c r="Y2" s="73"/>
      <c r="Z2" s="73"/>
      <c r="AA2" s="78"/>
      <c r="AB2" s="78"/>
      <c r="AC2" s="78"/>
      <c r="AD2" s="78"/>
      <c r="AE2" s="78"/>
      <c r="AF2" s="78"/>
      <c r="AG2" s="78"/>
      <c r="AH2" s="78">
        <v>0</v>
      </c>
      <c r="AI2" s="78"/>
      <c r="AJ2" s="78"/>
      <c r="AK2" s="78">
        <v>12.75</v>
      </c>
      <c r="AL2" s="78">
        <v>0</v>
      </c>
      <c r="AM2" s="78"/>
      <c r="AN2" s="78"/>
      <c r="AO2" s="78"/>
      <c r="AP2" s="78"/>
      <c r="AQ2" s="78"/>
      <c r="AR2" s="70"/>
      <c r="AS2" s="70"/>
      <c r="AT2" s="70"/>
      <c r="AU2" s="70"/>
      <c r="AV2" s="70"/>
      <c r="AW2" s="70"/>
      <c r="AX2" s="70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</row>
    <row r="3" spans="1:66" ht="16.5" thickBot="1">
      <c r="A3" s="79">
        <v>1</v>
      </c>
      <c r="B3" s="80">
        <v>19.182422930239948</v>
      </c>
      <c r="E3" s="81"/>
      <c r="F3" s="82">
        <v>1000</v>
      </c>
      <c r="G3" s="83" t="s">
        <v>66</v>
      </c>
      <c r="AH3" s="70">
        <v>0.12903225421905518</v>
      </c>
      <c r="AI3" s="70">
        <v>0</v>
      </c>
      <c r="AJ3" s="70"/>
      <c r="AK3" s="70">
        <v>12.75</v>
      </c>
      <c r="AL3" s="70">
        <v>1</v>
      </c>
      <c r="AM3" s="70"/>
      <c r="AN3" s="70"/>
      <c r="AO3" s="70"/>
      <c r="AP3" s="70"/>
      <c r="AQ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</row>
    <row r="4" spans="1:66" ht="16.5" thickBot="1">
      <c r="A4" s="79">
        <v>2</v>
      </c>
      <c r="B4" s="80">
        <v>19.999486626600604</v>
      </c>
      <c r="E4" s="81"/>
      <c r="F4" s="84">
        <v>14.000000129453838</v>
      </c>
      <c r="G4" s="85" t="s">
        <v>73</v>
      </c>
      <c r="I4" s="194" t="s">
        <v>74</v>
      </c>
      <c r="J4" s="195"/>
      <c r="K4" s="196"/>
      <c r="L4" s="197" t="s">
        <v>67</v>
      </c>
      <c r="M4" s="198"/>
      <c r="N4" s="199"/>
      <c r="P4" s="86"/>
      <c r="AH4" s="70">
        <v>0.25806450843811035</v>
      </c>
      <c r="AI4" s="70">
        <v>3</v>
      </c>
      <c r="AJ4" s="70"/>
      <c r="AK4" s="70">
        <v>13</v>
      </c>
      <c r="AL4" s="70">
        <v>1</v>
      </c>
      <c r="AM4" s="70"/>
      <c r="AN4" s="70"/>
      <c r="AO4" s="70"/>
      <c r="AP4" s="70"/>
      <c r="AQ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</row>
    <row r="5" spans="1:66">
      <c r="A5" s="79">
        <v>3</v>
      </c>
      <c r="B5" s="80">
        <v>16.157763725577322</v>
      </c>
      <c r="E5" s="87"/>
      <c r="F5" s="88"/>
      <c r="G5" s="87"/>
      <c r="I5" s="89" t="s">
        <v>68</v>
      </c>
      <c r="J5" s="90">
        <v>17.993300491082497</v>
      </c>
      <c r="K5" s="91"/>
      <c r="L5" s="92"/>
      <c r="M5" s="93"/>
      <c r="N5" s="94"/>
      <c r="P5" s="86"/>
      <c r="AH5" s="70">
        <v>0.38709676265716553</v>
      </c>
      <c r="AI5" s="70">
        <v>4</v>
      </c>
      <c r="AJ5" s="70"/>
      <c r="AK5" s="70">
        <v>13</v>
      </c>
      <c r="AL5" s="70">
        <v>0</v>
      </c>
      <c r="AM5" s="70"/>
      <c r="AN5" s="70"/>
      <c r="AO5" s="70"/>
      <c r="AP5" s="70"/>
      <c r="AQ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</row>
    <row r="6" spans="1:66">
      <c r="A6" s="79">
        <v>4</v>
      </c>
      <c r="B6" s="80">
        <v>19.209902475696698</v>
      </c>
      <c r="I6" s="95" t="s">
        <v>69</v>
      </c>
      <c r="J6" s="96">
        <v>1.7126415448490571</v>
      </c>
      <c r="K6" s="97"/>
      <c r="L6" s="98"/>
      <c r="M6" s="99"/>
      <c r="N6" s="94"/>
      <c r="AH6" s="70">
        <v>0.5161290168762207</v>
      </c>
      <c r="AI6" s="70">
        <v>8</v>
      </c>
      <c r="AJ6" s="70"/>
      <c r="AK6" s="70">
        <v>13.25</v>
      </c>
      <c r="AL6" s="70">
        <v>0</v>
      </c>
      <c r="AM6" s="70"/>
      <c r="AN6" s="70"/>
      <c r="AO6" s="70"/>
      <c r="AP6" s="70"/>
      <c r="AQ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</row>
    <row r="7" spans="1:66">
      <c r="A7" s="79">
        <v>5</v>
      </c>
      <c r="B7" s="80">
        <v>19.820360806539895</v>
      </c>
      <c r="F7" s="100"/>
      <c r="I7" s="101" t="s">
        <v>70</v>
      </c>
      <c r="J7" s="102">
        <v>23.052354835766963</v>
      </c>
      <c r="K7" s="91"/>
      <c r="L7" s="103"/>
      <c r="M7" s="104"/>
      <c r="N7" s="94"/>
      <c r="AH7" s="70">
        <v>0.64516127109527588</v>
      </c>
      <c r="AI7" s="70">
        <v>4</v>
      </c>
      <c r="AJ7" s="70"/>
      <c r="AK7" s="70">
        <v>13.25</v>
      </c>
      <c r="AL7" s="70">
        <v>0</v>
      </c>
      <c r="AM7" s="70"/>
      <c r="AN7" s="70"/>
      <c r="AO7" s="70"/>
      <c r="AP7" s="70"/>
      <c r="AQ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</row>
    <row r="8" spans="1:66" ht="16.5" thickBot="1">
      <c r="A8" s="79">
        <v>6</v>
      </c>
      <c r="B8" s="80">
        <v>17.262579216250479</v>
      </c>
      <c r="F8" s="100"/>
      <c r="I8" s="105" t="s">
        <v>71</v>
      </c>
      <c r="J8" s="106">
        <v>12.830613853162786</v>
      </c>
      <c r="K8" s="107"/>
      <c r="L8" s="108"/>
      <c r="M8" s="109"/>
      <c r="N8" s="110"/>
      <c r="AH8" s="70">
        <v>0.77419352531433105</v>
      </c>
      <c r="AI8" s="70">
        <v>9</v>
      </c>
      <c r="AJ8" s="70"/>
      <c r="AK8" s="70">
        <v>13.5</v>
      </c>
      <c r="AL8" s="70">
        <v>0</v>
      </c>
      <c r="AM8" s="70"/>
      <c r="AN8" s="70"/>
      <c r="AO8" s="70"/>
      <c r="AP8" s="70"/>
      <c r="AQ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</row>
    <row r="9" spans="1:66">
      <c r="A9" s="79">
        <v>7</v>
      </c>
      <c r="B9" s="80">
        <v>19.209902475696698</v>
      </c>
      <c r="F9" s="111"/>
      <c r="I9" s="87"/>
      <c r="J9" s="112"/>
      <c r="K9" s="87"/>
      <c r="L9" s="87"/>
      <c r="M9" s="87"/>
      <c r="N9" s="87"/>
      <c r="AH9" s="70">
        <v>0.90322577953338623</v>
      </c>
      <c r="AI9" s="70">
        <v>9</v>
      </c>
      <c r="AJ9" s="70"/>
      <c r="AK9" s="70">
        <v>13.5</v>
      </c>
      <c r="AL9" s="70">
        <v>2</v>
      </c>
      <c r="AM9" s="70"/>
      <c r="AN9" s="70"/>
      <c r="AO9" s="70"/>
      <c r="AP9" s="70"/>
      <c r="AQ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</row>
    <row r="10" spans="1:66">
      <c r="A10" s="79">
        <v>8</v>
      </c>
      <c r="B10" s="80">
        <v>18.571964599396754</v>
      </c>
      <c r="F10" s="111"/>
      <c r="I10" s="81"/>
      <c r="J10" s="112"/>
      <c r="K10" s="87"/>
      <c r="L10" s="87"/>
      <c r="M10" s="87"/>
      <c r="N10" s="87"/>
      <c r="P10" s="86"/>
      <c r="AH10" s="70">
        <v>1.0322580337524414</v>
      </c>
      <c r="AI10" s="70">
        <v>12</v>
      </c>
      <c r="AJ10" s="70"/>
      <c r="AK10" s="70">
        <v>13.75</v>
      </c>
      <c r="AL10" s="70">
        <v>2</v>
      </c>
      <c r="AM10" s="70"/>
      <c r="AN10" s="70"/>
      <c r="AO10" s="70"/>
      <c r="AP10" s="70"/>
      <c r="AQ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</row>
    <row r="11" spans="1:66">
      <c r="A11" s="79">
        <v>9</v>
      </c>
      <c r="B11" s="80">
        <v>15.233393875384388</v>
      </c>
      <c r="I11" s="87"/>
      <c r="J11" s="112"/>
      <c r="K11" s="87"/>
      <c r="L11" s="87"/>
      <c r="M11" s="87"/>
      <c r="N11" s="87"/>
      <c r="P11" s="86"/>
      <c r="AH11" s="70">
        <v>1.1612902879714966</v>
      </c>
      <c r="AI11" s="70">
        <v>8</v>
      </c>
      <c r="AJ11" s="70"/>
      <c r="AK11" s="70">
        <v>13.75</v>
      </c>
      <c r="AL11" s="70">
        <v>0</v>
      </c>
      <c r="AM11" s="70"/>
      <c r="AN11" s="70"/>
      <c r="AO11" s="70"/>
      <c r="AP11" s="70"/>
      <c r="AQ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</row>
    <row r="12" spans="1:66">
      <c r="A12" s="79">
        <v>10</v>
      </c>
      <c r="B12" s="80">
        <v>17.352506855804325</v>
      </c>
      <c r="I12" s="87"/>
      <c r="J12" s="87"/>
      <c r="K12" s="87"/>
      <c r="L12" s="87"/>
      <c r="M12" s="87"/>
      <c r="N12" s="87"/>
      <c r="P12" s="86"/>
      <c r="AH12" s="70">
        <v>1.2903225421905518</v>
      </c>
      <c r="AI12" s="70">
        <v>3</v>
      </c>
      <c r="AJ12" s="70"/>
      <c r="AK12" s="70">
        <v>14</v>
      </c>
      <c r="AL12" s="70">
        <v>0</v>
      </c>
      <c r="AM12" s="70"/>
      <c r="AN12" s="70"/>
      <c r="AO12" s="70"/>
      <c r="AP12" s="70"/>
      <c r="AQ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</row>
    <row r="13" spans="1:66">
      <c r="A13" s="79">
        <v>11</v>
      </c>
      <c r="B13" s="80">
        <v>17.781790087120321</v>
      </c>
      <c r="I13" s="87"/>
      <c r="J13" s="87"/>
      <c r="K13" s="87"/>
      <c r="L13" s="87"/>
      <c r="M13" s="87"/>
      <c r="N13" s="87"/>
      <c r="AH13" s="70">
        <v>1.4193547964096069</v>
      </c>
      <c r="AI13" s="70">
        <v>6</v>
      </c>
      <c r="AJ13" s="70"/>
      <c r="AK13" s="70">
        <v>14</v>
      </c>
      <c r="AL13" s="70">
        <v>6</v>
      </c>
      <c r="AM13" s="70"/>
      <c r="AN13" s="70"/>
      <c r="AO13" s="70"/>
      <c r="AP13" s="70"/>
      <c r="AQ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</row>
    <row r="14" spans="1:66">
      <c r="A14" s="79">
        <v>12</v>
      </c>
      <c r="B14" s="80">
        <v>14.480084287118189</v>
      </c>
      <c r="E14" s="113"/>
      <c r="I14" s="87"/>
      <c r="J14" s="87"/>
      <c r="K14" s="87"/>
      <c r="L14" s="87"/>
      <c r="M14" s="87"/>
      <c r="N14" s="87"/>
      <c r="AH14" s="70">
        <v>1.5483870506286621</v>
      </c>
      <c r="AI14" s="70">
        <v>7</v>
      </c>
      <c r="AJ14" s="70"/>
      <c r="AK14" s="70">
        <v>14.25</v>
      </c>
      <c r="AL14" s="70">
        <v>6</v>
      </c>
      <c r="AM14" s="70"/>
      <c r="AN14" s="70"/>
      <c r="AO14" s="70"/>
      <c r="AP14" s="70"/>
      <c r="AQ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</row>
    <row r="15" spans="1:66">
      <c r="A15" s="79">
        <v>13</v>
      </c>
      <c r="B15" s="80">
        <v>15.51982584927738</v>
      </c>
      <c r="E15" s="113"/>
      <c r="I15" s="87"/>
      <c r="J15" s="87"/>
      <c r="K15" s="87"/>
      <c r="L15" s="87"/>
      <c r="M15" s="87"/>
      <c r="N15" s="87"/>
      <c r="AH15" s="70">
        <v>1.6774193048477173</v>
      </c>
      <c r="AI15" s="70">
        <v>6</v>
      </c>
      <c r="AJ15" s="70"/>
      <c r="AK15" s="70">
        <v>14.25</v>
      </c>
      <c r="AL15" s="70">
        <v>2</v>
      </c>
      <c r="AM15" s="70"/>
      <c r="AN15" s="70"/>
      <c r="AO15" s="70"/>
      <c r="AP15" s="70"/>
      <c r="AQ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</row>
    <row r="16" spans="1:66">
      <c r="A16" s="79">
        <v>14</v>
      </c>
      <c r="B16" s="80">
        <v>16.833295984934484</v>
      </c>
      <c r="E16" s="113"/>
      <c r="I16" s="87"/>
      <c r="J16" s="87"/>
      <c r="K16" s="87"/>
      <c r="L16" s="87"/>
      <c r="M16" s="87"/>
      <c r="N16" s="87"/>
      <c r="AH16" s="70">
        <v>1.8064515590667725</v>
      </c>
      <c r="AI16" s="70">
        <v>6</v>
      </c>
      <c r="AJ16" s="70"/>
      <c r="AK16" s="70">
        <v>14.5</v>
      </c>
      <c r="AL16" s="70">
        <v>2</v>
      </c>
      <c r="AM16" s="70"/>
      <c r="AN16" s="70"/>
      <c r="AO16" s="70"/>
      <c r="AP16" s="70"/>
      <c r="AQ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</row>
    <row r="17" spans="1:66">
      <c r="A17" s="79">
        <v>15</v>
      </c>
      <c r="B17" s="80">
        <v>18.715545315866738</v>
      </c>
      <c r="I17" s="87"/>
      <c r="J17" s="87"/>
      <c r="K17" s="87"/>
      <c r="L17" s="87"/>
      <c r="M17" s="87"/>
      <c r="N17" s="87"/>
      <c r="AH17" s="70">
        <v>1.9354838132858276</v>
      </c>
      <c r="AI17" s="70">
        <v>2</v>
      </c>
      <c r="AJ17" s="70"/>
      <c r="AK17" s="70">
        <v>14.5</v>
      </c>
      <c r="AL17" s="70">
        <v>10</v>
      </c>
      <c r="AM17" s="70"/>
      <c r="AN17" s="70"/>
      <c r="AO17" s="70"/>
      <c r="AP17" s="70"/>
      <c r="AQ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</row>
    <row r="18" spans="1:66">
      <c r="A18" s="79">
        <v>16</v>
      </c>
      <c r="B18" s="80">
        <v>14.586070620530959</v>
      </c>
      <c r="I18" s="87"/>
      <c r="J18" s="87"/>
      <c r="K18" s="87"/>
      <c r="L18" s="87"/>
      <c r="M18" s="87"/>
      <c r="N18" s="87"/>
      <c r="AH18" s="70">
        <v>2.0645160675048828</v>
      </c>
      <c r="AI18" s="70">
        <v>5</v>
      </c>
      <c r="AJ18" s="70"/>
      <c r="AK18" s="70">
        <v>14.75</v>
      </c>
      <c r="AL18" s="70">
        <v>10</v>
      </c>
      <c r="AM18" s="70"/>
      <c r="AN18" s="70"/>
      <c r="AO18" s="70"/>
      <c r="AP18" s="70"/>
      <c r="AQ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</row>
    <row r="19" spans="1:66">
      <c r="A19" s="79">
        <v>17</v>
      </c>
      <c r="B19" s="80">
        <v>16.795701601877269</v>
      </c>
      <c r="I19" s="87"/>
      <c r="J19" s="87"/>
      <c r="K19" s="87"/>
      <c r="L19" s="87"/>
      <c r="M19" s="87"/>
      <c r="N19" s="87"/>
      <c r="AH19" s="70">
        <v>2.193548321723938</v>
      </c>
      <c r="AI19" s="70">
        <v>2</v>
      </c>
      <c r="AJ19" s="70"/>
      <c r="AK19" s="70">
        <v>14.75</v>
      </c>
      <c r="AL19" s="70">
        <v>15</v>
      </c>
      <c r="AM19" s="70"/>
      <c r="AN19" s="70"/>
      <c r="AO19" s="70"/>
      <c r="AP19" s="70"/>
      <c r="AQ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</row>
    <row r="20" spans="1:66">
      <c r="A20" s="79">
        <v>18</v>
      </c>
      <c r="B20" s="80">
        <v>22.00046296296296</v>
      </c>
      <c r="I20" s="87"/>
      <c r="J20" s="87"/>
      <c r="K20" s="87"/>
      <c r="L20" s="87"/>
      <c r="M20" s="87"/>
      <c r="N20" s="87"/>
      <c r="AH20" s="70">
        <v>2.3225805759429932</v>
      </c>
      <c r="AI20" s="70">
        <v>3</v>
      </c>
      <c r="AJ20" s="70"/>
      <c r="AK20" s="70">
        <v>15</v>
      </c>
      <c r="AL20" s="70">
        <v>15</v>
      </c>
      <c r="AM20" s="70"/>
      <c r="AN20" s="70"/>
      <c r="AO20" s="70"/>
      <c r="AP20" s="70"/>
      <c r="AQ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</row>
    <row r="21" spans="1:66">
      <c r="A21" s="79">
        <v>19</v>
      </c>
      <c r="B21" s="80">
        <v>20.609944957443801</v>
      </c>
      <c r="I21" s="87"/>
      <c r="J21" s="87"/>
      <c r="K21" s="87"/>
      <c r="L21" s="87"/>
      <c r="M21" s="87"/>
      <c r="N21" s="87"/>
      <c r="AH21" s="70">
        <v>2.4516128301620483</v>
      </c>
      <c r="AI21" s="70">
        <v>2</v>
      </c>
      <c r="AJ21" s="70"/>
      <c r="AK21" s="70">
        <v>15</v>
      </c>
      <c r="AL21" s="70">
        <v>17</v>
      </c>
      <c r="AM21" s="70"/>
      <c r="AN21" s="70"/>
      <c r="AO21" s="70"/>
      <c r="AP21" s="70"/>
      <c r="AQ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</row>
    <row r="22" spans="1:66">
      <c r="A22" s="79">
        <v>20</v>
      </c>
      <c r="B22" s="80">
        <v>16.857420236927382</v>
      </c>
      <c r="I22" s="87"/>
      <c r="J22" s="87"/>
      <c r="K22" s="87"/>
      <c r="L22" s="87"/>
      <c r="M22" s="87"/>
      <c r="N22" s="87"/>
      <c r="AH22" s="70">
        <v>2.5806450843811035</v>
      </c>
      <c r="AI22" s="70">
        <v>1</v>
      </c>
      <c r="AJ22" s="70"/>
      <c r="AK22" s="70">
        <v>15.25</v>
      </c>
      <c r="AL22" s="70">
        <v>17</v>
      </c>
      <c r="AM22" s="70"/>
      <c r="AN22" s="70"/>
      <c r="AO22" s="70"/>
      <c r="AP22" s="70"/>
      <c r="AQ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</row>
    <row r="23" spans="1:66">
      <c r="A23" s="79">
        <v>21</v>
      </c>
      <c r="B23" s="80">
        <v>19.910288446093741</v>
      </c>
      <c r="AH23" s="70">
        <v>2.7096773386001587</v>
      </c>
      <c r="AI23" s="70">
        <v>0</v>
      </c>
      <c r="AJ23" s="70"/>
      <c r="AK23" s="70">
        <v>15.25</v>
      </c>
      <c r="AL23" s="70">
        <v>21</v>
      </c>
      <c r="AM23" s="70"/>
      <c r="AN23" s="70"/>
      <c r="AO23" s="70"/>
      <c r="AP23" s="70"/>
      <c r="AQ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</row>
    <row r="24" spans="1:66">
      <c r="A24" s="79">
        <v>22</v>
      </c>
      <c r="B24" s="80">
        <v>18.682035685320354</v>
      </c>
      <c r="AH24" s="70">
        <v>2.8387095928192139</v>
      </c>
      <c r="AI24" s="70">
        <v>0</v>
      </c>
      <c r="AJ24" s="70"/>
      <c r="AK24" s="70">
        <v>15.5</v>
      </c>
      <c r="AL24" s="70">
        <v>21</v>
      </c>
      <c r="AM24" s="70"/>
      <c r="AN24" s="70"/>
      <c r="AO24" s="70"/>
      <c r="AP24" s="70"/>
      <c r="AQ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</row>
    <row r="25" spans="1:66">
      <c r="A25" s="79">
        <v>23</v>
      </c>
      <c r="B25" s="80">
        <v>18.195014624577386</v>
      </c>
      <c r="AH25" s="70">
        <v>2.967741847038269</v>
      </c>
      <c r="AI25" s="70">
        <v>0</v>
      </c>
      <c r="AJ25" s="70"/>
      <c r="AK25" s="70">
        <v>15.5</v>
      </c>
      <c r="AL25" s="70">
        <v>26</v>
      </c>
      <c r="AM25" s="70"/>
      <c r="AN25" s="70"/>
      <c r="AO25" s="70"/>
      <c r="AP25" s="70"/>
      <c r="AQ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</row>
    <row r="26" spans="1:66">
      <c r="A26" s="79">
        <v>24</v>
      </c>
      <c r="B26" s="80">
        <v>15.090542617961384</v>
      </c>
      <c r="AH26" s="70">
        <v>3.0967741012573242</v>
      </c>
      <c r="AI26" s="70">
        <v>0</v>
      </c>
      <c r="AJ26" s="70"/>
      <c r="AK26" s="70">
        <v>15.75</v>
      </c>
      <c r="AL26" s="70">
        <v>26</v>
      </c>
      <c r="AM26" s="70"/>
      <c r="AN26" s="70"/>
      <c r="AO26" s="70"/>
      <c r="AP26" s="70"/>
      <c r="AQ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</row>
    <row r="27" spans="1:66">
      <c r="A27" s="79">
        <v>25</v>
      </c>
      <c r="B27" s="80">
        <v>15.548034853781111</v>
      </c>
      <c r="AH27" s="70">
        <v>3.2258063554763794</v>
      </c>
      <c r="AI27" s="70">
        <v>0</v>
      </c>
      <c r="AJ27" s="70"/>
      <c r="AK27" s="70">
        <v>15.75</v>
      </c>
      <c r="AL27" s="70">
        <v>31</v>
      </c>
      <c r="AM27" s="70"/>
      <c r="AN27" s="70"/>
      <c r="AO27" s="70"/>
      <c r="AP27" s="70"/>
      <c r="AQ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</row>
    <row r="28" spans="1:66">
      <c r="A28" s="79">
        <v>26</v>
      </c>
      <c r="B28" s="80">
        <v>17.467878567770583</v>
      </c>
      <c r="AH28" s="70">
        <v>3.3548386096954346</v>
      </c>
      <c r="AI28" s="70">
        <v>0</v>
      </c>
      <c r="AJ28" s="70"/>
      <c r="AK28" s="70">
        <v>16</v>
      </c>
      <c r="AL28" s="70">
        <v>31</v>
      </c>
      <c r="AM28" s="70"/>
      <c r="AN28" s="70"/>
      <c r="AO28" s="70"/>
      <c r="AP28" s="70"/>
      <c r="AQ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</row>
    <row r="29" spans="1:66">
      <c r="A29" s="79">
        <v>27</v>
      </c>
      <c r="B29" s="80">
        <v>17.520072726592755</v>
      </c>
      <c r="AH29" s="70">
        <v>3.4838708639144897</v>
      </c>
      <c r="AI29" s="70">
        <v>0</v>
      </c>
      <c r="AJ29" s="70"/>
      <c r="AK29" s="70">
        <v>16</v>
      </c>
      <c r="AL29" s="70">
        <v>33</v>
      </c>
      <c r="AM29" s="70"/>
      <c r="AN29" s="70"/>
      <c r="AO29" s="70"/>
      <c r="AP29" s="70"/>
      <c r="AQ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</row>
    <row r="30" spans="1:66">
      <c r="A30" s="79">
        <v>28</v>
      </c>
      <c r="B30" s="80">
        <v>12.830613853162786</v>
      </c>
      <c r="AH30" s="70">
        <v>3.6129031181335449</v>
      </c>
      <c r="AI30" s="70">
        <v>0</v>
      </c>
      <c r="AJ30" s="70"/>
      <c r="AK30" s="70">
        <v>16.25</v>
      </c>
      <c r="AL30" s="70">
        <v>33</v>
      </c>
      <c r="AM30" s="70"/>
      <c r="AN30" s="70"/>
      <c r="AO30" s="70"/>
      <c r="AP30" s="70"/>
      <c r="AQ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</row>
    <row r="31" spans="1:66">
      <c r="A31" s="79">
        <v>29</v>
      </c>
      <c r="B31" s="80">
        <v>19.909558987046754</v>
      </c>
      <c r="AH31" s="70">
        <v>3.7419353723526001</v>
      </c>
      <c r="AI31" s="70">
        <v>0</v>
      </c>
      <c r="AJ31" s="70"/>
      <c r="AK31" s="70">
        <v>16.25</v>
      </c>
      <c r="AL31" s="70">
        <v>29</v>
      </c>
      <c r="AM31" s="70"/>
      <c r="AN31" s="70"/>
      <c r="AO31" s="70"/>
      <c r="AP31" s="70"/>
      <c r="AQ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</row>
    <row r="32" spans="1:66">
      <c r="A32" s="79">
        <v>30</v>
      </c>
      <c r="B32" s="80">
        <v>19.12876985332381</v>
      </c>
      <c r="AH32" s="70">
        <v>3.8709676265716553</v>
      </c>
      <c r="AI32" s="70">
        <v>0</v>
      </c>
      <c r="AJ32" s="70"/>
      <c r="AK32" s="70">
        <v>16.5</v>
      </c>
      <c r="AL32" s="70">
        <v>29</v>
      </c>
      <c r="AM32" s="70"/>
      <c r="AN32" s="70"/>
      <c r="AO32" s="70"/>
      <c r="AP32" s="70"/>
      <c r="AQ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</row>
    <row r="33" spans="1:66">
      <c r="A33" s="79">
        <v>31</v>
      </c>
      <c r="B33" s="80">
        <v>17.872308088046694</v>
      </c>
      <c r="AH33" s="70">
        <v>3.9999998807907104</v>
      </c>
      <c r="AI33" s="70">
        <v>0</v>
      </c>
      <c r="AJ33" s="70"/>
      <c r="AK33" s="70">
        <v>16.5</v>
      </c>
      <c r="AL33" s="70">
        <v>47</v>
      </c>
      <c r="AM33" s="70"/>
      <c r="AN33" s="70"/>
      <c r="AO33" s="70"/>
      <c r="AP33" s="70"/>
      <c r="AQ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</row>
    <row r="34" spans="1:66">
      <c r="A34" s="79">
        <v>32</v>
      </c>
      <c r="B34" s="80">
        <v>18.313741630007495</v>
      </c>
      <c r="AH34" s="70"/>
      <c r="AI34" s="70"/>
      <c r="AJ34" s="70"/>
      <c r="AK34" s="70">
        <v>16.75</v>
      </c>
      <c r="AL34" s="70">
        <v>47</v>
      </c>
      <c r="AM34" s="70"/>
      <c r="AN34" s="70"/>
      <c r="AO34" s="70"/>
      <c r="AP34" s="70"/>
      <c r="AQ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</row>
    <row r="35" spans="1:66">
      <c r="A35" s="79">
        <v>33</v>
      </c>
      <c r="B35" s="80">
        <v>20.377166060466948</v>
      </c>
      <c r="AH35" s="70"/>
      <c r="AI35" s="70"/>
      <c r="AJ35" s="70"/>
      <c r="AK35" s="70">
        <v>16.75</v>
      </c>
      <c r="AL35" s="70">
        <v>50</v>
      </c>
      <c r="AM35" s="70"/>
      <c r="AN35" s="70"/>
      <c r="AO35" s="70"/>
      <c r="AP35" s="70"/>
      <c r="AQ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</row>
    <row r="36" spans="1:66">
      <c r="A36" s="79">
        <v>34</v>
      </c>
      <c r="B36" s="80">
        <v>17.520802185639738</v>
      </c>
      <c r="AH36" s="70"/>
      <c r="AI36" s="70"/>
      <c r="AJ36" s="70"/>
      <c r="AK36" s="70">
        <v>17</v>
      </c>
      <c r="AL36" s="70">
        <v>50</v>
      </c>
      <c r="AM36" s="70"/>
      <c r="AN36" s="70"/>
      <c r="AO36" s="70"/>
      <c r="AP36" s="70"/>
      <c r="AQ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</row>
    <row r="37" spans="1:66">
      <c r="A37" s="79">
        <v>35</v>
      </c>
      <c r="B37" s="80">
        <v>18.924199960850689</v>
      </c>
      <c r="AH37" s="70"/>
      <c r="AI37" s="70"/>
      <c r="AJ37" s="70"/>
      <c r="AK37" s="70">
        <v>17</v>
      </c>
      <c r="AL37" s="70">
        <v>53</v>
      </c>
      <c r="AM37" s="70"/>
      <c r="AN37" s="70"/>
      <c r="AO37" s="70"/>
      <c r="AP37" s="70"/>
      <c r="AQ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</row>
    <row r="38" spans="1:66">
      <c r="A38" s="79">
        <v>36</v>
      </c>
      <c r="B38" s="80">
        <v>20.548226322393685</v>
      </c>
      <c r="AH38" s="70"/>
      <c r="AI38" s="70"/>
      <c r="AJ38" s="70"/>
      <c r="AK38" s="70">
        <v>17.25</v>
      </c>
      <c r="AL38" s="70">
        <v>53</v>
      </c>
      <c r="AM38" s="70"/>
      <c r="AN38" s="70"/>
      <c r="AO38" s="70"/>
      <c r="AP38" s="70"/>
      <c r="AQ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</row>
    <row r="39" spans="1:66">
      <c r="A39" s="79">
        <v>37</v>
      </c>
      <c r="B39" s="80">
        <v>18.571964599396754</v>
      </c>
      <c r="AH39" s="70"/>
      <c r="AI39" s="70"/>
      <c r="AJ39" s="70"/>
      <c r="AK39" s="70">
        <v>17.25</v>
      </c>
      <c r="AL39" s="70">
        <v>57</v>
      </c>
      <c r="AM39" s="70"/>
      <c r="AN39" s="70"/>
      <c r="AO39" s="70"/>
      <c r="AP39" s="70"/>
      <c r="AQ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</row>
    <row r="40" spans="1:66">
      <c r="A40" s="79">
        <v>38</v>
      </c>
      <c r="B40" s="80">
        <v>18.015888804516678</v>
      </c>
      <c r="AH40" s="70"/>
      <c r="AI40" s="70"/>
      <c r="AJ40" s="70"/>
      <c r="AK40" s="70">
        <v>17.5</v>
      </c>
      <c r="AL40" s="70">
        <v>57</v>
      </c>
      <c r="AM40" s="70"/>
      <c r="AN40" s="70"/>
      <c r="AO40" s="70"/>
      <c r="AP40" s="70"/>
      <c r="AQ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</row>
    <row r="41" spans="1:66">
      <c r="A41" s="79">
        <v>39</v>
      </c>
      <c r="B41" s="80">
        <v>18.195014624577393</v>
      </c>
      <c r="AH41" s="70"/>
      <c r="AI41" s="70"/>
      <c r="AJ41" s="70"/>
      <c r="AK41" s="70">
        <v>17.5</v>
      </c>
      <c r="AL41" s="70">
        <v>50</v>
      </c>
      <c r="AM41" s="70"/>
      <c r="AN41" s="70"/>
      <c r="AO41" s="70"/>
      <c r="AP41" s="70"/>
      <c r="AQ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</row>
    <row r="42" spans="1:66">
      <c r="A42" s="79">
        <v>40</v>
      </c>
      <c r="B42" s="80">
        <v>16.713839520457398</v>
      </c>
      <c r="AH42" s="70"/>
      <c r="AI42" s="70"/>
      <c r="AJ42" s="70"/>
      <c r="AK42" s="70">
        <v>17.75</v>
      </c>
      <c r="AL42" s="70">
        <v>50</v>
      </c>
      <c r="AM42" s="70"/>
      <c r="AN42" s="70"/>
      <c r="AO42" s="70"/>
      <c r="AP42" s="70"/>
      <c r="AQ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</row>
    <row r="43" spans="1:66">
      <c r="A43" s="79">
        <v>41</v>
      </c>
      <c r="B43" s="80">
        <v>18.6618922389506</v>
      </c>
      <c r="AH43" s="70"/>
      <c r="AI43" s="70"/>
      <c r="AJ43" s="70"/>
      <c r="AK43" s="70">
        <v>17.75</v>
      </c>
      <c r="AL43" s="70">
        <v>57</v>
      </c>
      <c r="AM43" s="70"/>
      <c r="AN43" s="70"/>
      <c r="AO43" s="70"/>
      <c r="AP43" s="70"/>
      <c r="AQ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</row>
    <row r="44" spans="1:66">
      <c r="A44" s="79">
        <v>42</v>
      </c>
      <c r="B44" s="80">
        <v>18.105816444070527</v>
      </c>
      <c r="AH44" s="70"/>
      <c r="AI44" s="70"/>
      <c r="AJ44" s="70"/>
      <c r="AK44" s="70">
        <v>18</v>
      </c>
      <c r="AL44" s="70">
        <v>57</v>
      </c>
      <c r="AM44" s="70"/>
      <c r="AN44" s="70"/>
      <c r="AO44" s="70"/>
      <c r="AP44" s="70"/>
      <c r="AQ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</row>
    <row r="45" spans="1:66">
      <c r="A45" s="79">
        <v>43</v>
      </c>
      <c r="B45" s="80">
        <v>19.210631934743681</v>
      </c>
      <c r="AH45" s="70"/>
      <c r="AI45" s="70"/>
      <c r="AJ45" s="70"/>
      <c r="AK45" s="70">
        <v>18</v>
      </c>
      <c r="AL45" s="70">
        <v>63</v>
      </c>
      <c r="AM45" s="70"/>
      <c r="AN45" s="70"/>
      <c r="AO45" s="70"/>
      <c r="AP45" s="70"/>
      <c r="AQ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</row>
    <row r="46" spans="1:66">
      <c r="A46" s="79">
        <v>44</v>
      </c>
      <c r="B46" s="80">
        <v>18.600173603900483</v>
      </c>
      <c r="AH46" s="70"/>
      <c r="AI46" s="70"/>
      <c r="AJ46" s="70"/>
      <c r="AK46" s="70">
        <v>18.25</v>
      </c>
      <c r="AL46" s="70">
        <v>63</v>
      </c>
      <c r="AM46" s="70"/>
      <c r="AN46" s="70"/>
      <c r="AO46" s="70"/>
      <c r="AP46" s="70"/>
      <c r="AQ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</row>
    <row r="47" spans="1:66">
      <c r="A47" s="79">
        <v>45</v>
      </c>
      <c r="B47" s="80">
        <v>18.600173603900487</v>
      </c>
      <c r="AH47" s="70"/>
      <c r="AI47" s="70"/>
      <c r="AJ47" s="70"/>
      <c r="AK47" s="70">
        <v>18.25</v>
      </c>
      <c r="AL47" s="70">
        <v>41</v>
      </c>
      <c r="AM47" s="70"/>
      <c r="AN47" s="70"/>
      <c r="AO47" s="70"/>
      <c r="AP47" s="70"/>
      <c r="AQ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</row>
    <row r="48" spans="1:66">
      <c r="A48" s="79">
        <v>46</v>
      </c>
      <c r="B48" s="80">
        <v>19.415201827216801</v>
      </c>
      <c r="AH48" s="70"/>
      <c r="AI48" s="70"/>
      <c r="AJ48" s="70"/>
      <c r="AK48" s="70">
        <v>18.5</v>
      </c>
      <c r="AL48" s="70">
        <v>41</v>
      </c>
      <c r="AM48" s="70"/>
      <c r="AN48" s="70"/>
      <c r="AO48" s="70"/>
      <c r="AP48" s="70"/>
      <c r="AQ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</row>
    <row r="49" spans="1:66">
      <c r="A49" s="79">
        <v>47</v>
      </c>
      <c r="B49" s="80">
        <v>19.325274187662952</v>
      </c>
      <c r="AH49" s="70"/>
      <c r="AI49" s="70"/>
      <c r="AJ49" s="70"/>
      <c r="AK49" s="70">
        <v>18.5</v>
      </c>
      <c r="AL49" s="70">
        <v>54</v>
      </c>
      <c r="AM49" s="70"/>
      <c r="AN49" s="70"/>
      <c r="AO49" s="70"/>
      <c r="AP49" s="70"/>
      <c r="AQ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</row>
    <row r="50" spans="1:66">
      <c r="A50" s="79">
        <v>48</v>
      </c>
      <c r="B50" s="80">
        <v>19.353483192166685</v>
      </c>
      <c r="AH50" s="70"/>
      <c r="AI50" s="70"/>
      <c r="AJ50" s="70"/>
      <c r="AK50" s="70">
        <v>18.75</v>
      </c>
      <c r="AL50" s="70">
        <v>54</v>
      </c>
      <c r="AM50" s="70"/>
      <c r="AN50" s="70"/>
      <c r="AO50" s="70"/>
      <c r="AP50" s="70"/>
      <c r="AQ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</row>
    <row r="51" spans="1:66">
      <c r="A51" s="79">
        <v>49</v>
      </c>
      <c r="B51" s="80">
        <v>16.272405978496597</v>
      </c>
      <c r="AH51" s="70"/>
      <c r="AI51" s="70"/>
      <c r="AJ51" s="70"/>
      <c r="AK51" s="70">
        <v>18.75</v>
      </c>
      <c r="AL51" s="70">
        <v>44</v>
      </c>
      <c r="AM51" s="70"/>
      <c r="AN51" s="70"/>
      <c r="AO51" s="70"/>
      <c r="AP51" s="70"/>
      <c r="AQ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</row>
    <row r="52" spans="1:66">
      <c r="A52" s="79">
        <v>50</v>
      </c>
      <c r="B52" s="80">
        <v>15.519825849277382</v>
      </c>
      <c r="AH52" s="70"/>
      <c r="AI52" s="70"/>
      <c r="AJ52" s="70"/>
      <c r="AK52" s="70">
        <v>19</v>
      </c>
      <c r="AL52" s="70">
        <v>44</v>
      </c>
      <c r="AM52" s="70"/>
      <c r="AN52" s="70"/>
      <c r="AO52" s="70"/>
      <c r="AP52" s="70"/>
      <c r="AQ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</row>
    <row r="53" spans="1:66">
      <c r="A53" s="79">
        <v>51</v>
      </c>
      <c r="B53" s="80">
        <v>15.613108782295077</v>
      </c>
      <c r="AH53" s="70"/>
      <c r="AI53" s="70"/>
      <c r="AJ53" s="70"/>
      <c r="AK53" s="70">
        <v>19</v>
      </c>
      <c r="AL53" s="70">
        <v>62</v>
      </c>
      <c r="AM53" s="70"/>
      <c r="AN53" s="70"/>
      <c r="AO53" s="70"/>
      <c r="AP53" s="70"/>
      <c r="AQ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</row>
    <row r="54" spans="1:66">
      <c r="A54" s="79">
        <v>52</v>
      </c>
      <c r="B54" s="80">
        <v>15.674827417345194</v>
      </c>
      <c r="AH54" s="70"/>
      <c r="AI54" s="70"/>
      <c r="AJ54" s="70"/>
      <c r="AK54" s="70">
        <v>19.25</v>
      </c>
      <c r="AL54" s="70">
        <v>62</v>
      </c>
      <c r="AM54" s="70"/>
      <c r="AN54" s="70"/>
      <c r="AO54" s="70"/>
      <c r="AP54" s="70"/>
      <c r="AQ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</row>
    <row r="55" spans="1:66">
      <c r="A55" s="79">
        <v>53</v>
      </c>
      <c r="B55" s="80">
        <v>20.195990960939749</v>
      </c>
      <c r="AH55" s="70"/>
      <c r="AI55" s="70"/>
      <c r="AJ55" s="70"/>
      <c r="AK55" s="70">
        <v>19.25</v>
      </c>
      <c r="AL55" s="70">
        <v>45</v>
      </c>
      <c r="AM55" s="70"/>
      <c r="AN55" s="70"/>
      <c r="AO55" s="70"/>
      <c r="AP55" s="70"/>
      <c r="AQ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</row>
    <row r="56" spans="1:66">
      <c r="A56" s="79">
        <v>54</v>
      </c>
      <c r="B56" s="80">
        <v>15.949109080593374</v>
      </c>
      <c r="AH56" s="70"/>
      <c r="AI56" s="70"/>
      <c r="AJ56" s="70"/>
      <c r="AK56" s="70">
        <v>19.5</v>
      </c>
      <c r="AL56" s="70">
        <v>45</v>
      </c>
      <c r="AM56" s="70"/>
      <c r="AN56" s="70"/>
      <c r="AO56" s="70"/>
      <c r="AP56" s="70"/>
      <c r="AQ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</row>
    <row r="57" spans="1:66">
      <c r="A57" s="79">
        <v>55</v>
      </c>
      <c r="B57" s="80">
        <v>18.375460265057608</v>
      </c>
      <c r="AH57" s="70"/>
      <c r="AI57" s="70"/>
      <c r="AJ57" s="70"/>
      <c r="AK57" s="70">
        <v>19.5</v>
      </c>
      <c r="AL57" s="70">
        <v>21</v>
      </c>
      <c r="AM57" s="70"/>
      <c r="AN57" s="70"/>
      <c r="AO57" s="70"/>
      <c r="AP57" s="70"/>
      <c r="AQ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</row>
    <row r="58" spans="1:66">
      <c r="A58" s="79">
        <v>56</v>
      </c>
      <c r="B58" s="80">
        <v>19.468125445085956</v>
      </c>
      <c r="AH58" s="70"/>
      <c r="AI58" s="70"/>
      <c r="AJ58" s="70"/>
      <c r="AK58" s="70">
        <v>19.75</v>
      </c>
      <c r="AL58" s="70">
        <v>21</v>
      </c>
      <c r="AM58" s="70"/>
      <c r="AN58" s="70"/>
      <c r="AO58" s="70"/>
      <c r="AP58" s="70"/>
      <c r="AQ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</row>
    <row r="59" spans="1:66">
      <c r="A59" s="79">
        <v>57</v>
      </c>
      <c r="B59" s="80">
        <v>20.662868575312956</v>
      </c>
      <c r="AH59" s="70"/>
      <c r="AI59" s="70"/>
      <c r="AJ59" s="70"/>
      <c r="AK59" s="70">
        <v>19.75</v>
      </c>
      <c r="AL59" s="70">
        <v>40</v>
      </c>
      <c r="AM59" s="70"/>
      <c r="AN59" s="70"/>
      <c r="AO59" s="70"/>
      <c r="AP59" s="70"/>
      <c r="AQ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</row>
    <row r="60" spans="1:66">
      <c r="A60" s="79">
        <v>58</v>
      </c>
      <c r="B60" s="80">
        <v>15.089813158914403</v>
      </c>
      <c r="AH60" s="70"/>
      <c r="AI60" s="70"/>
      <c r="AJ60" s="70"/>
      <c r="AK60" s="70">
        <v>20</v>
      </c>
      <c r="AL60" s="70">
        <v>40</v>
      </c>
      <c r="AM60" s="70"/>
      <c r="AN60" s="70"/>
      <c r="AO60" s="70"/>
      <c r="AP60" s="70"/>
      <c r="AQ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</row>
    <row r="61" spans="1:66">
      <c r="A61" s="79">
        <v>59</v>
      </c>
      <c r="B61" s="80">
        <v>17.934026723096807</v>
      </c>
      <c r="AH61" s="70"/>
      <c r="AI61" s="70"/>
      <c r="AJ61" s="70"/>
      <c r="AK61" s="70">
        <v>20</v>
      </c>
      <c r="AL61" s="70">
        <v>24</v>
      </c>
      <c r="AM61" s="70"/>
      <c r="AN61" s="70"/>
      <c r="AO61" s="70"/>
      <c r="AP61" s="70"/>
      <c r="AQ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</row>
    <row r="62" spans="1:66">
      <c r="A62" s="79">
        <v>60</v>
      </c>
      <c r="B62" s="80">
        <v>18.600173603900483</v>
      </c>
      <c r="AH62" s="70"/>
      <c r="AI62" s="70"/>
      <c r="AJ62" s="70"/>
      <c r="AK62" s="70">
        <v>20.25</v>
      </c>
      <c r="AL62" s="70">
        <v>24</v>
      </c>
      <c r="AM62" s="70"/>
      <c r="AN62" s="70"/>
      <c r="AO62" s="70"/>
      <c r="AP62" s="70"/>
      <c r="AQ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</row>
    <row r="63" spans="1:66">
      <c r="A63" s="79">
        <v>61</v>
      </c>
      <c r="B63" s="80">
        <v>19.209902475696698</v>
      </c>
      <c r="AH63" s="70"/>
      <c r="AI63" s="70"/>
      <c r="AJ63" s="70"/>
      <c r="AK63" s="70">
        <v>20.25</v>
      </c>
      <c r="AL63" s="70">
        <v>19</v>
      </c>
      <c r="AM63" s="70"/>
      <c r="AN63" s="70"/>
      <c r="AO63" s="70"/>
      <c r="AP63" s="70"/>
      <c r="AQ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</row>
    <row r="64" spans="1:66">
      <c r="A64" s="79">
        <v>62</v>
      </c>
      <c r="B64" s="80">
        <v>19.209902475696698</v>
      </c>
      <c r="AH64" s="70"/>
      <c r="AI64" s="70"/>
      <c r="AJ64" s="70"/>
      <c r="AK64" s="70">
        <v>20.5</v>
      </c>
      <c r="AL64" s="70">
        <v>19</v>
      </c>
      <c r="AM64" s="70"/>
      <c r="AN64" s="70"/>
      <c r="AO64" s="70"/>
      <c r="AP64" s="70"/>
      <c r="AQ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</row>
    <row r="65" spans="1:66">
      <c r="A65" s="79">
        <v>63</v>
      </c>
      <c r="B65" s="80">
        <v>17.467878567770583</v>
      </c>
      <c r="AH65" s="70"/>
      <c r="AI65" s="70"/>
      <c r="AJ65" s="70"/>
      <c r="AK65" s="70">
        <v>20.5</v>
      </c>
      <c r="AL65" s="70">
        <v>24</v>
      </c>
      <c r="AM65" s="70"/>
      <c r="AN65" s="70"/>
      <c r="AO65" s="70"/>
      <c r="AP65" s="70"/>
      <c r="AQ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</row>
    <row r="66" spans="1:66">
      <c r="A66" s="79">
        <v>64</v>
      </c>
      <c r="B66" s="80">
        <v>18.076877980519811</v>
      </c>
      <c r="AH66" s="70"/>
      <c r="AI66" s="70"/>
      <c r="AJ66" s="70"/>
      <c r="AK66" s="70">
        <v>20.75</v>
      </c>
      <c r="AL66" s="70">
        <v>24</v>
      </c>
      <c r="AM66" s="70"/>
      <c r="AN66" s="70"/>
      <c r="AO66" s="70"/>
      <c r="AP66" s="70"/>
      <c r="AQ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</row>
    <row r="67" spans="1:66">
      <c r="A67" s="79">
        <v>65</v>
      </c>
      <c r="B67" s="80">
        <v>16.570988263034398</v>
      </c>
      <c r="AH67" s="70"/>
      <c r="AI67" s="70"/>
      <c r="AJ67" s="70"/>
      <c r="AK67" s="70">
        <v>20.75</v>
      </c>
      <c r="AL67" s="70">
        <v>13</v>
      </c>
      <c r="AM67" s="70"/>
      <c r="AN67" s="70"/>
      <c r="AO67" s="70"/>
      <c r="AP67" s="70"/>
      <c r="AQ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</row>
    <row r="68" spans="1:66">
      <c r="A68" s="79">
        <v>66</v>
      </c>
      <c r="B68" s="80">
        <v>15.376974591854376</v>
      </c>
      <c r="AH68" s="70"/>
      <c r="AI68" s="70"/>
      <c r="AJ68" s="70"/>
      <c r="AK68" s="70">
        <v>21</v>
      </c>
      <c r="AL68" s="70">
        <v>13</v>
      </c>
      <c r="AM68" s="70"/>
      <c r="AN68" s="70"/>
      <c r="AO68" s="70"/>
      <c r="AP68" s="70"/>
      <c r="AQ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</row>
    <row r="69" spans="1:66">
      <c r="A69" s="79">
        <v>67</v>
      </c>
      <c r="B69" s="80">
        <v>20.609944957443801</v>
      </c>
      <c r="AH69" s="70"/>
      <c r="AI69" s="70"/>
      <c r="AJ69" s="70"/>
      <c r="AK69" s="70">
        <v>21</v>
      </c>
      <c r="AL69" s="70">
        <v>14</v>
      </c>
      <c r="AM69" s="70"/>
      <c r="AN69" s="70"/>
      <c r="AO69" s="70"/>
      <c r="AP69" s="70"/>
      <c r="AQ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</row>
    <row r="70" spans="1:66">
      <c r="A70" s="79">
        <v>68</v>
      </c>
      <c r="B70" s="80">
        <v>19.120704295189835</v>
      </c>
      <c r="AH70" s="70"/>
      <c r="AI70" s="70"/>
      <c r="AJ70" s="70"/>
      <c r="AK70" s="70">
        <v>21.25</v>
      </c>
      <c r="AL70" s="70">
        <v>14</v>
      </c>
      <c r="AM70" s="70"/>
      <c r="AN70" s="70"/>
      <c r="AO70" s="70"/>
      <c r="AP70" s="70"/>
      <c r="AQ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</row>
    <row r="71" spans="1:66">
      <c r="A71" s="79">
        <v>69</v>
      </c>
      <c r="B71" s="80">
        <v>16.428137005611394</v>
      </c>
      <c r="AH71" s="70"/>
      <c r="AI71" s="70"/>
      <c r="AJ71" s="70"/>
      <c r="AK71" s="70">
        <v>21.25</v>
      </c>
      <c r="AL71" s="70">
        <v>5</v>
      </c>
      <c r="AM71" s="70"/>
      <c r="AN71" s="70"/>
      <c r="AO71" s="70"/>
      <c r="AP71" s="70"/>
      <c r="AQ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</row>
    <row r="72" spans="1:66">
      <c r="A72" s="79">
        <v>70</v>
      </c>
      <c r="B72" s="80">
        <v>20.961450859850757</v>
      </c>
      <c r="AH72" s="70"/>
      <c r="AI72" s="70"/>
      <c r="AJ72" s="70"/>
      <c r="AK72" s="70">
        <v>21.5</v>
      </c>
      <c r="AL72" s="70">
        <v>5</v>
      </c>
      <c r="AM72" s="70"/>
      <c r="AN72" s="70"/>
      <c r="AO72" s="70"/>
      <c r="AP72" s="70"/>
      <c r="AQ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</row>
    <row r="73" spans="1:66">
      <c r="A73" s="79">
        <v>71</v>
      </c>
      <c r="B73" s="80">
        <v>17.585285752781179</v>
      </c>
      <c r="AH73" s="70"/>
      <c r="AI73" s="70"/>
      <c r="AJ73" s="70"/>
      <c r="AK73" s="70">
        <v>21.5</v>
      </c>
      <c r="AL73" s="70">
        <v>5</v>
      </c>
      <c r="AM73" s="70"/>
      <c r="AN73" s="70"/>
      <c r="AO73" s="70"/>
      <c r="AP73" s="70"/>
      <c r="AQ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</row>
    <row r="74" spans="1:66">
      <c r="A74" s="79">
        <v>72</v>
      </c>
      <c r="B74" s="80">
        <v>17.118998499780492</v>
      </c>
      <c r="AH74" s="70"/>
      <c r="AI74" s="70"/>
      <c r="AJ74" s="70"/>
      <c r="AK74" s="70">
        <v>21.75</v>
      </c>
      <c r="AL74" s="70">
        <v>5</v>
      </c>
      <c r="AM74" s="70"/>
      <c r="AN74" s="70"/>
      <c r="AO74" s="70"/>
      <c r="AP74" s="70"/>
      <c r="AQ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</row>
    <row r="75" spans="1:66">
      <c r="A75" s="79">
        <v>73</v>
      </c>
      <c r="B75" s="80">
        <v>15.67482741734519</v>
      </c>
      <c r="AH75" s="70"/>
      <c r="AI75" s="70"/>
      <c r="AJ75" s="70"/>
      <c r="AK75" s="70">
        <v>21.75</v>
      </c>
      <c r="AL75" s="70">
        <v>8</v>
      </c>
      <c r="AM75" s="70"/>
      <c r="AN75" s="70"/>
      <c r="AO75" s="70"/>
      <c r="AP75" s="70"/>
      <c r="AQ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</row>
    <row r="76" spans="1:66">
      <c r="A76" s="79">
        <v>74</v>
      </c>
      <c r="B76" s="80">
        <v>18.248667701493531</v>
      </c>
      <c r="AH76" s="70"/>
      <c r="AI76" s="70"/>
      <c r="AJ76" s="70"/>
      <c r="AK76" s="70">
        <v>22</v>
      </c>
      <c r="AL76" s="70">
        <v>8</v>
      </c>
      <c r="AM76" s="70"/>
      <c r="AN76" s="70"/>
      <c r="AO76" s="70"/>
      <c r="AP76" s="70"/>
      <c r="AQ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</row>
    <row r="77" spans="1:66">
      <c r="A77" s="79">
        <v>75</v>
      </c>
      <c r="B77" s="80">
        <v>16.939282318347257</v>
      </c>
      <c r="AH77" s="70"/>
      <c r="AI77" s="70"/>
      <c r="AJ77" s="70"/>
      <c r="AK77" s="70">
        <v>22</v>
      </c>
      <c r="AL77" s="70">
        <v>5</v>
      </c>
      <c r="AM77" s="70"/>
      <c r="AN77" s="70"/>
      <c r="AO77" s="70"/>
      <c r="AP77" s="70"/>
      <c r="AQ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1:66">
      <c r="A78" s="79">
        <v>76</v>
      </c>
      <c r="B78" s="80">
        <v>18.768468933735896</v>
      </c>
      <c r="AH78" s="70"/>
      <c r="AI78" s="70"/>
      <c r="AJ78" s="70"/>
      <c r="AK78" s="70">
        <v>22.25</v>
      </c>
      <c r="AL78" s="70">
        <v>5</v>
      </c>
      <c r="AM78" s="70"/>
      <c r="AN78" s="70"/>
      <c r="AO78" s="70"/>
      <c r="AP78" s="70"/>
      <c r="AQ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1:66">
      <c r="A79" s="79">
        <v>77</v>
      </c>
      <c r="B79" s="80">
        <v>18.948324212843591</v>
      </c>
      <c r="AH79" s="70"/>
      <c r="AI79" s="70"/>
      <c r="AJ79" s="70"/>
      <c r="AK79" s="70">
        <v>22.25</v>
      </c>
      <c r="AL79" s="70">
        <v>5</v>
      </c>
      <c r="AM79" s="70"/>
      <c r="AN79" s="70"/>
      <c r="AO79" s="70"/>
      <c r="AP79" s="70"/>
      <c r="AQ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1:66">
      <c r="A80" s="79">
        <v>78</v>
      </c>
      <c r="B80" s="80">
        <v>15.548034853781111</v>
      </c>
      <c r="AH80" s="70"/>
      <c r="AI80" s="70"/>
      <c r="AJ80" s="70"/>
      <c r="AK80" s="70">
        <v>22.5</v>
      </c>
      <c r="AL80" s="70">
        <v>5</v>
      </c>
      <c r="AM80" s="70"/>
      <c r="AN80" s="70"/>
      <c r="AO80" s="70"/>
      <c r="AP80" s="70"/>
      <c r="AQ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1:66">
      <c r="A81" s="79">
        <v>79</v>
      </c>
      <c r="B81" s="80">
        <v>20.1060633213859</v>
      </c>
      <c r="AH81" s="70"/>
      <c r="AI81" s="70"/>
      <c r="AJ81" s="70"/>
      <c r="AK81" s="70">
        <v>22.5</v>
      </c>
      <c r="AL81" s="70">
        <v>0</v>
      </c>
      <c r="AM81" s="70"/>
      <c r="AN81" s="70"/>
      <c r="AO81" s="70"/>
      <c r="AP81" s="70"/>
      <c r="AQ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1:66">
      <c r="A82" s="79">
        <v>80</v>
      </c>
      <c r="B82" s="80">
        <v>15.817678674768194</v>
      </c>
      <c r="AH82" s="70"/>
      <c r="AI82" s="70"/>
      <c r="AJ82" s="70"/>
      <c r="AK82" s="70">
        <v>22.75</v>
      </c>
      <c r="AL82" s="70">
        <v>0</v>
      </c>
      <c r="AM82" s="70"/>
      <c r="AN82" s="70"/>
      <c r="AO82" s="70"/>
      <c r="AP82" s="70"/>
      <c r="AQ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1:66">
      <c r="A83" s="79">
        <v>81</v>
      </c>
      <c r="B83" s="80">
        <v>19.128769853323806</v>
      </c>
      <c r="AH83" s="70"/>
      <c r="AI83" s="70"/>
      <c r="AJ83" s="70"/>
      <c r="AK83" s="70">
        <v>22.75</v>
      </c>
      <c r="AL83" s="70">
        <v>0</v>
      </c>
      <c r="AM83" s="70"/>
      <c r="AN83" s="70"/>
      <c r="AO83" s="70"/>
      <c r="AP83" s="70"/>
      <c r="AQ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1:66">
      <c r="A84" s="79">
        <v>82</v>
      </c>
      <c r="B84" s="80">
        <v>20.548226322393688</v>
      </c>
      <c r="AH84" s="70"/>
      <c r="AI84" s="70"/>
      <c r="AJ84" s="70"/>
      <c r="AK84" s="70">
        <v>23</v>
      </c>
      <c r="AL84" s="70">
        <v>0</v>
      </c>
      <c r="AM84" s="70"/>
      <c r="AN84" s="70"/>
      <c r="AO84" s="70"/>
      <c r="AP84" s="70"/>
      <c r="AQ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1:66">
      <c r="A85" s="79">
        <v>83</v>
      </c>
      <c r="B85" s="80">
        <v>17.053924571266524</v>
      </c>
      <c r="AH85" s="70"/>
      <c r="AI85" s="70"/>
      <c r="AJ85" s="70"/>
      <c r="AK85" s="70">
        <v>23</v>
      </c>
      <c r="AL85" s="70">
        <v>1</v>
      </c>
      <c r="AM85" s="70"/>
      <c r="AN85" s="70"/>
      <c r="AO85" s="70"/>
      <c r="AP85" s="70"/>
      <c r="AQ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1:66">
      <c r="A86" s="79">
        <v>84</v>
      </c>
      <c r="B86" s="80">
        <v>15.843122747180601</v>
      </c>
      <c r="AH86" s="70"/>
      <c r="AI86" s="70"/>
      <c r="AJ86" s="70"/>
      <c r="AK86" s="70">
        <v>23.25</v>
      </c>
      <c r="AL86" s="70">
        <v>1</v>
      </c>
      <c r="AM86" s="70"/>
      <c r="AN86" s="70"/>
      <c r="AO86" s="70"/>
      <c r="AP86" s="70"/>
      <c r="AQ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1:66">
      <c r="A87" s="79">
        <v>85</v>
      </c>
      <c r="B87" s="80">
        <v>17.467149108723596</v>
      </c>
      <c r="AH87" s="70"/>
      <c r="AI87" s="70"/>
      <c r="AJ87" s="70"/>
      <c r="AK87" s="70">
        <v>23.25</v>
      </c>
      <c r="AL87" s="70">
        <v>0</v>
      </c>
      <c r="AM87" s="70"/>
      <c r="AN87" s="70"/>
      <c r="AO87" s="70"/>
      <c r="AP87" s="70"/>
      <c r="AQ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1:66">
      <c r="A88" s="79">
        <v>86</v>
      </c>
      <c r="B88" s="80">
        <v>22.090390602516806</v>
      </c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1:66">
      <c r="A89" s="79">
        <v>87</v>
      </c>
      <c r="B89" s="80">
        <v>17.181446593877592</v>
      </c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1:66">
      <c r="A90" s="79">
        <v>88</v>
      </c>
      <c r="B90" s="80">
        <v>15.817678674768196</v>
      </c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1:66">
      <c r="A91" s="79">
        <v>89</v>
      </c>
      <c r="B91" s="80">
        <v>19.353483192166685</v>
      </c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1:66">
      <c r="A92" s="79">
        <v>90</v>
      </c>
      <c r="B92" s="80">
        <v>17.298853778888187</v>
      </c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1:66">
      <c r="A93" s="79">
        <v>91</v>
      </c>
      <c r="B93" s="80">
        <v>14.946961901491401</v>
      </c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1:66">
      <c r="A94" s="79">
        <v>92</v>
      </c>
      <c r="B94" s="80">
        <v>17.352506855804325</v>
      </c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1:66">
      <c r="A95" s="79">
        <v>93</v>
      </c>
      <c r="B95" s="80">
        <v>19.508484760234492</v>
      </c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1:66">
      <c r="A96" s="79">
        <v>94</v>
      </c>
      <c r="B96" s="80">
        <v>20.404645605923701</v>
      </c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1:66">
      <c r="A97" s="79">
        <v>95</v>
      </c>
      <c r="B97" s="80">
        <v>21.803958628623818</v>
      </c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1:66">
      <c r="A98" s="79">
        <v>96</v>
      </c>
      <c r="B98" s="80">
        <v>19.820360806539895</v>
      </c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1:66">
      <c r="A99" s="79">
        <v>97</v>
      </c>
      <c r="B99" s="80">
        <v>19.067051218273694</v>
      </c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1:66">
      <c r="A100" s="79">
        <v>98</v>
      </c>
      <c r="B100" s="80">
        <v>19.156978857827539</v>
      </c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1:66">
      <c r="A101" s="79">
        <v>99</v>
      </c>
      <c r="B101" s="80">
        <v>19.001247830712746</v>
      </c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1:66">
      <c r="A102" s="79">
        <v>100</v>
      </c>
      <c r="B102" s="80">
        <v>15.404454137311125</v>
      </c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1:66">
      <c r="A103" s="114" t="s">
        <v>72</v>
      </c>
    </row>
  </sheetData>
  <dataConsolidate/>
  <mergeCells count="3">
    <mergeCell ref="F2:G2"/>
    <mergeCell ref="I4:K4"/>
    <mergeCell ref="L4:N4"/>
  </mergeCells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9"/>
  <sheetViews>
    <sheetView topLeftCell="A4" workbookViewId="0">
      <selection activeCell="A24" sqref="A24:A29"/>
    </sheetView>
  </sheetViews>
  <sheetFormatPr defaultRowHeight="15"/>
  <sheetData>
    <row r="1" spans="1:22">
      <c r="A1" t="s">
        <v>87</v>
      </c>
      <c r="C1" t="s">
        <v>85</v>
      </c>
      <c r="D1">
        <f>AVERAGE(A3:A15)</f>
        <v>342.61538461538464</v>
      </c>
      <c r="G1" t="s">
        <v>86</v>
      </c>
      <c r="I1" t="s">
        <v>85</v>
      </c>
      <c r="J1">
        <f>AVERAGE(G3:G15)</f>
        <v>265</v>
      </c>
      <c r="M1" t="s">
        <v>97</v>
      </c>
      <c r="O1" t="s">
        <v>85</v>
      </c>
      <c r="P1">
        <f>AVERAGE(M3:M18)</f>
        <v>207.5</v>
      </c>
      <c r="S1" t="s">
        <v>116</v>
      </c>
      <c r="U1" t="s">
        <v>85</v>
      </c>
      <c r="V1">
        <f>AVERAGE(S3:S17)</f>
        <v>230.6</v>
      </c>
    </row>
    <row r="3" spans="1:22">
      <c r="A3">
        <v>771</v>
      </c>
      <c r="G3">
        <v>350</v>
      </c>
      <c r="M3">
        <v>140</v>
      </c>
      <c r="S3">
        <v>900</v>
      </c>
    </row>
    <row r="4" spans="1:22">
      <c r="A4">
        <v>254</v>
      </c>
      <c r="G4">
        <v>92</v>
      </c>
      <c r="M4">
        <v>204</v>
      </c>
      <c r="S4">
        <v>65</v>
      </c>
    </row>
    <row r="5" spans="1:22">
      <c r="A5">
        <v>399</v>
      </c>
      <c r="G5">
        <v>152</v>
      </c>
      <c r="M5">
        <v>162</v>
      </c>
      <c r="S5">
        <v>23</v>
      </c>
    </row>
    <row r="6" spans="1:22">
      <c r="A6">
        <v>96</v>
      </c>
      <c r="G6">
        <v>350</v>
      </c>
      <c r="M6">
        <v>163</v>
      </c>
      <c r="S6">
        <v>248</v>
      </c>
    </row>
    <row r="7" spans="1:22">
      <c r="A7">
        <v>401</v>
      </c>
      <c r="G7">
        <v>203</v>
      </c>
      <c r="M7">
        <v>223</v>
      </c>
      <c r="S7">
        <v>31</v>
      </c>
    </row>
    <row r="8" spans="1:22">
      <c r="A8">
        <v>401</v>
      </c>
      <c r="G8">
        <v>443</v>
      </c>
      <c r="M8">
        <v>240</v>
      </c>
      <c r="S8">
        <v>65</v>
      </c>
    </row>
    <row r="9" spans="1:22">
      <c r="A9">
        <v>287</v>
      </c>
      <c r="M9">
        <v>84</v>
      </c>
      <c r="S9">
        <v>64</v>
      </c>
    </row>
    <row r="10" spans="1:22">
      <c r="A10">
        <v>254</v>
      </c>
      <c r="M10">
        <v>329</v>
      </c>
      <c r="S10">
        <v>74</v>
      </c>
    </row>
    <row r="11" spans="1:22">
      <c r="A11">
        <v>287</v>
      </c>
      <c r="M11">
        <v>83</v>
      </c>
      <c r="S11">
        <v>74</v>
      </c>
    </row>
    <row r="12" spans="1:22">
      <c r="A12">
        <v>148</v>
      </c>
      <c r="M12">
        <v>83</v>
      </c>
      <c r="S12">
        <v>23</v>
      </c>
    </row>
    <row r="13" spans="1:22">
      <c r="A13">
        <v>771</v>
      </c>
      <c r="M13">
        <v>230</v>
      </c>
      <c r="S13">
        <v>38</v>
      </c>
    </row>
    <row r="14" spans="1:22">
      <c r="A14">
        <v>98</v>
      </c>
      <c r="M14">
        <v>140</v>
      </c>
      <c r="S14">
        <v>900</v>
      </c>
    </row>
    <row r="15" spans="1:22">
      <c r="A15">
        <v>287</v>
      </c>
      <c r="M15">
        <v>329</v>
      </c>
      <c r="S15">
        <v>23</v>
      </c>
    </row>
    <row r="16" spans="1:22">
      <c r="M16">
        <v>240</v>
      </c>
      <c r="S16">
        <v>900</v>
      </c>
    </row>
    <row r="17" spans="1:19">
      <c r="M17">
        <v>430</v>
      </c>
      <c r="S17">
        <v>31</v>
      </c>
    </row>
    <row r="18" spans="1:19">
      <c r="M18">
        <v>240</v>
      </c>
    </row>
    <row r="22" spans="1:19">
      <c r="A22" t="s">
        <v>119</v>
      </c>
      <c r="C22" t="s">
        <v>85</v>
      </c>
      <c r="D22">
        <f>AVERAGE(A24:A29)</f>
        <v>19.570203395284608</v>
      </c>
    </row>
    <row r="24" spans="1:19">
      <c r="A24">
        <v>12.544181879269795</v>
      </c>
    </row>
    <row r="25" spans="1:19">
      <c r="A25">
        <v>25.089605734767026</v>
      </c>
    </row>
    <row r="26" spans="1:19">
      <c r="A26">
        <v>25.089605734767026</v>
      </c>
    </row>
    <row r="27" spans="1:19">
      <c r="A27">
        <v>12.544181879269795</v>
      </c>
    </row>
    <row r="28" spans="1:19">
      <c r="A28">
        <v>17.064039408866996</v>
      </c>
    </row>
    <row r="29" spans="1:19">
      <c r="A29">
        <v>25.089605734767026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Population Ests</vt:lpstr>
      <vt:lpstr>Model Ests (4)</vt:lpstr>
      <vt:lpstr>Model Ests (3)</vt:lpstr>
      <vt:lpstr>Model Ests (2)</vt:lpstr>
      <vt:lpstr>Model Ests(1)</vt:lpstr>
      <vt:lpstr>Conditions and E-Lotka</vt:lpstr>
      <vt:lpstr>Sheet2</vt:lpstr>
      <vt:lpstr>BootRaw6</vt:lpstr>
      <vt:lpstr>Bootstrap6</vt:lpstr>
      <vt:lpstr>BootRaw8</vt:lpstr>
      <vt:lpstr>Bootstrap8</vt:lpstr>
      <vt:lpstr>BootRaw10</vt:lpstr>
      <vt:lpstr>Bootstrap10</vt:lpstr>
      <vt:lpstr>BootRaw12</vt:lpstr>
      <vt:lpstr>Bootstrap12</vt:lpstr>
      <vt:lpstr>BootRaw14</vt:lpstr>
      <vt:lpstr>Bootstrap14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2017-04-30T13:11:43Z</dcterms:created>
  <dcterms:modified xsi:type="dcterms:W3CDTF">2017-06-11T02:37:17Z</dcterms:modified>
</cp:coreProperties>
</file>